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codeName="ThisWorkbook" showPivotChartFilter="1"/>
  <bookViews>
    <workbookView xWindow="-15" yWindow="-15" windowWidth="15600" windowHeight="4020" tabRatio="930"/>
  </bookViews>
  <sheets>
    <sheet name="Instructions" sheetId="30" r:id="rId1"/>
    <sheet name="Macro " sheetId="21" r:id="rId2"/>
    <sheet name="Energy sector" sheetId="27" r:id="rId3"/>
    <sheet name="Industry" sheetId="22" r:id="rId4"/>
    <sheet name="Transport" sheetId="23" r:id="rId5"/>
    <sheet name="Households" sheetId="24" r:id="rId6"/>
    <sheet name="Services" sheetId="25" r:id="rId7"/>
    <sheet name="Agriculture" sheetId="26" r:id="rId8"/>
    <sheet name="Synthesis" sheetId="38" r:id="rId9"/>
    <sheet name="Households cons. decomposition" sheetId="34" r:id="rId10"/>
    <sheet name="PARAMETERS" sheetId="32" state="hidden" r:id="rId11"/>
    <sheet name="Classification" sheetId="28" r:id="rId12"/>
    <sheet name="Notes &amp; sources" sheetId="36" r:id="rId13"/>
  </sheets>
  <externalReferences>
    <externalReference r:id="rId14"/>
  </externalReferences>
  <definedNames>
    <definedName name="Colheads" localSheetId="8">#REF!</definedName>
    <definedName name="Colheads">#REF!</definedName>
    <definedName name="Datamat" localSheetId="8">#REF!</definedName>
    <definedName name="Datamat">#REF!</definedName>
    <definedName name="Leontief138">#REF!</definedName>
    <definedName name="Matrix138">#REF!</definedName>
    <definedName name="Rowtitles" localSheetId="8">#REF!</definedName>
    <definedName name="Rowtitles">#REF!</definedName>
  </definedNames>
  <calcPr calcId="125725"/>
</workbook>
</file>

<file path=xl/calcChain.xml><?xml version="1.0" encoding="utf-8"?>
<calcChain xmlns="http://schemas.openxmlformats.org/spreadsheetml/2006/main">
  <c r="Q217" i="24"/>
  <c r="R217"/>
  <c r="S217"/>
  <c r="T217"/>
  <c r="U217"/>
  <c r="V217"/>
  <c r="W217"/>
  <c r="X217"/>
  <c r="Y217"/>
  <c r="Z217"/>
  <c r="AA217"/>
  <c r="AB217"/>
  <c r="O217"/>
  <c r="N217"/>
  <c r="M217"/>
  <c r="L217"/>
  <c r="K217"/>
  <c r="J217"/>
  <c r="I217"/>
  <c r="H217"/>
  <c r="G217"/>
  <c r="F217"/>
  <c r="Q4" i="25" l="1"/>
  <c r="R4"/>
  <c r="S4"/>
  <c r="T4"/>
  <c r="U4"/>
  <c r="V4"/>
  <c r="W4"/>
  <c r="X4"/>
  <c r="Y4"/>
  <c r="Z4"/>
  <c r="AA4"/>
  <c r="AB4"/>
  <c r="Q5"/>
  <c r="R5"/>
  <c r="S5"/>
  <c r="T5"/>
  <c r="U5"/>
  <c r="V5"/>
  <c r="W5"/>
  <c r="X5"/>
  <c r="Y5"/>
  <c r="Z5"/>
  <c r="AA5"/>
  <c r="AB5"/>
  <c r="Q6"/>
  <c r="R6"/>
  <c r="S6"/>
  <c r="T6"/>
  <c r="U6"/>
  <c r="V6"/>
  <c r="W6"/>
  <c r="X6"/>
  <c r="Y6"/>
  <c r="Z6"/>
  <c r="AA6"/>
  <c r="AB6"/>
  <c r="Q7"/>
  <c r="R7"/>
  <c r="S7"/>
  <c r="T7"/>
  <c r="U7"/>
  <c r="V7"/>
  <c r="W7"/>
  <c r="X7"/>
  <c r="Y7"/>
  <c r="Z7"/>
  <c r="AA7"/>
  <c r="AB7"/>
  <c r="Q8"/>
  <c r="R8"/>
  <c r="S8"/>
  <c r="T8"/>
  <c r="U8"/>
  <c r="V8"/>
  <c r="W8"/>
  <c r="X8"/>
  <c r="Y8"/>
  <c r="Z8"/>
  <c r="AA8"/>
  <c r="AB8"/>
  <c r="Q9"/>
  <c r="R9"/>
  <c r="S9"/>
  <c r="T9"/>
  <c r="U9"/>
  <c r="V9"/>
  <c r="W9"/>
  <c r="X9"/>
  <c r="Y9"/>
  <c r="Z9"/>
  <c r="AA9"/>
  <c r="AB9"/>
  <c r="Q10"/>
  <c r="R10"/>
  <c r="S10"/>
  <c r="T10"/>
  <c r="U10"/>
  <c r="V10"/>
  <c r="W10"/>
  <c r="X10"/>
  <c r="Y10"/>
  <c r="Z10"/>
  <c r="AA10"/>
  <c r="AB10"/>
  <c r="P10"/>
  <c r="P9"/>
  <c r="P8"/>
  <c r="P7"/>
  <c r="P6"/>
  <c r="P5"/>
  <c r="P4"/>
  <c r="Q66" i="21"/>
  <c r="R66"/>
  <c r="S66"/>
  <c r="T66"/>
  <c r="U66"/>
  <c r="V66"/>
  <c r="W66"/>
  <c r="X66"/>
  <c r="Y66"/>
  <c r="Z66"/>
  <c r="AA66"/>
  <c r="AB66"/>
  <c r="P66"/>
  <c r="Q117" i="24"/>
  <c r="R117"/>
  <c r="S117"/>
  <c r="T117"/>
  <c r="U117"/>
  <c r="V117"/>
  <c r="W117"/>
  <c r="X117"/>
  <c r="Y117"/>
  <c r="Z117"/>
  <c r="AA117"/>
  <c r="AB117"/>
  <c r="Q118"/>
  <c r="R118"/>
  <c r="S118"/>
  <c r="T118"/>
  <c r="U118"/>
  <c r="V118"/>
  <c r="W118"/>
  <c r="X118"/>
  <c r="Y118"/>
  <c r="Z118"/>
  <c r="AA118"/>
  <c r="AB118"/>
  <c r="Q119"/>
  <c r="R119"/>
  <c r="S119"/>
  <c r="T119"/>
  <c r="U119"/>
  <c r="V119"/>
  <c r="W119"/>
  <c r="X119"/>
  <c r="Y119"/>
  <c r="Z119"/>
  <c r="AA119"/>
  <c r="AB119"/>
  <c r="Q120"/>
  <c r="R120"/>
  <c r="S120"/>
  <c r="T120"/>
  <c r="U120"/>
  <c r="V120"/>
  <c r="W120"/>
  <c r="X120"/>
  <c r="Y120"/>
  <c r="Z120"/>
  <c r="AA120"/>
  <c r="AB120"/>
  <c r="Q121"/>
  <c r="R121"/>
  <c r="S121"/>
  <c r="T121"/>
  <c r="U121"/>
  <c r="V121"/>
  <c r="W121"/>
  <c r="X121"/>
  <c r="Y121"/>
  <c r="Z121"/>
  <c r="AA121"/>
  <c r="AB121"/>
  <c r="Q122"/>
  <c r="R122"/>
  <c r="S122"/>
  <c r="T122"/>
  <c r="U122"/>
  <c r="V122"/>
  <c r="W122"/>
  <c r="X122"/>
  <c r="Y122"/>
  <c r="Z122"/>
  <c r="AA122"/>
  <c r="AB122"/>
  <c r="Q123"/>
  <c r="R123"/>
  <c r="S123"/>
  <c r="T123"/>
  <c r="U123"/>
  <c r="V123"/>
  <c r="W123"/>
  <c r="X123"/>
  <c r="Y123"/>
  <c r="Z123"/>
  <c r="AA123"/>
  <c r="AB123"/>
  <c r="Q124"/>
  <c r="R124"/>
  <c r="S124"/>
  <c r="T124"/>
  <c r="U124"/>
  <c r="V124"/>
  <c r="W124"/>
  <c r="X124"/>
  <c r="Y124"/>
  <c r="Z124"/>
  <c r="AA124"/>
  <c r="AB124"/>
  <c r="Q125"/>
  <c r="R125"/>
  <c r="S125"/>
  <c r="T125"/>
  <c r="U125"/>
  <c r="V125"/>
  <c r="W125"/>
  <c r="X125"/>
  <c r="Y125"/>
  <c r="Z125"/>
  <c r="AA125"/>
  <c r="AB125"/>
  <c r="Q126"/>
  <c r="R126"/>
  <c r="S126"/>
  <c r="T126"/>
  <c r="U126"/>
  <c r="V126"/>
  <c r="W126"/>
  <c r="X126"/>
  <c r="Y126"/>
  <c r="Z126"/>
  <c r="AA126"/>
  <c r="AB126"/>
  <c r="P118"/>
  <c r="P119"/>
  <c r="P120"/>
  <c r="P121"/>
  <c r="P122"/>
  <c r="P123"/>
  <c r="P124"/>
  <c r="P125"/>
  <c r="P126"/>
  <c r="P117"/>
  <c r="Q145" i="23"/>
  <c r="R145"/>
  <c r="S145"/>
  <c r="T145"/>
  <c r="U145"/>
  <c r="V145"/>
  <c r="W145"/>
  <c r="X145"/>
  <c r="Y145"/>
  <c r="Z145"/>
  <c r="AA145"/>
  <c r="AB145"/>
  <c r="P145"/>
  <c r="Q141"/>
  <c r="R141"/>
  <c r="S141"/>
  <c r="T141"/>
  <c r="U141"/>
  <c r="V141"/>
  <c r="W141"/>
  <c r="X141"/>
  <c r="Y141"/>
  <c r="Z141"/>
  <c r="AA141"/>
  <c r="AB141"/>
  <c r="P141"/>
  <c r="Q135"/>
  <c r="R135"/>
  <c r="S135"/>
  <c r="T135"/>
  <c r="U135"/>
  <c r="V135"/>
  <c r="W135"/>
  <c r="X135"/>
  <c r="Y135"/>
  <c r="Z135"/>
  <c r="AA135"/>
  <c r="AB135"/>
  <c r="P135"/>
  <c r="Q126"/>
  <c r="R126"/>
  <c r="S126"/>
  <c r="T126"/>
  <c r="U126"/>
  <c r="V126"/>
  <c r="W126"/>
  <c r="X126"/>
  <c r="Y126"/>
  <c r="Z126"/>
  <c r="AA126"/>
  <c r="AB126"/>
  <c r="P126"/>
  <c r="Q113"/>
  <c r="R113"/>
  <c r="S113"/>
  <c r="T113"/>
  <c r="U113"/>
  <c r="V113"/>
  <c r="W113"/>
  <c r="X113"/>
  <c r="Y113"/>
  <c r="Z113"/>
  <c r="AA113"/>
  <c r="AB113"/>
  <c r="P113"/>
  <c r="Q105"/>
  <c r="R105"/>
  <c r="S105"/>
  <c r="T105"/>
  <c r="U105"/>
  <c r="V105"/>
  <c r="W105"/>
  <c r="X105"/>
  <c r="Y105"/>
  <c r="Z105"/>
  <c r="AA105"/>
  <c r="AB105"/>
  <c r="P105"/>
  <c r="AB245" i="22"/>
  <c r="AA245"/>
  <c r="Z245"/>
  <c r="Y245"/>
  <c r="X245"/>
  <c r="W245"/>
  <c r="V245"/>
  <c r="U245"/>
  <c r="T245"/>
  <c r="S245"/>
  <c r="R245"/>
  <c r="Q245"/>
  <c r="P245"/>
  <c r="AB234"/>
  <c r="AA234"/>
  <c r="Z234"/>
  <c r="Y234"/>
  <c r="X234"/>
  <c r="W234"/>
  <c r="V234"/>
  <c r="U234"/>
  <c r="T234"/>
  <c r="S234"/>
  <c r="R234"/>
  <c r="Q234"/>
  <c r="P234"/>
  <c r="AB224"/>
  <c r="AA224"/>
  <c r="Z224"/>
  <c r="Y224"/>
  <c r="X224"/>
  <c r="W224"/>
  <c r="V224"/>
  <c r="U224"/>
  <c r="T224"/>
  <c r="S224"/>
  <c r="R224"/>
  <c r="Q224"/>
  <c r="P224"/>
  <c r="AB213"/>
  <c r="AA213"/>
  <c r="Z213"/>
  <c r="Y213"/>
  <c r="X213"/>
  <c r="W213"/>
  <c r="V213"/>
  <c r="U213"/>
  <c r="T213"/>
  <c r="S213"/>
  <c r="R213"/>
  <c r="Q213"/>
  <c r="P213"/>
  <c r="AB203"/>
  <c r="AA203"/>
  <c r="Z203"/>
  <c r="Y203"/>
  <c r="X203"/>
  <c r="W203"/>
  <c r="V203"/>
  <c r="U203"/>
  <c r="T203"/>
  <c r="S203"/>
  <c r="R203"/>
  <c r="Q203"/>
  <c r="P203"/>
  <c r="AB193"/>
  <c r="AA193"/>
  <c r="Z193"/>
  <c r="Y193"/>
  <c r="X193"/>
  <c r="W193"/>
  <c r="V193"/>
  <c r="U193"/>
  <c r="T193"/>
  <c r="S193"/>
  <c r="R193"/>
  <c r="Q193"/>
  <c r="P193"/>
  <c r="AB182"/>
  <c r="AA182"/>
  <c r="Z182"/>
  <c r="Y182"/>
  <c r="X182"/>
  <c r="W182"/>
  <c r="V182"/>
  <c r="U182"/>
  <c r="T182"/>
  <c r="S182"/>
  <c r="R182"/>
  <c r="Q182"/>
  <c r="P182"/>
  <c r="AB172"/>
  <c r="AA172"/>
  <c r="Z172"/>
  <c r="Y172"/>
  <c r="X172"/>
  <c r="W172"/>
  <c r="V172"/>
  <c r="U172"/>
  <c r="T172"/>
  <c r="S172"/>
  <c r="R172"/>
  <c r="Q172"/>
  <c r="P172"/>
  <c r="AB162"/>
  <c r="AA162"/>
  <c r="Z162"/>
  <c r="Y162"/>
  <c r="X162"/>
  <c r="W162"/>
  <c r="V162"/>
  <c r="U162"/>
  <c r="T162"/>
  <c r="S162"/>
  <c r="R162"/>
  <c r="Q162"/>
  <c r="P162"/>
  <c r="AB152"/>
  <c r="AA152"/>
  <c r="Z152"/>
  <c r="Y152"/>
  <c r="X152"/>
  <c r="W152"/>
  <c r="V152"/>
  <c r="U152"/>
  <c r="T152"/>
  <c r="S152"/>
  <c r="R152"/>
  <c r="Q152"/>
  <c r="P152"/>
  <c r="AB142"/>
  <c r="AA142"/>
  <c r="Z142"/>
  <c r="Y142"/>
  <c r="X142"/>
  <c r="W142"/>
  <c r="V142"/>
  <c r="U142"/>
  <c r="T142"/>
  <c r="S142"/>
  <c r="R142"/>
  <c r="Q142"/>
  <c r="P142"/>
  <c r="AB132"/>
  <c r="AA132"/>
  <c r="Z132"/>
  <c r="Y132"/>
  <c r="X132"/>
  <c r="W132"/>
  <c r="V132"/>
  <c r="U132"/>
  <c r="T132"/>
  <c r="S132"/>
  <c r="R132"/>
  <c r="Q132"/>
  <c r="P132"/>
  <c r="AB122"/>
  <c r="AA122"/>
  <c r="Z122"/>
  <c r="Y122"/>
  <c r="X122"/>
  <c r="W122"/>
  <c r="V122"/>
  <c r="U122"/>
  <c r="T122"/>
  <c r="S122"/>
  <c r="R122"/>
  <c r="Q122"/>
  <c r="P122"/>
  <c r="AB112"/>
  <c r="AA112"/>
  <c r="Z112"/>
  <c r="Y112"/>
  <c r="X112"/>
  <c r="W112"/>
  <c r="V112"/>
  <c r="U112"/>
  <c r="T112"/>
  <c r="S112"/>
  <c r="R112"/>
  <c r="Q112"/>
  <c r="P112"/>
  <c r="AB102"/>
  <c r="AA102"/>
  <c r="Z102"/>
  <c r="Y102"/>
  <c r="X102"/>
  <c r="W102"/>
  <c r="V102"/>
  <c r="U102"/>
  <c r="T102"/>
  <c r="S102"/>
  <c r="R102"/>
  <c r="Q102"/>
  <c r="P10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F92"/>
  <c r="P43" i="27"/>
  <c r="P174" i="21" s="1"/>
  <c r="Q174"/>
  <c r="R174"/>
  <c r="S174"/>
  <c r="T174"/>
  <c r="U174"/>
  <c r="V174"/>
  <c r="W174"/>
  <c r="X174"/>
  <c r="Y174"/>
  <c r="Z174"/>
  <c r="AA174"/>
  <c r="AB174"/>
  <c r="P37"/>
  <c r="Q37"/>
  <c r="R37"/>
  <c r="S37"/>
  <c r="T37"/>
  <c r="U37"/>
  <c r="V37"/>
  <c r="W37"/>
  <c r="X37"/>
  <c r="Y37"/>
  <c r="Z37"/>
  <c r="AA37"/>
  <c r="P41"/>
  <c r="Q41"/>
  <c r="R41"/>
  <c r="S41"/>
  <c r="T41"/>
  <c r="U41"/>
  <c r="V41"/>
  <c r="W41"/>
  <c r="X41"/>
  <c r="Y41"/>
  <c r="Z41"/>
  <c r="AA41"/>
  <c r="P50"/>
  <c r="Q50"/>
  <c r="R50"/>
  <c r="S50"/>
  <c r="T50"/>
  <c r="U50"/>
  <c r="V50"/>
  <c r="W50"/>
  <c r="X50"/>
  <c r="Y50"/>
  <c r="Z50"/>
  <c r="AA50"/>
  <c r="P53"/>
  <c r="Q53"/>
  <c r="R53"/>
  <c r="S53"/>
  <c r="T53"/>
  <c r="U53"/>
  <c r="V53"/>
  <c r="W53"/>
  <c r="X53"/>
  <c r="Y53"/>
  <c r="Z53"/>
  <c r="AA53"/>
  <c r="P62"/>
  <c r="Q62"/>
  <c r="R62"/>
  <c r="S62"/>
  <c r="T62"/>
  <c r="U62"/>
  <c r="V62"/>
  <c r="W62"/>
  <c r="X62"/>
  <c r="Y62"/>
  <c r="Z62"/>
  <c r="AA62"/>
  <c r="P67"/>
  <c r="Q67"/>
  <c r="R67"/>
  <c r="S67"/>
  <c r="T67"/>
  <c r="U67"/>
  <c r="V67"/>
  <c r="W67"/>
  <c r="X67"/>
  <c r="Y67"/>
  <c r="Z67"/>
  <c r="AA67"/>
  <c r="P68"/>
  <c r="Q68"/>
  <c r="R68"/>
  <c r="S68"/>
  <c r="T68"/>
  <c r="U68"/>
  <c r="V68"/>
  <c r="W68"/>
  <c r="X68"/>
  <c r="Y68"/>
  <c r="Z68"/>
  <c r="AA68"/>
  <c r="P69"/>
  <c r="Q69"/>
  <c r="R69"/>
  <c r="S69"/>
  <c r="T69"/>
  <c r="U69"/>
  <c r="V69"/>
  <c r="W69"/>
  <c r="X69"/>
  <c r="Y69"/>
  <c r="Z69"/>
  <c r="AA69"/>
  <c r="P70"/>
  <c r="Q70"/>
  <c r="R70"/>
  <c r="S70"/>
  <c r="T70"/>
  <c r="U70"/>
  <c r="V70"/>
  <c r="W70"/>
  <c r="X70"/>
  <c r="Y70"/>
  <c r="Z70"/>
  <c r="AA70"/>
  <c r="P75"/>
  <c r="P65" s="1"/>
  <c r="Q75"/>
  <c r="Q65" s="1"/>
  <c r="R75"/>
  <c r="R65" s="1"/>
  <c r="S75"/>
  <c r="S65" s="1"/>
  <c r="T75"/>
  <c r="T65" s="1"/>
  <c r="U75"/>
  <c r="U65" s="1"/>
  <c r="V75"/>
  <c r="V65" s="1"/>
  <c r="W75"/>
  <c r="W65" s="1"/>
  <c r="X75"/>
  <c r="X65" s="1"/>
  <c r="Y75"/>
  <c r="Y65" s="1"/>
  <c r="Z75"/>
  <c r="Z65" s="1"/>
  <c r="AA75"/>
  <c r="AA65" s="1"/>
  <c r="P81"/>
  <c r="P71" s="1"/>
  <c r="Q81"/>
  <c r="Q71" s="1"/>
  <c r="R81"/>
  <c r="R71" s="1"/>
  <c r="S81"/>
  <c r="S71" s="1"/>
  <c r="T81"/>
  <c r="T71" s="1"/>
  <c r="U81"/>
  <c r="U71" s="1"/>
  <c r="V81"/>
  <c r="V71" s="1"/>
  <c r="W81"/>
  <c r="W71" s="1"/>
  <c r="X81"/>
  <c r="X71" s="1"/>
  <c r="Y81"/>
  <c r="Y71" s="1"/>
  <c r="Z81"/>
  <c r="Z71" s="1"/>
  <c r="AA81"/>
  <c r="AA71" s="1"/>
  <c r="P84"/>
  <c r="Q84"/>
  <c r="R84"/>
  <c r="S84"/>
  <c r="T84"/>
  <c r="U84"/>
  <c r="V84"/>
  <c r="W84"/>
  <c r="X84"/>
  <c r="Y84"/>
  <c r="Z84"/>
  <c r="AA84"/>
  <c r="P87"/>
  <c r="Q87"/>
  <c r="R87"/>
  <c r="S87"/>
  <c r="T87"/>
  <c r="U87"/>
  <c r="V87"/>
  <c r="W87"/>
  <c r="X87"/>
  <c r="Y87"/>
  <c r="Z87"/>
  <c r="AA87"/>
  <c r="P94"/>
  <c r="Q94"/>
  <c r="R94"/>
  <c r="S94"/>
  <c r="T94"/>
  <c r="U94"/>
  <c r="V94"/>
  <c r="W94"/>
  <c r="X94"/>
  <c r="Y94"/>
  <c r="Z94"/>
  <c r="AA94"/>
  <c r="P97"/>
  <c r="Q97"/>
  <c r="R97"/>
  <c r="S97"/>
  <c r="T97"/>
  <c r="U97"/>
  <c r="V97"/>
  <c r="W97"/>
  <c r="X97"/>
  <c r="Y97"/>
  <c r="Z97"/>
  <c r="AA97"/>
  <c r="P104"/>
  <c r="Q104"/>
  <c r="R104"/>
  <c r="S104"/>
  <c r="T104"/>
  <c r="U104"/>
  <c r="V104"/>
  <c r="W104"/>
  <c r="X104"/>
  <c r="Y104"/>
  <c r="Z104"/>
  <c r="AA104"/>
  <c r="AB104"/>
  <c r="AB97"/>
  <c r="AB87"/>
  <c r="AB94" s="1"/>
  <c r="AB81"/>
  <c r="AB75"/>
  <c r="AB84" s="1"/>
  <c r="AB62"/>
  <c r="AB53"/>
  <c r="AB50"/>
  <c r="AB41"/>
  <c r="AB37"/>
  <c r="Y72" l="1"/>
  <c r="U72"/>
  <c r="Q72"/>
  <c r="Z72"/>
  <c r="V72"/>
  <c r="R72"/>
  <c r="AA72"/>
  <c r="W72"/>
  <c r="S72"/>
  <c r="X72"/>
  <c r="T72"/>
  <c r="P72"/>
  <c r="D834" i="38" l="1"/>
  <c r="E834"/>
  <c r="F834"/>
  <c r="G834"/>
  <c r="H834"/>
  <c r="I834"/>
  <c r="J834"/>
  <c r="K834"/>
  <c r="L834"/>
  <c r="M834"/>
  <c r="N834"/>
  <c r="O834"/>
  <c r="P834"/>
  <c r="Q834"/>
  <c r="D835"/>
  <c r="E835"/>
  <c r="F835"/>
  <c r="G835"/>
  <c r="H835"/>
  <c r="I835"/>
  <c r="J835"/>
  <c r="K835"/>
  <c r="L835"/>
  <c r="M835"/>
  <c r="N835"/>
  <c r="O835"/>
  <c r="P835"/>
  <c r="Q835"/>
  <c r="D836"/>
  <c r="E836"/>
  <c r="F836"/>
  <c r="G836"/>
  <c r="H836"/>
  <c r="I836"/>
  <c r="J836"/>
  <c r="K836"/>
  <c r="L836"/>
  <c r="M836"/>
  <c r="N836"/>
  <c r="O836"/>
  <c r="P836"/>
  <c r="Q836"/>
  <c r="D837"/>
  <c r="E837"/>
  <c r="F837"/>
  <c r="G837"/>
  <c r="H837"/>
  <c r="I837"/>
  <c r="J837"/>
  <c r="K837"/>
  <c r="L837"/>
  <c r="M837"/>
  <c r="N837"/>
  <c r="O837"/>
  <c r="P837"/>
  <c r="Q837"/>
  <c r="D838"/>
  <c r="E838"/>
  <c r="F838"/>
  <c r="G838"/>
  <c r="H838"/>
  <c r="I838"/>
  <c r="J838"/>
  <c r="K838"/>
  <c r="L838"/>
  <c r="M838"/>
  <c r="N838"/>
  <c r="O838"/>
  <c r="P838"/>
  <c r="Q838"/>
  <c r="D839"/>
  <c r="E839"/>
  <c r="F839"/>
  <c r="G839"/>
  <c r="H839"/>
  <c r="I839"/>
  <c r="J839"/>
  <c r="K839"/>
  <c r="L839"/>
  <c r="M839"/>
  <c r="N839"/>
  <c r="O839"/>
  <c r="P839"/>
  <c r="Q839"/>
  <c r="D840"/>
  <c r="E840"/>
  <c r="F840"/>
  <c r="G840"/>
  <c r="H840"/>
  <c r="I840"/>
  <c r="J840"/>
  <c r="K840"/>
  <c r="L840"/>
  <c r="M840"/>
  <c r="N840"/>
  <c r="O840"/>
  <c r="P840"/>
  <c r="Q840"/>
  <c r="D841"/>
  <c r="E841"/>
  <c r="F841"/>
  <c r="G841"/>
  <c r="H841"/>
  <c r="I841"/>
  <c r="J841"/>
  <c r="K841"/>
  <c r="L841"/>
  <c r="M841"/>
  <c r="N841"/>
  <c r="O841"/>
  <c r="P841"/>
  <c r="Q841"/>
  <c r="D842"/>
  <c r="E842"/>
  <c r="F842"/>
  <c r="G842"/>
  <c r="H842"/>
  <c r="I842"/>
  <c r="J842"/>
  <c r="K842"/>
  <c r="L842"/>
  <c r="M842"/>
  <c r="N842"/>
  <c r="O842"/>
  <c r="P842"/>
  <c r="Q842"/>
  <c r="D843"/>
  <c r="E843"/>
  <c r="F843"/>
  <c r="G843"/>
  <c r="H843"/>
  <c r="I843"/>
  <c r="J843"/>
  <c r="K843"/>
  <c r="L843"/>
  <c r="M843"/>
  <c r="N843"/>
  <c r="O843"/>
  <c r="P843"/>
  <c r="Q843"/>
  <c r="D844"/>
  <c r="E844"/>
  <c r="F844"/>
  <c r="G844"/>
  <c r="H844"/>
  <c r="I844"/>
  <c r="J844"/>
  <c r="K844"/>
  <c r="L844"/>
  <c r="M844"/>
  <c r="N844"/>
  <c r="O844"/>
  <c r="P844"/>
  <c r="Q844"/>
  <c r="D845"/>
  <c r="E845"/>
  <c r="F845"/>
  <c r="G845"/>
  <c r="H845"/>
  <c r="I845"/>
  <c r="J845"/>
  <c r="K845"/>
  <c r="L845"/>
  <c r="M845"/>
  <c r="N845"/>
  <c r="O845"/>
  <c r="P845"/>
  <c r="Q845"/>
  <c r="D846"/>
  <c r="E846"/>
  <c r="F846"/>
  <c r="G846"/>
  <c r="H846"/>
  <c r="I846"/>
  <c r="J846"/>
  <c r="K846"/>
  <c r="L846"/>
  <c r="M846"/>
  <c r="N846"/>
  <c r="O846"/>
  <c r="P846"/>
  <c r="Q846"/>
  <c r="D847"/>
  <c r="D848"/>
  <c r="D849"/>
  <c r="E849"/>
  <c r="F849"/>
  <c r="G849"/>
  <c r="H849"/>
  <c r="I849"/>
  <c r="J849"/>
  <c r="K849"/>
  <c r="L849"/>
  <c r="M849"/>
  <c r="N849"/>
  <c r="O849"/>
  <c r="P849"/>
  <c r="Q849"/>
  <c r="D850"/>
  <c r="E850"/>
  <c r="F850"/>
  <c r="G850"/>
  <c r="H850"/>
  <c r="I850"/>
  <c r="J850"/>
  <c r="K850"/>
  <c r="L850"/>
  <c r="M850"/>
  <c r="N850"/>
  <c r="O850"/>
  <c r="P850"/>
  <c r="Q850"/>
  <c r="D851"/>
  <c r="D852"/>
  <c r="D853"/>
  <c r="D854"/>
  <c r="D855"/>
  <c r="D856"/>
  <c r="D728"/>
  <c r="E728"/>
  <c r="F728"/>
  <c r="G728"/>
  <c r="H728"/>
  <c r="I728"/>
  <c r="J728"/>
  <c r="K728"/>
  <c r="L728"/>
  <c r="M728"/>
  <c r="N728"/>
  <c r="O728"/>
  <c r="P728"/>
  <c r="Q728"/>
  <c r="D729"/>
  <c r="E729"/>
  <c r="F729"/>
  <c r="G729"/>
  <c r="H729"/>
  <c r="I729"/>
  <c r="J729"/>
  <c r="K729"/>
  <c r="L729"/>
  <c r="M729"/>
  <c r="N729"/>
  <c r="O729"/>
  <c r="P729"/>
  <c r="Q729"/>
  <c r="D730"/>
  <c r="E730"/>
  <c r="F730"/>
  <c r="G730"/>
  <c r="H730"/>
  <c r="I730"/>
  <c r="J730"/>
  <c r="K730"/>
  <c r="L730"/>
  <c r="M730"/>
  <c r="N730"/>
  <c r="O730"/>
  <c r="P730"/>
  <c r="Q730"/>
  <c r="D731"/>
  <c r="E731"/>
  <c r="F731"/>
  <c r="G731"/>
  <c r="H731"/>
  <c r="I731"/>
  <c r="J731"/>
  <c r="K731"/>
  <c r="L731"/>
  <c r="M731"/>
  <c r="N731"/>
  <c r="O731"/>
  <c r="P731"/>
  <c r="Q731"/>
  <c r="D732"/>
  <c r="E732"/>
  <c r="F732"/>
  <c r="G732"/>
  <c r="H732"/>
  <c r="I732"/>
  <c r="J732"/>
  <c r="K732"/>
  <c r="L732"/>
  <c r="M732"/>
  <c r="N732"/>
  <c r="O732"/>
  <c r="P732"/>
  <c r="Q732"/>
  <c r="D733"/>
  <c r="E733"/>
  <c r="F733"/>
  <c r="G733"/>
  <c r="H733"/>
  <c r="I733"/>
  <c r="J733"/>
  <c r="K733"/>
  <c r="L733"/>
  <c r="M733"/>
  <c r="N733"/>
  <c r="O733"/>
  <c r="P733"/>
  <c r="Q733"/>
  <c r="D734"/>
  <c r="E734"/>
  <c r="F734"/>
  <c r="G734"/>
  <c r="H734"/>
  <c r="I734"/>
  <c r="J734"/>
  <c r="K734"/>
  <c r="L734"/>
  <c r="M734"/>
  <c r="N734"/>
  <c r="O734"/>
  <c r="P734"/>
  <c r="Q734"/>
  <c r="D735"/>
  <c r="E735"/>
  <c r="F735"/>
  <c r="G735"/>
  <c r="H735"/>
  <c r="I735"/>
  <c r="J735"/>
  <c r="K735"/>
  <c r="L735"/>
  <c r="M735"/>
  <c r="N735"/>
  <c r="O735"/>
  <c r="P735"/>
  <c r="Q735"/>
  <c r="D736"/>
  <c r="E736"/>
  <c r="F736"/>
  <c r="G736"/>
  <c r="H736"/>
  <c r="I736"/>
  <c r="J736"/>
  <c r="K736"/>
  <c r="L736"/>
  <c r="M736"/>
  <c r="N736"/>
  <c r="O736"/>
  <c r="P736"/>
  <c r="Q736"/>
  <c r="D737"/>
  <c r="E737"/>
  <c r="F737"/>
  <c r="G737"/>
  <c r="H737"/>
  <c r="I737"/>
  <c r="J737"/>
  <c r="K737"/>
  <c r="L737"/>
  <c r="M737"/>
  <c r="N737"/>
  <c r="O737"/>
  <c r="P737"/>
  <c r="Q737"/>
  <c r="D738"/>
  <c r="E738"/>
  <c r="F738"/>
  <c r="G738"/>
  <c r="H738"/>
  <c r="I738"/>
  <c r="J738"/>
  <c r="K738"/>
  <c r="L738"/>
  <c r="M738"/>
  <c r="N738"/>
  <c r="O738"/>
  <c r="P738"/>
  <c r="Q738"/>
  <c r="D739"/>
  <c r="E739"/>
  <c r="F739"/>
  <c r="G739"/>
  <c r="H739"/>
  <c r="I739"/>
  <c r="J739"/>
  <c r="K739"/>
  <c r="L739"/>
  <c r="M739"/>
  <c r="N739"/>
  <c r="O739"/>
  <c r="P739"/>
  <c r="Q739"/>
  <c r="D740"/>
  <c r="E740"/>
  <c r="F740"/>
  <c r="G740"/>
  <c r="H740"/>
  <c r="I740"/>
  <c r="J740"/>
  <c r="K740"/>
  <c r="L740"/>
  <c r="M740"/>
  <c r="N740"/>
  <c r="O740"/>
  <c r="P740"/>
  <c r="Q740"/>
  <c r="D741"/>
  <c r="E741"/>
  <c r="F741"/>
  <c r="G741"/>
  <c r="H741"/>
  <c r="I741"/>
  <c r="J741"/>
  <c r="K741"/>
  <c r="L741"/>
  <c r="M741"/>
  <c r="N741"/>
  <c r="O741"/>
  <c r="P741"/>
  <c r="Q741"/>
  <c r="D742"/>
  <c r="E742"/>
  <c r="F742"/>
  <c r="G742"/>
  <c r="H742"/>
  <c r="I742"/>
  <c r="J742"/>
  <c r="K742"/>
  <c r="L742"/>
  <c r="M742"/>
  <c r="N742"/>
  <c r="O742"/>
  <c r="P742"/>
  <c r="Q742"/>
  <c r="D743"/>
  <c r="E743"/>
  <c r="F743"/>
  <c r="G743"/>
  <c r="H743"/>
  <c r="I743"/>
  <c r="J743"/>
  <c r="K743"/>
  <c r="L743"/>
  <c r="M743"/>
  <c r="N743"/>
  <c r="O743"/>
  <c r="P743"/>
  <c r="Q743"/>
  <c r="D744"/>
  <c r="E744"/>
  <c r="F744"/>
  <c r="G744"/>
  <c r="H744"/>
  <c r="I744"/>
  <c r="J744"/>
  <c r="K744"/>
  <c r="L744"/>
  <c r="M744"/>
  <c r="N744"/>
  <c r="O744"/>
  <c r="P744"/>
  <c r="Q744"/>
  <c r="D745"/>
  <c r="E745"/>
  <c r="F745"/>
  <c r="G745"/>
  <c r="H745"/>
  <c r="I745"/>
  <c r="J745"/>
  <c r="K745"/>
  <c r="L745"/>
  <c r="M745"/>
  <c r="N745"/>
  <c r="O745"/>
  <c r="P745"/>
  <c r="Q745"/>
  <c r="D746"/>
  <c r="E746"/>
  <c r="F746"/>
  <c r="G746"/>
  <c r="H746"/>
  <c r="I746"/>
  <c r="J746"/>
  <c r="K746"/>
  <c r="L746"/>
  <c r="M746"/>
  <c r="N746"/>
  <c r="O746"/>
  <c r="P746"/>
  <c r="Q746"/>
  <c r="D747"/>
  <c r="E747"/>
  <c r="F747"/>
  <c r="G747"/>
  <c r="H747"/>
  <c r="I747"/>
  <c r="J747"/>
  <c r="K747"/>
  <c r="L747"/>
  <c r="M747"/>
  <c r="N747"/>
  <c r="O747"/>
  <c r="P747"/>
  <c r="Q747"/>
  <c r="D748"/>
  <c r="E748"/>
  <c r="F748"/>
  <c r="G748"/>
  <c r="H748"/>
  <c r="I748"/>
  <c r="J748"/>
  <c r="K748"/>
  <c r="L748"/>
  <c r="M748"/>
  <c r="N748"/>
  <c r="O748"/>
  <c r="P748"/>
  <c r="Q748"/>
  <c r="D749"/>
  <c r="E749"/>
  <c r="F749"/>
  <c r="G749"/>
  <c r="H749"/>
  <c r="I749"/>
  <c r="J749"/>
  <c r="K749"/>
  <c r="L749"/>
  <c r="M749"/>
  <c r="N749"/>
  <c r="O749"/>
  <c r="P749"/>
  <c r="Q749"/>
  <c r="D750"/>
  <c r="E750"/>
  <c r="F750"/>
  <c r="G750"/>
  <c r="H750"/>
  <c r="I750"/>
  <c r="J750"/>
  <c r="K750"/>
  <c r="L750"/>
  <c r="M750"/>
  <c r="N750"/>
  <c r="O750"/>
  <c r="P750"/>
  <c r="Q750"/>
  <c r="D751"/>
  <c r="E751"/>
  <c r="F751"/>
  <c r="G751"/>
  <c r="H751"/>
  <c r="I751"/>
  <c r="J751"/>
  <c r="K751"/>
  <c r="L751"/>
  <c r="M751"/>
  <c r="N751"/>
  <c r="O751"/>
  <c r="P751"/>
  <c r="Q751"/>
  <c r="D752"/>
  <c r="E752"/>
  <c r="F752"/>
  <c r="G752"/>
  <c r="H752"/>
  <c r="I752"/>
  <c r="J752"/>
  <c r="K752"/>
  <c r="L752"/>
  <c r="M752"/>
  <c r="N752"/>
  <c r="O752"/>
  <c r="P752"/>
  <c r="Q752"/>
  <c r="D753"/>
  <c r="E753"/>
  <c r="F753"/>
  <c r="G753"/>
  <c r="H753"/>
  <c r="I753"/>
  <c r="J753"/>
  <c r="K753"/>
  <c r="L753"/>
  <c r="M753"/>
  <c r="N753"/>
  <c r="O753"/>
  <c r="P753"/>
  <c r="Q753"/>
  <c r="D754"/>
  <c r="E754"/>
  <c r="F754"/>
  <c r="G754"/>
  <c r="H754"/>
  <c r="I754"/>
  <c r="J754"/>
  <c r="K754"/>
  <c r="L754"/>
  <c r="M754"/>
  <c r="N754"/>
  <c r="O754"/>
  <c r="P754"/>
  <c r="Q754"/>
  <c r="D755"/>
  <c r="E755"/>
  <c r="F755"/>
  <c r="G755"/>
  <c r="H755"/>
  <c r="I755"/>
  <c r="J755"/>
  <c r="K755"/>
  <c r="L755"/>
  <c r="M755"/>
  <c r="N755"/>
  <c r="O755"/>
  <c r="P755"/>
  <c r="Q755"/>
  <c r="D756"/>
  <c r="E756"/>
  <c r="F756"/>
  <c r="G756"/>
  <c r="H756"/>
  <c r="I756"/>
  <c r="J756"/>
  <c r="K756"/>
  <c r="L756"/>
  <c r="M756"/>
  <c r="N756"/>
  <c r="O756"/>
  <c r="P756"/>
  <c r="Q756"/>
  <c r="D757"/>
  <c r="E757"/>
  <c r="F757"/>
  <c r="G757"/>
  <c r="H757"/>
  <c r="I757"/>
  <c r="J757"/>
  <c r="K757"/>
  <c r="L757"/>
  <c r="M757"/>
  <c r="N757"/>
  <c r="O757"/>
  <c r="P757"/>
  <c r="Q757"/>
  <c r="D758"/>
  <c r="E758"/>
  <c r="F758"/>
  <c r="G758"/>
  <c r="H758"/>
  <c r="I758"/>
  <c r="J758"/>
  <c r="K758"/>
  <c r="L758"/>
  <c r="M758"/>
  <c r="N758"/>
  <c r="O758"/>
  <c r="P758"/>
  <c r="Q758"/>
  <c r="D759"/>
  <c r="E759"/>
  <c r="F759"/>
  <c r="G759"/>
  <c r="H759"/>
  <c r="I759"/>
  <c r="J759"/>
  <c r="K759"/>
  <c r="L759"/>
  <c r="M759"/>
  <c r="N759"/>
  <c r="O759"/>
  <c r="P759"/>
  <c r="Q759"/>
  <c r="D760"/>
  <c r="E760"/>
  <c r="F760"/>
  <c r="G760"/>
  <c r="H760"/>
  <c r="I760"/>
  <c r="J760"/>
  <c r="K760"/>
  <c r="L760"/>
  <c r="M760"/>
  <c r="N760"/>
  <c r="O760"/>
  <c r="P760"/>
  <c r="Q760"/>
  <c r="D761"/>
  <c r="E761"/>
  <c r="F761"/>
  <c r="G761"/>
  <c r="H761"/>
  <c r="I761"/>
  <c r="J761"/>
  <c r="K761"/>
  <c r="L761"/>
  <c r="M761"/>
  <c r="N761"/>
  <c r="O761"/>
  <c r="P761"/>
  <c r="Q761"/>
  <c r="D762"/>
  <c r="E762"/>
  <c r="F762"/>
  <c r="G762"/>
  <c r="H762"/>
  <c r="I762"/>
  <c r="J762"/>
  <c r="K762"/>
  <c r="L762"/>
  <c r="M762"/>
  <c r="N762"/>
  <c r="O762"/>
  <c r="P762"/>
  <c r="Q762"/>
  <c r="D763"/>
  <c r="E763"/>
  <c r="F763"/>
  <c r="G763"/>
  <c r="H763"/>
  <c r="I763"/>
  <c r="J763"/>
  <c r="K763"/>
  <c r="L763"/>
  <c r="M763"/>
  <c r="N763"/>
  <c r="O763"/>
  <c r="P763"/>
  <c r="Q763"/>
  <c r="D764"/>
  <c r="E764"/>
  <c r="F764"/>
  <c r="G764"/>
  <c r="H764"/>
  <c r="I764"/>
  <c r="J764"/>
  <c r="K764"/>
  <c r="L764"/>
  <c r="M764"/>
  <c r="N764"/>
  <c r="O764"/>
  <c r="P764"/>
  <c r="Q764"/>
  <c r="D765"/>
  <c r="E765"/>
  <c r="F765"/>
  <c r="G765"/>
  <c r="H765"/>
  <c r="I765"/>
  <c r="J765"/>
  <c r="K765"/>
  <c r="L765"/>
  <c r="M765"/>
  <c r="N765"/>
  <c r="O765"/>
  <c r="P765"/>
  <c r="Q765"/>
  <c r="D766"/>
  <c r="E766"/>
  <c r="F766"/>
  <c r="G766"/>
  <c r="H766"/>
  <c r="I766"/>
  <c r="J766"/>
  <c r="K766"/>
  <c r="L766"/>
  <c r="M766"/>
  <c r="N766"/>
  <c r="O766"/>
  <c r="P766"/>
  <c r="Q766"/>
  <c r="D767"/>
  <c r="E767"/>
  <c r="F767"/>
  <c r="G767"/>
  <c r="H767"/>
  <c r="I767"/>
  <c r="J767"/>
  <c r="K767"/>
  <c r="L767"/>
  <c r="M767"/>
  <c r="N767"/>
  <c r="O767"/>
  <c r="P767"/>
  <c r="Q767"/>
  <c r="D768"/>
  <c r="E768"/>
  <c r="F768"/>
  <c r="G768"/>
  <c r="H768"/>
  <c r="I768"/>
  <c r="J768"/>
  <c r="K768"/>
  <c r="L768"/>
  <c r="M768"/>
  <c r="N768"/>
  <c r="O768"/>
  <c r="P768"/>
  <c r="Q768"/>
  <c r="D769"/>
  <c r="E769"/>
  <c r="F769"/>
  <c r="G769"/>
  <c r="H769"/>
  <c r="I769"/>
  <c r="J769"/>
  <c r="K769"/>
  <c r="L769"/>
  <c r="M769"/>
  <c r="N769"/>
  <c r="O769"/>
  <c r="P769"/>
  <c r="Q769"/>
  <c r="D770"/>
  <c r="E770"/>
  <c r="F770"/>
  <c r="G770"/>
  <c r="H770"/>
  <c r="I770"/>
  <c r="J770"/>
  <c r="K770"/>
  <c r="L770"/>
  <c r="M770"/>
  <c r="N770"/>
  <c r="O770"/>
  <c r="P770"/>
  <c r="Q770"/>
  <c r="D771"/>
  <c r="E771"/>
  <c r="F771"/>
  <c r="G771"/>
  <c r="H771"/>
  <c r="I771"/>
  <c r="J771"/>
  <c r="K771"/>
  <c r="L771"/>
  <c r="M771"/>
  <c r="N771"/>
  <c r="O771"/>
  <c r="P771"/>
  <c r="Q771"/>
  <c r="D772"/>
  <c r="E772"/>
  <c r="F772"/>
  <c r="G772"/>
  <c r="H772"/>
  <c r="I772"/>
  <c r="J772"/>
  <c r="K772"/>
  <c r="L772"/>
  <c r="M772"/>
  <c r="N772"/>
  <c r="O772"/>
  <c r="P772"/>
  <c r="Q772"/>
  <c r="D773"/>
  <c r="E773"/>
  <c r="F773"/>
  <c r="G773"/>
  <c r="H773"/>
  <c r="I773"/>
  <c r="J773"/>
  <c r="K773"/>
  <c r="L773"/>
  <c r="M773"/>
  <c r="N773"/>
  <c r="O773"/>
  <c r="P773"/>
  <c r="Q773"/>
  <c r="D774"/>
  <c r="E774"/>
  <c r="F774"/>
  <c r="G774"/>
  <c r="H774"/>
  <c r="I774"/>
  <c r="J774"/>
  <c r="K774"/>
  <c r="L774"/>
  <c r="M774"/>
  <c r="N774"/>
  <c r="O774"/>
  <c r="P774"/>
  <c r="Q774"/>
  <c r="D775"/>
  <c r="E775"/>
  <c r="F775"/>
  <c r="G775"/>
  <c r="H775"/>
  <c r="I775"/>
  <c r="J775"/>
  <c r="K775"/>
  <c r="L775"/>
  <c r="M775"/>
  <c r="N775"/>
  <c r="O775"/>
  <c r="P775"/>
  <c r="Q775"/>
  <c r="D776"/>
  <c r="E776"/>
  <c r="F776"/>
  <c r="G776"/>
  <c r="H776"/>
  <c r="I776"/>
  <c r="J776"/>
  <c r="K776"/>
  <c r="L776"/>
  <c r="M776"/>
  <c r="N776"/>
  <c r="O776"/>
  <c r="P776"/>
  <c r="Q776"/>
  <c r="D777"/>
  <c r="E777"/>
  <c r="F777"/>
  <c r="G777"/>
  <c r="H777"/>
  <c r="I777"/>
  <c r="J777"/>
  <c r="K777"/>
  <c r="L777"/>
  <c r="M777"/>
  <c r="N777"/>
  <c r="O777"/>
  <c r="P777"/>
  <c r="Q777"/>
  <c r="D778"/>
  <c r="E778"/>
  <c r="F778"/>
  <c r="G778"/>
  <c r="H778"/>
  <c r="I778"/>
  <c r="J778"/>
  <c r="K778"/>
  <c r="L778"/>
  <c r="M778"/>
  <c r="N778"/>
  <c r="O778"/>
  <c r="P778"/>
  <c r="Q778"/>
  <c r="D779"/>
  <c r="E779"/>
  <c r="F779"/>
  <c r="G779"/>
  <c r="H779"/>
  <c r="I779"/>
  <c r="J779"/>
  <c r="K779"/>
  <c r="L779"/>
  <c r="M779"/>
  <c r="N779"/>
  <c r="O779"/>
  <c r="P779"/>
  <c r="Q779"/>
  <c r="D780"/>
  <c r="E780"/>
  <c r="F780"/>
  <c r="G780"/>
  <c r="H780"/>
  <c r="I780"/>
  <c r="J780"/>
  <c r="K780"/>
  <c r="L780"/>
  <c r="M780"/>
  <c r="N780"/>
  <c r="O780"/>
  <c r="P780"/>
  <c r="Q780"/>
  <c r="D781"/>
  <c r="E781"/>
  <c r="F781"/>
  <c r="G781"/>
  <c r="H781"/>
  <c r="I781"/>
  <c r="J781"/>
  <c r="K781"/>
  <c r="L781"/>
  <c r="M781"/>
  <c r="N781"/>
  <c r="O781"/>
  <c r="P781"/>
  <c r="Q781"/>
  <c r="D782"/>
  <c r="E782"/>
  <c r="F782"/>
  <c r="G782"/>
  <c r="H782"/>
  <c r="I782"/>
  <c r="J782"/>
  <c r="K782"/>
  <c r="L782"/>
  <c r="M782"/>
  <c r="N782"/>
  <c r="O782"/>
  <c r="P782"/>
  <c r="Q782"/>
  <c r="D783"/>
  <c r="E783"/>
  <c r="F783"/>
  <c r="G783"/>
  <c r="H783"/>
  <c r="I783"/>
  <c r="J783"/>
  <c r="K783"/>
  <c r="L783"/>
  <c r="M783"/>
  <c r="N783"/>
  <c r="O783"/>
  <c r="P783"/>
  <c r="Q783"/>
  <c r="D784"/>
  <c r="E784"/>
  <c r="F784"/>
  <c r="G784"/>
  <c r="H784"/>
  <c r="I784"/>
  <c r="J784"/>
  <c r="K784"/>
  <c r="L784"/>
  <c r="M784"/>
  <c r="N784"/>
  <c r="O784"/>
  <c r="P784"/>
  <c r="Q784"/>
  <c r="D785"/>
  <c r="E785"/>
  <c r="F785"/>
  <c r="G785"/>
  <c r="H785"/>
  <c r="I785"/>
  <c r="J785"/>
  <c r="K785"/>
  <c r="L785"/>
  <c r="M785"/>
  <c r="N785"/>
  <c r="O785"/>
  <c r="P785"/>
  <c r="Q785"/>
  <c r="D786"/>
  <c r="E786"/>
  <c r="F786"/>
  <c r="G786"/>
  <c r="H786"/>
  <c r="I786"/>
  <c r="J786"/>
  <c r="K786"/>
  <c r="L786"/>
  <c r="M786"/>
  <c r="N786"/>
  <c r="O786"/>
  <c r="P786"/>
  <c r="Q786"/>
  <c r="D787"/>
  <c r="E787"/>
  <c r="F787"/>
  <c r="G787"/>
  <c r="H787"/>
  <c r="I787"/>
  <c r="J787"/>
  <c r="K787"/>
  <c r="L787"/>
  <c r="M787"/>
  <c r="N787"/>
  <c r="O787"/>
  <c r="P787"/>
  <c r="Q787"/>
  <c r="D788"/>
  <c r="E788"/>
  <c r="F788"/>
  <c r="G788"/>
  <c r="H788"/>
  <c r="I788"/>
  <c r="J788"/>
  <c r="K788"/>
  <c r="L788"/>
  <c r="M788"/>
  <c r="N788"/>
  <c r="O788"/>
  <c r="P788"/>
  <c r="Q788"/>
  <c r="D789"/>
  <c r="E789"/>
  <c r="F789"/>
  <c r="G789"/>
  <c r="H789"/>
  <c r="I789"/>
  <c r="J789"/>
  <c r="K789"/>
  <c r="L789"/>
  <c r="M789"/>
  <c r="N789"/>
  <c r="O789"/>
  <c r="P789"/>
  <c r="Q789"/>
  <c r="D790"/>
  <c r="E790"/>
  <c r="F790"/>
  <c r="G790"/>
  <c r="H790"/>
  <c r="I790"/>
  <c r="J790"/>
  <c r="K790"/>
  <c r="L790"/>
  <c r="M790"/>
  <c r="N790"/>
  <c r="O790"/>
  <c r="P790"/>
  <c r="Q790"/>
  <c r="D791"/>
  <c r="E791"/>
  <c r="F791"/>
  <c r="G791"/>
  <c r="H791"/>
  <c r="I791"/>
  <c r="J791"/>
  <c r="K791"/>
  <c r="L791"/>
  <c r="M791"/>
  <c r="N791"/>
  <c r="O791"/>
  <c r="P791"/>
  <c r="Q791"/>
  <c r="D792"/>
  <c r="E792"/>
  <c r="F792"/>
  <c r="G792"/>
  <c r="H792"/>
  <c r="I792"/>
  <c r="J792"/>
  <c r="K792"/>
  <c r="L792"/>
  <c r="M792"/>
  <c r="N792"/>
  <c r="O792"/>
  <c r="P792"/>
  <c r="Q792"/>
  <c r="D793"/>
  <c r="E793"/>
  <c r="F793"/>
  <c r="G793"/>
  <c r="H793"/>
  <c r="I793"/>
  <c r="J793"/>
  <c r="K793"/>
  <c r="L793"/>
  <c r="M793"/>
  <c r="N793"/>
  <c r="O793"/>
  <c r="P793"/>
  <c r="Q793"/>
  <c r="D794"/>
  <c r="E794"/>
  <c r="F794"/>
  <c r="G794"/>
  <c r="H794"/>
  <c r="I794"/>
  <c r="J794"/>
  <c r="K794"/>
  <c r="L794"/>
  <c r="M794"/>
  <c r="N794"/>
  <c r="O794"/>
  <c r="P794"/>
  <c r="Q794"/>
  <c r="D795"/>
  <c r="E795"/>
  <c r="F795"/>
  <c r="G795"/>
  <c r="H795"/>
  <c r="I795"/>
  <c r="J795"/>
  <c r="K795"/>
  <c r="L795"/>
  <c r="M795"/>
  <c r="N795"/>
  <c r="O795"/>
  <c r="P795"/>
  <c r="Q795"/>
  <c r="D796"/>
  <c r="E796"/>
  <c r="F796"/>
  <c r="G796"/>
  <c r="H796"/>
  <c r="I796"/>
  <c r="J796"/>
  <c r="K796"/>
  <c r="L796"/>
  <c r="M796"/>
  <c r="N796"/>
  <c r="O796"/>
  <c r="P796"/>
  <c r="Q796"/>
  <c r="D797"/>
  <c r="E797"/>
  <c r="F797"/>
  <c r="G797"/>
  <c r="H797"/>
  <c r="I797"/>
  <c r="J797"/>
  <c r="K797"/>
  <c r="L797"/>
  <c r="M797"/>
  <c r="N797"/>
  <c r="O797"/>
  <c r="P797"/>
  <c r="Q797"/>
  <c r="D798"/>
  <c r="E798"/>
  <c r="F798"/>
  <c r="G798"/>
  <c r="H798"/>
  <c r="I798"/>
  <c r="J798"/>
  <c r="K798"/>
  <c r="L798"/>
  <c r="M798"/>
  <c r="N798"/>
  <c r="O798"/>
  <c r="P798"/>
  <c r="Q798"/>
  <c r="D799"/>
  <c r="E799"/>
  <c r="F799"/>
  <c r="G799"/>
  <c r="H799"/>
  <c r="I799"/>
  <c r="J799"/>
  <c r="K799"/>
  <c r="L799"/>
  <c r="M799"/>
  <c r="N799"/>
  <c r="O799"/>
  <c r="P799"/>
  <c r="Q799"/>
  <c r="D800"/>
  <c r="E800"/>
  <c r="F800"/>
  <c r="G800"/>
  <c r="H800"/>
  <c r="I800"/>
  <c r="J800"/>
  <c r="K800"/>
  <c r="L800"/>
  <c r="M800"/>
  <c r="N800"/>
  <c r="O800"/>
  <c r="P800"/>
  <c r="Q800"/>
  <c r="D801"/>
  <c r="E801"/>
  <c r="F801"/>
  <c r="G801"/>
  <c r="H801"/>
  <c r="I801"/>
  <c r="J801"/>
  <c r="K801"/>
  <c r="L801"/>
  <c r="M801"/>
  <c r="N801"/>
  <c r="O801"/>
  <c r="P801"/>
  <c r="Q801"/>
  <c r="D802"/>
  <c r="E802"/>
  <c r="F802"/>
  <c r="G802"/>
  <c r="H802"/>
  <c r="I802"/>
  <c r="J802"/>
  <c r="K802"/>
  <c r="L802"/>
  <c r="M802"/>
  <c r="N802"/>
  <c r="O802"/>
  <c r="P802"/>
  <c r="Q802"/>
  <c r="D803"/>
  <c r="D804"/>
  <c r="D805"/>
  <c r="E805"/>
  <c r="F805"/>
  <c r="G805"/>
  <c r="H805"/>
  <c r="I805"/>
  <c r="J805"/>
  <c r="K805"/>
  <c r="L805"/>
  <c r="M805"/>
  <c r="N805"/>
  <c r="O805"/>
  <c r="P805"/>
  <c r="Q805"/>
  <c r="D806"/>
  <c r="E806"/>
  <c r="F806"/>
  <c r="G806"/>
  <c r="H806"/>
  <c r="I806"/>
  <c r="J806"/>
  <c r="K806"/>
  <c r="L806"/>
  <c r="M806"/>
  <c r="N806"/>
  <c r="O806"/>
  <c r="P806"/>
  <c r="Q806"/>
  <c r="D807"/>
  <c r="D808"/>
  <c r="E808"/>
  <c r="F808"/>
  <c r="G808"/>
  <c r="H808"/>
  <c r="I808"/>
  <c r="J808"/>
  <c r="K808"/>
  <c r="L808"/>
  <c r="M808"/>
  <c r="N808"/>
  <c r="O808"/>
  <c r="P808"/>
  <c r="Q808"/>
  <c r="D809"/>
  <c r="E809"/>
  <c r="F809"/>
  <c r="G809"/>
  <c r="H809"/>
  <c r="I809"/>
  <c r="J809"/>
  <c r="K809"/>
  <c r="L809"/>
  <c r="M809"/>
  <c r="N809"/>
  <c r="O809"/>
  <c r="P809"/>
  <c r="Q809"/>
  <c r="D810"/>
  <c r="Q810"/>
  <c r="D811"/>
  <c r="E811"/>
  <c r="F811"/>
  <c r="G811"/>
  <c r="H811"/>
  <c r="I811"/>
  <c r="J811"/>
  <c r="K811"/>
  <c r="L811"/>
  <c r="M811"/>
  <c r="N811"/>
  <c r="O811"/>
  <c r="P811"/>
  <c r="Q811"/>
  <c r="D812"/>
  <c r="E812"/>
  <c r="F812"/>
  <c r="G812"/>
  <c r="H812"/>
  <c r="I812"/>
  <c r="J812"/>
  <c r="K812"/>
  <c r="L812"/>
  <c r="M812"/>
  <c r="N812"/>
  <c r="O812"/>
  <c r="P812"/>
  <c r="Q812"/>
  <c r="D813"/>
  <c r="D814"/>
  <c r="D815"/>
  <c r="E815"/>
  <c r="F815"/>
  <c r="G815"/>
  <c r="H815"/>
  <c r="I815"/>
  <c r="J815"/>
  <c r="K815"/>
  <c r="L815"/>
  <c r="M815"/>
  <c r="N815"/>
  <c r="O815"/>
  <c r="P815"/>
  <c r="Q815"/>
  <c r="D816"/>
  <c r="E816"/>
  <c r="F816"/>
  <c r="G816"/>
  <c r="H816"/>
  <c r="I816"/>
  <c r="J816"/>
  <c r="K816"/>
  <c r="L816"/>
  <c r="M816"/>
  <c r="N816"/>
  <c r="O816"/>
  <c r="P816"/>
  <c r="Q816"/>
  <c r="D817"/>
  <c r="E817"/>
  <c r="F817"/>
  <c r="G817"/>
  <c r="H817"/>
  <c r="I817"/>
  <c r="J817"/>
  <c r="K817"/>
  <c r="L817"/>
  <c r="M817"/>
  <c r="N817"/>
  <c r="O817"/>
  <c r="P817"/>
  <c r="Q817"/>
  <c r="D818"/>
  <c r="E818"/>
  <c r="F818"/>
  <c r="G818"/>
  <c r="H818"/>
  <c r="I818"/>
  <c r="J818"/>
  <c r="K818"/>
  <c r="L818"/>
  <c r="M818"/>
  <c r="N818"/>
  <c r="O818"/>
  <c r="P818"/>
  <c r="Q818"/>
  <c r="D819"/>
  <c r="E819"/>
  <c r="F819"/>
  <c r="G819"/>
  <c r="H819"/>
  <c r="I819"/>
  <c r="J819"/>
  <c r="K819"/>
  <c r="L819"/>
  <c r="M819"/>
  <c r="N819"/>
  <c r="O819"/>
  <c r="P819"/>
  <c r="Q819"/>
  <c r="D820"/>
  <c r="E820"/>
  <c r="F820"/>
  <c r="G820"/>
  <c r="H820"/>
  <c r="I820"/>
  <c r="J820"/>
  <c r="K820"/>
  <c r="L820"/>
  <c r="M820"/>
  <c r="N820"/>
  <c r="O820"/>
  <c r="P820"/>
  <c r="Q820"/>
  <c r="D821"/>
  <c r="E821"/>
  <c r="F821"/>
  <c r="G821"/>
  <c r="H821"/>
  <c r="I821"/>
  <c r="J821"/>
  <c r="K821"/>
  <c r="L821"/>
  <c r="M821"/>
  <c r="N821"/>
  <c r="O821"/>
  <c r="P821"/>
  <c r="Q821"/>
  <c r="D822"/>
  <c r="E822"/>
  <c r="F822"/>
  <c r="G822"/>
  <c r="H822"/>
  <c r="I822"/>
  <c r="J822"/>
  <c r="K822"/>
  <c r="L822"/>
  <c r="M822"/>
  <c r="N822"/>
  <c r="O822"/>
  <c r="P822"/>
  <c r="Q822"/>
  <c r="D823"/>
  <c r="E823"/>
  <c r="F823"/>
  <c r="G823"/>
  <c r="H823"/>
  <c r="I823"/>
  <c r="J823"/>
  <c r="K823"/>
  <c r="L823"/>
  <c r="M823"/>
  <c r="N823"/>
  <c r="O823"/>
  <c r="P823"/>
  <c r="Q823"/>
  <c r="D824"/>
  <c r="D825"/>
  <c r="E825"/>
  <c r="F825"/>
  <c r="G825"/>
  <c r="H825"/>
  <c r="I825"/>
  <c r="J825"/>
  <c r="K825"/>
  <c r="L825"/>
  <c r="M825"/>
  <c r="N825"/>
  <c r="O825"/>
  <c r="P825"/>
  <c r="Q825"/>
  <c r="D826"/>
  <c r="D827"/>
  <c r="D828"/>
  <c r="D829"/>
  <c r="D830"/>
  <c r="D831"/>
  <c r="D832"/>
  <c r="D614"/>
  <c r="E614"/>
  <c r="F614"/>
  <c r="G614"/>
  <c r="H614"/>
  <c r="I614"/>
  <c r="J614"/>
  <c r="K614"/>
  <c r="L614"/>
  <c r="M614"/>
  <c r="N614"/>
  <c r="O614"/>
  <c r="P614"/>
  <c r="Q614"/>
  <c r="D615"/>
  <c r="E615"/>
  <c r="F615"/>
  <c r="G615"/>
  <c r="H615"/>
  <c r="I615"/>
  <c r="J615"/>
  <c r="K615"/>
  <c r="L615"/>
  <c r="M615"/>
  <c r="N615"/>
  <c r="O615"/>
  <c r="P615"/>
  <c r="Q615"/>
  <c r="D616"/>
  <c r="E616"/>
  <c r="F616"/>
  <c r="G616"/>
  <c r="H616"/>
  <c r="I616"/>
  <c r="J616"/>
  <c r="K616"/>
  <c r="L616"/>
  <c r="M616"/>
  <c r="N616"/>
  <c r="O616"/>
  <c r="P616"/>
  <c r="Q616"/>
  <c r="D617"/>
  <c r="E617"/>
  <c r="F617"/>
  <c r="G617"/>
  <c r="H617"/>
  <c r="I617"/>
  <c r="J617"/>
  <c r="K617"/>
  <c r="L617"/>
  <c r="M617"/>
  <c r="N617"/>
  <c r="O617"/>
  <c r="P617"/>
  <c r="Q617"/>
  <c r="D618"/>
  <c r="E618"/>
  <c r="F618"/>
  <c r="G618"/>
  <c r="H618"/>
  <c r="I618"/>
  <c r="J618"/>
  <c r="K618"/>
  <c r="L618"/>
  <c r="M618"/>
  <c r="N618"/>
  <c r="O618"/>
  <c r="P618"/>
  <c r="Q618"/>
  <c r="D619"/>
  <c r="E619"/>
  <c r="F619"/>
  <c r="G619"/>
  <c r="H619"/>
  <c r="I619"/>
  <c r="J619"/>
  <c r="K619"/>
  <c r="L619"/>
  <c r="M619"/>
  <c r="N619"/>
  <c r="O619"/>
  <c r="P619"/>
  <c r="Q619"/>
  <c r="D620"/>
  <c r="E620"/>
  <c r="F620"/>
  <c r="G620"/>
  <c r="H620"/>
  <c r="I620"/>
  <c r="J620"/>
  <c r="K620"/>
  <c r="L620"/>
  <c r="M620"/>
  <c r="N620"/>
  <c r="O620"/>
  <c r="P620"/>
  <c r="Q620"/>
  <c r="D621"/>
  <c r="E621"/>
  <c r="F621"/>
  <c r="G621"/>
  <c r="H621"/>
  <c r="I621"/>
  <c r="J621"/>
  <c r="K621"/>
  <c r="L621"/>
  <c r="M621"/>
  <c r="N621"/>
  <c r="O621"/>
  <c r="P621"/>
  <c r="Q621"/>
  <c r="D622"/>
  <c r="E622"/>
  <c r="F622"/>
  <c r="G622"/>
  <c r="H622"/>
  <c r="I622"/>
  <c r="J622"/>
  <c r="K622"/>
  <c r="L622"/>
  <c r="M622"/>
  <c r="N622"/>
  <c r="O622"/>
  <c r="P622"/>
  <c r="Q622"/>
  <c r="D623"/>
  <c r="E623"/>
  <c r="F623"/>
  <c r="G623"/>
  <c r="H623"/>
  <c r="I623"/>
  <c r="J623"/>
  <c r="K623"/>
  <c r="L623"/>
  <c r="M623"/>
  <c r="N623"/>
  <c r="O623"/>
  <c r="P623"/>
  <c r="Q623"/>
  <c r="D624"/>
  <c r="E624"/>
  <c r="F624"/>
  <c r="G624"/>
  <c r="H624"/>
  <c r="I624"/>
  <c r="J624"/>
  <c r="K624"/>
  <c r="L624"/>
  <c r="M624"/>
  <c r="N624"/>
  <c r="O624"/>
  <c r="P624"/>
  <c r="Q624"/>
  <c r="D625"/>
  <c r="E625"/>
  <c r="F625"/>
  <c r="G625"/>
  <c r="H625"/>
  <c r="I625"/>
  <c r="J625"/>
  <c r="K625"/>
  <c r="L625"/>
  <c r="M625"/>
  <c r="N625"/>
  <c r="O625"/>
  <c r="P625"/>
  <c r="Q625"/>
  <c r="D626"/>
  <c r="E626"/>
  <c r="F626"/>
  <c r="G626"/>
  <c r="H626"/>
  <c r="I626"/>
  <c r="J626"/>
  <c r="K626"/>
  <c r="L626"/>
  <c r="M626"/>
  <c r="N626"/>
  <c r="O626"/>
  <c r="P626"/>
  <c r="Q626"/>
  <c r="D627"/>
  <c r="E627"/>
  <c r="F627"/>
  <c r="G627"/>
  <c r="H627"/>
  <c r="I627"/>
  <c r="J627"/>
  <c r="K627"/>
  <c r="L627"/>
  <c r="M627"/>
  <c r="N627"/>
  <c r="O627"/>
  <c r="P627"/>
  <c r="Q627"/>
  <c r="D628"/>
  <c r="E628"/>
  <c r="F628"/>
  <c r="G628"/>
  <c r="H628"/>
  <c r="I628"/>
  <c r="J628"/>
  <c r="K628"/>
  <c r="L628"/>
  <c r="M628"/>
  <c r="N628"/>
  <c r="O628"/>
  <c r="P628"/>
  <c r="Q628"/>
  <c r="D629"/>
  <c r="E629"/>
  <c r="F629"/>
  <c r="G629"/>
  <c r="H629"/>
  <c r="I629"/>
  <c r="J629"/>
  <c r="K629"/>
  <c r="L629"/>
  <c r="M629"/>
  <c r="N629"/>
  <c r="O629"/>
  <c r="P629"/>
  <c r="Q629"/>
  <c r="D630"/>
  <c r="E630"/>
  <c r="F630"/>
  <c r="G630"/>
  <c r="H630"/>
  <c r="I630"/>
  <c r="J630"/>
  <c r="K630"/>
  <c r="L630"/>
  <c r="M630"/>
  <c r="N630"/>
  <c r="O630"/>
  <c r="P630"/>
  <c r="Q630"/>
  <c r="D631"/>
  <c r="E631"/>
  <c r="F631"/>
  <c r="G631"/>
  <c r="H631"/>
  <c r="I631"/>
  <c r="J631"/>
  <c r="K631"/>
  <c r="L631"/>
  <c r="M631"/>
  <c r="N631"/>
  <c r="O631"/>
  <c r="P631"/>
  <c r="Q631"/>
  <c r="D632"/>
  <c r="E632"/>
  <c r="F632"/>
  <c r="G632"/>
  <c r="H632"/>
  <c r="I632"/>
  <c r="J632"/>
  <c r="K632"/>
  <c r="L632"/>
  <c r="M632"/>
  <c r="N632"/>
  <c r="O632"/>
  <c r="P632"/>
  <c r="Q632"/>
  <c r="D633"/>
  <c r="E633"/>
  <c r="F633"/>
  <c r="G633"/>
  <c r="H633"/>
  <c r="I633"/>
  <c r="J633"/>
  <c r="K633"/>
  <c r="L633"/>
  <c r="M633"/>
  <c r="N633"/>
  <c r="O633"/>
  <c r="P633"/>
  <c r="Q633"/>
  <c r="D634"/>
  <c r="E634"/>
  <c r="F634"/>
  <c r="G634"/>
  <c r="H634"/>
  <c r="I634"/>
  <c r="J634"/>
  <c r="K634"/>
  <c r="L634"/>
  <c r="M634"/>
  <c r="N634"/>
  <c r="O634"/>
  <c r="P634"/>
  <c r="Q634"/>
  <c r="D635"/>
  <c r="E635"/>
  <c r="F635"/>
  <c r="G635"/>
  <c r="H635"/>
  <c r="I635"/>
  <c r="J635"/>
  <c r="K635"/>
  <c r="L635"/>
  <c r="M635"/>
  <c r="N635"/>
  <c r="O635"/>
  <c r="P635"/>
  <c r="Q635"/>
  <c r="D636"/>
  <c r="E636"/>
  <c r="F636"/>
  <c r="G636"/>
  <c r="H636"/>
  <c r="I636"/>
  <c r="J636"/>
  <c r="K636"/>
  <c r="L636"/>
  <c r="M636"/>
  <c r="N636"/>
  <c r="O636"/>
  <c r="P636"/>
  <c r="Q636"/>
  <c r="D637"/>
  <c r="E637"/>
  <c r="F637"/>
  <c r="G637"/>
  <c r="H637"/>
  <c r="I637"/>
  <c r="J637"/>
  <c r="K637"/>
  <c r="L637"/>
  <c r="M637"/>
  <c r="N637"/>
  <c r="O637"/>
  <c r="P637"/>
  <c r="Q637"/>
  <c r="D638"/>
  <c r="E638"/>
  <c r="F638"/>
  <c r="G638"/>
  <c r="H638"/>
  <c r="I638"/>
  <c r="J638"/>
  <c r="K638"/>
  <c r="L638"/>
  <c r="M638"/>
  <c r="N638"/>
  <c r="O638"/>
  <c r="P638"/>
  <c r="Q638"/>
  <c r="D639"/>
  <c r="E639"/>
  <c r="F639"/>
  <c r="G639"/>
  <c r="H639"/>
  <c r="I639"/>
  <c r="J639"/>
  <c r="K639"/>
  <c r="L639"/>
  <c r="M639"/>
  <c r="N639"/>
  <c r="O639"/>
  <c r="P639"/>
  <c r="Q639"/>
  <c r="D640"/>
  <c r="E640"/>
  <c r="F640"/>
  <c r="G640"/>
  <c r="H640"/>
  <c r="I640"/>
  <c r="J640"/>
  <c r="K640"/>
  <c r="L640"/>
  <c r="M640"/>
  <c r="N640"/>
  <c r="O640"/>
  <c r="P640"/>
  <c r="Q640"/>
  <c r="D641"/>
  <c r="E641"/>
  <c r="F641"/>
  <c r="G641"/>
  <c r="H641"/>
  <c r="I641"/>
  <c r="J641"/>
  <c r="K641"/>
  <c r="L641"/>
  <c r="M641"/>
  <c r="N641"/>
  <c r="O641"/>
  <c r="P641"/>
  <c r="Q641"/>
  <c r="D642"/>
  <c r="E642"/>
  <c r="F642"/>
  <c r="G642"/>
  <c r="H642"/>
  <c r="I642"/>
  <c r="J642"/>
  <c r="K642"/>
  <c r="L642"/>
  <c r="M642"/>
  <c r="N642"/>
  <c r="O642"/>
  <c r="P642"/>
  <c r="Q642"/>
  <c r="D643"/>
  <c r="E643"/>
  <c r="F643"/>
  <c r="G643"/>
  <c r="H643"/>
  <c r="I643"/>
  <c r="J643"/>
  <c r="K643"/>
  <c r="L643"/>
  <c r="M643"/>
  <c r="N643"/>
  <c r="O643"/>
  <c r="P643"/>
  <c r="Q643"/>
  <c r="D644"/>
  <c r="E644"/>
  <c r="F644"/>
  <c r="G644"/>
  <c r="H644"/>
  <c r="I644"/>
  <c r="J644"/>
  <c r="K644"/>
  <c r="L644"/>
  <c r="M644"/>
  <c r="N644"/>
  <c r="O644"/>
  <c r="P644"/>
  <c r="Q644"/>
  <c r="D645"/>
  <c r="E645"/>
  <c r="F645"/>
  <c r="G645"/>
  <c r="H645"/>
  <c r="I645"/>
  <c r="J645"/>
  <c r="K645"/>
  <c r="L645"/>
  <c r="M645"/>
  <c r="N645"/>
  <c r="O645"/>
  <c r="P645"/>
  <c r="Q645"/>
  <c r="D646"/>
  <c r="E646"/>
  <c r="F646"/>
  <c r="G646"/>
  <c r="H646"/>
  <c r="I646"/>
  <c r="J646"/>
  <c r="K646"/>
  <c r="L646"/>
  <c r="M646"/>
  <c r="N646"/>
  <c r="O646"/>
  <c r="P646"/>
  <c r="Q646"/>
  <c r="D647"/>
  <c r="E647"/>
  <c r="F647"/>
  <c r="G647"/>
  <c r="H647"/>
  <c r="I647"/>
  <c r="J647"/>
  <c r="K647"/>
  <c r="L647"/>
  <c r="M647"/>
  <c r="N647"/>
  <c r="O647"/>
  <c r="P647"/>
  <c r="Q647"/>
  <c r="D648"/>
  <c r="E648"/>
  <c r="F648"/>
  <c r="G648"/>
  <c r="H648"/>
  <c r="I648"/>
  <c r="J648"/>
  <c r="K648"/>
  <c r="L648"/>
  <c r="M648"/>
  <c r="N648"/>
  <c r="O648"/>
  <c r="P648"/>
  <c r="Q648"/>
  <c r="D649"/>
  <c r="E649"/>
  <c r="F649"/>
  <c r="G649"/>
  <c r="H649"/>
  <c r="I649"/>
  <c r="J649"/>
  <c r="K649"/>
  <c r="L649"/>
  <c r="M649"/>
  <c r="N649"/>
  <c r="O649"/>
  <c r="P649"/>
  <c r="Q649"/>
  <c r="D650"/>
  <c r="E650"/>
  <c r="F650"/>
  <c r="G650"/>
  <c r="H650"/>
  <c r="I650"/>
  <c r="J650"/>
  <c r="K650"/>
  <c r="L650"/>
  <c r="M650"/>
  <c r="N650"/>
  <c r="O650"/>
  <c r="P650"/>
  <c r="Q650"/>
  <c r="D651"/>
  <c r="E651"/>
  <c r="F651"/>
  <c r="G651"/>
  <c r="H651"/>
  <c r="I651"/>
  <c r="J651"/>
  <c r="K651"/>
  <c r="L651"/>
  <c r="M651"/>
  <c r="N651"/>
  <c r="O651"/>
  <c r="P651"/>
  <c r="Q651"/>
  <c r="D652"/>
  <c r="E652"/>
  <c r="F652"/>
  <c r="G652"/>
  <c r="H652"/>
  <c r="I652"/>
  <c r="J652"/>
  <c r="K652"/>
  <c r="L652"/>
  <c r="M652"/>
  <c r="N652"/>
  <c r="O652"/>
  <c r="P652"/>
  <c r="Q652"/>
  <c r="D653"/>
  <c r="E653"/>
  <c r="F653"/>
  <c r="G653"/>
  <c r="H653"/>
  <c r="I653"/>
  <c r="J653"/>
  <c r="K653"/>
  <c r="L653"/>
  <c r="M653"/>
  <c r="N653"/>
  <c r="O653"/>
  <c r="P653"/>
  <c r="Q653"/>
  <c r="D654"/>
  <c r="E654"/>
  <c r="F654"/>
  <c r="G654"/>
  <c r="H654"/>
  <c r="I654"/>
  <c r="J654"/>
  <c r="K654"/>
  <c r="L654"/>
  <c r="M654"/>
  <c r="N654"/>
  <c r="O654"/>
  <c r="P654"/>
  <c r="Q654"/>
  <c r="D655"/>
  <c r="E655"/>
  <c r="F655"/>
  <c r="G655"/>
  <c r="H655"/>
  <c r="I655"/>
  <c r="J655"/>
  <c r="K655"/>
  <c r="L655"/>
  <c r="M655"/>
  <c r="N655"/>
  <c r="O655"/>
  <c r="P655"/>
  <c r="Q655"/>
  <c r="D656"/>
  <c r="E656"/>
  <c r="F656"/>
  <c r="G656"/>
  <c r="H656"/>
  <c r="I656"/>
  <c r="J656"/>
  <c r="K656"/>
  <c r="L656"/>
  <c r="M656"/>
  <c r="N656"/>
  <c r="O656"/>
  <c r="P656"/>
  <c r="Q656"/>
  <c r="D657"/>
  <c r="E657"/>
  <c r="F657"/>
  <c r="G657"/>
  <c r="H657"/>
  <c r="I657"/>
  <c r="J657"/>
  <c r="K657"/>
  <c r="L657"/>
  <c r="M657"/>
  <c r="N657"/>
  <c r="O657"/>
  <c r="P657"/>
  <c r="Q657"/>
  <c r="D658"/>
  <c r="E658"/>
  <c r="F658"/>
  <c r="G658"/>
  <c r="H658"/>
  <c r="I658"/>
  <c r="J658"/>
  <c r="K658"/>
  <c r="L658"/>
  <c r="M658"/>
  <c r="N658"/>
  <c r="O658"/>
  <c r="P658"/>
  <c r="Q658"/>
  <c r="D659"/>
  <c r="E659"/>
  <c r="F659"/>
  <c r="G659"/>
  <c r="H659"/>
  <c r="I659"/>
  <c r="J659"/>
  <c r="K659"/>
  <c r="L659"/>
  <c r="M659"/>
  <c r="N659"/>
  <c r="O659"/>
  <c r="P659"/>
  <c r="Q659"/>
  <c r="D660"/>
  <c r="E660"/>
  <c r="F660"/>
  <c r="G660"/>
  <c r="H660"/>
  <c r="I660"/>
  <c r="J660"/>
  <c r="K660"/>
  <c r="L660"/>
  <c r="M660"/>
  <c r="N660"/>
  <c r="O660"/>
  <c r="P660"/>
  <c r="Q660"/>
  <c r="D661"/>
  <c r="E661"/>
  <c r="F661"/>
  <c r="G661"/>
  <c r="H661"/>
  <c r="I661"/>
  <c r="J661"/>
  <c r="K661"/>
  <c r="L661"/>
  <c r="M661"/>
  <c r="N661"/>
  <c r="O661"/>
  <c r="P661"/>
  <c r="Q661"/>
  <c r="D662"/>
  <c r="E662"/>
  <c r="F662"/>
  <c r="G662"/>
  <c r="H662"/>
  <c r="I662"/>
  <c r="J662"/>
  <c r="K662"/>
  <c r="L662"/>
  <c r="M662"/>
  <c r="N662"/>
  <c r="O662"/>
  <c r="P662"/>
  <c r="Q662"/>
  <c r="D663"/>
  <c r="E663"/>
  <c r="F663"/>
  <c r="G663"/>
  <c r="H663"/>
  <c r="I663"/>
  <c r="J663"/>
  <c r="K663"/>
  <c r="L663"/>
  <c r="M663"/>
  <c r="N663"/>
  <c r="O663"/>
  <c r="P663"/>
  <c r="Q663"/>
  <c r="D664"/>
  <c r="E664"/>
  <c r="F664"/>
  <c r="G664"/>
  <c r="H664"/>
  <c r="I664"/>
  <c r="J664"/>
  <c r="K664"/>
  <c r="L664"/>
  <c r="M664"/>
  <c r="N664"/>
  <c r="O664"/>
  <c r="P664"/>
  <c r="Q664"/>
  <c r="D665"/>
  <c r="E665"/>
  <c r="F665"/>
  <c r="G665"/>
  <c r="H665"/>
  <c r="I665"/>
  <c r="J665"/>
  <c r="K665"/>
  <c r="L665"/>
  <c r="M665"/>
  <c r="N665"/>
  <c r="O665"/>
  <c r="P665"/>
  <c r="Q665"/>
  <c r="D666"/>
  <c r="E666"/>
  <c r="F666"/>
  <c r="G666"/>
  <c r="H666"/>
  <c r="I666"/>
  <c r="J666"/>
  <c r="K666"/>
  <c r="L666"/>
  <c r="M666"/>
  <c r="N666"/>
  <c r="O666"/>
  <c r="P666"/>
  <c r="Q666"/>
  <c r="D667"/>
  <c r="E667"/>
  <c r="F667"/>
  <c r="G667"/>
  <c r="H667"/>
  <c r="I667"/>
  <c r="J667"/>
  <c r="K667"/>
  <c r="L667"/>
  <c r="M667"/>
  <c r="N667"/>
  <c r="O667"/>
  <c r="P667"/>
  <c r="Q667"/>
  <c r="D668"/>
  <c r="E668"/>
  <c r="F668"/>
  <c r="G668"/>
  <c r="H668"/>
  <c r="I668"/>
  <c r="J668"/>
  <c r="K668"/>
  <c r="L668"/>
  <c r="M668"/>
  <c r="N668"/>
  <c r="O668"/>
  <c r="P668"/>
  <c r="Q668"/>
  <c r="D669"/>
  <c r="E669"/>
  <c r="F669"/>
  <c r="G669"/>
  <c r="H669"/>
  <c r="I669"/>
  <c r="J669"/>
  <c r="K669"/>
  <c r="L669"/>
  <c r="M669"/>
  <c r="N669"/>
  <c r="O669"/>
  <c r="P669"/>
  <c r="Q669"/>
  <c r="D670"/>
  <c r="E670"/>
  <c r="F670"/>
  <c r="G670"/>
  <c r="H670"/>
  <c r="I670"/>
  <c r="J670"/>
  <c r="K670"/>
  <c r="L670"/>
  <c r="M670"/>
  <c r="N670"/>
  <c r="O670"/>
  <c r="P670"/>
  <c r="Q670"/>
  <c r="D671"/>
  <c r="E671"/>
  <c r="F671"/>
  <c r="G671"/>
  <c r="H671"/>
  <c r="I671"/>
  <c r="J671"/>
  <c r="K671"/>
  <c r="L671"/>
  <c r="M671"/>
  <c r="N671"/>
  <c r="O671"/>
  <c r="P671"/>
  <c r="Q671"/>
  <c r="D672"/>
  <c r="E672"/>
  <c r="F672"/>
  <c r="G672"/>
  <c r="H672"/>
  <c r="I672"/>
  <c r="J672"/>
  <c r="K672"/>
  <c r="L672"/>
  <c r="M672"/>
  <c r="N672"/>
  <c r="O672"/>
  <c r="P672"/>
  <c r="Q672"/>
  <c r="D673"/>
  <c r="E673"/>
  <c r="F673"/>
  <c r="G673"/>
  <c r="H673"/>
  <c r="I673"/>
  <c r="J673"/>
  <c r="K673"/>
  <c r="L673"/>
  <c r="M673"/>
  <c r="N673"/>
  <c r="O673"/>
  <c r="P673"/>
  <c r="Q673"/>
  <c r="D674"/>
  <c r="E674"/>
  <c r="F674"/>
  <c r="G674"/>
  <c r="H674"/>
  <c r="I674"/>
  <c r="J674"/>
  <c r="K674"/>
  <c r="L674"/>
  <c r="M674"/>
  <c r="N674"/>
  <c r="O674"/>
  <c r="P674"/>
  <c r="Q674"/>
  <c r="D675"/>
  <c r="E675"/>
  <c r="F675"/>
  <c r="G675"/>
  <c r="H675"/>
  <c r="I675"/>
  <c r="J675"/>
  <c r="K675"/>
  <c r="L675"/>
  <c r="M675"/>
  <c r="N675"/>
  <c r="O675"/>
  <c r="P675"/>
  <c r="Q675"/>
  <c r="D676"/>
  <c r="E676"/>
  <c r="F676"/>
  <c r="G676"/>
  <c r="H676"/>
  <c r="I676"/>
  <c r="J676"/>
  <c r="K676"/>
  <c r="L676"/>
  <c r="M676"/>
  <c r="N676"/>
  <c r="O676"/>
  <c r="P676"/>
  <c r="Q676"/>
  <c r="D677"/>
  <c r="E677"/>
  <c r="F677"/>
  <c r="G677"/>
  <c r="H677"/>
  <c r="I677"/>
  <c r="J677"/>
  <c r="K677"/>
  <c r="L677"/>
  <c r="M677"/>
  <c r="N677"/>
  <c r="O677"/>
  <c r="P677"/>
  <c r="Q677"/>
  <c r="D678"/>
  <c r="E678"/>
  <c r="F678"/>
  <c r="G678"/>
  <c r="H678"/>
  <c r="I678"/>
  <c r="J678"/>
  <c r="K678"/>
  <c r="L678"/>
  <c r="M678"/>
  <c r="N678"/>
  <c r="O678"/>
  <c r="P678"/>
  <c r="Q678"/>
  <c r="D679"/>
  <c r="E679"/>
  <c r="F679"/>
  <c r="G679"/>
  <c r="H679"/>
  <c r="I679"/>
  <c r="J679"/>
  <c r="K679"/>
  <c r="L679"/>
  <c r="M679"/>
  <c r="N679"/>
  <c r="O679"/>
  <c r="P679"/>
  <c r="Q679"/>
  <c r="D680"/>
  <c r="E680"/>
  <c r="F680"/>
  <c r="G680"/>
  <c r="H680"/>
  <c r="I680"/>
  <c r="J680"/>
  <c r="K680"/>
  <c r="L680"/>
  <c r="M680"/>
  <c r="N680"/>
  <c r="O680"/>
  <c r="P680"/>
  <c r="Q680"/>
  <c r="D681"/>
  <c r="E681"/>
  <c r="F681"/>
  <c r="G681"/>
  <c r="H681"/>
  <c r="I681"/>
  <c r="J681"/>
  <c r="K681"/>
  <c r="L681"/>
  <c r="M681"/>
  <c r="N681"/>
  <c r="O681"/>
  <c r="P681"/>
  <c r="Q681"/>
  <c r="D682"/>
  <c r="E682"/>
  <c r="F682"/>
  <c r="G682"/>
  <c r="H682"/>
  <c r="I682"/>
  <c r="J682"/>
  <c r="K682"/>
  <c r="L682"/>
  <c r="M682"/>
  <c r="N682"/>
  <c r="O682"/>
  <c r="P682"/>
  <c r="Q682"/>
  <c r="D683"/>
  <c r="E683"/>
  <c r="F683"/>
  <c r="G683"/>
  <c r="H683"/>
  <c r="I683"/>
  <c r="J683"/>
  <c r="K683"/>
  <c r="L683"/>
  <c r="M683"/>
  <c r="N683"/>
  <c r="O683"/>
  <c r="P683"/>
  <c r="Q683"/>
  <c r="D684"/>
  <c r="E684"/>
  <c r="F684"/>
  <c r="G684"/>
  <c r="H684"/>
  <c r="I684"/>
  <c r="J684"/>
  <c r="K684"/>
  <c r="L684"/>
  <c r="M684"/>
  <c r="N684"/>
  <c r="O684"/>
  <c r="P684"/>
  <c r="Q684"/>
  <c r="D685"/>
  <c r="E685"/>
  <c r="F685"/>
  <c r="G685"/>
  <c r="H685"/>
  <c r="I685"/>
  <c r="J685"/>
  <c r="K685"/>
  <c r="L685"/>
  <c r="M685"/>
  <c r="N685"/>
  <c r="O685"/>
  <c r="P685"/>
  <c r="Q685"/>
  <c r="D686"/>
  <c r="E686"/>
  <c r="F686"/>
  <c r="G686"/>
  <c r="H686"/>
  <c r="I686"/>
  <c r="J686"/>
  <c r="K686"/>
  <c r="L686"/>
  <c r="M686"/>
  <c r="N686"/>
  <c r="O686"/>
  <c r="P686"/>
  <c r="Q686"/>
  <c r="D687"/>
  <c r="E687"/>
  <c r="F687"/>
  <c r="G687"/>
  <c r="H687"/>
  <c r="I687"/>
  <c r="J687"/>
  <c r="K687"/>
  <c r="L687"/>
  <c r="M687"/>
  <c r="N687"/>
  <c r="O687"/>
  <c r="P687"/>
  <c r="Q687"/>
  <c r="D688"/>
  <c r="E688"/>
  <c r="F688"/>
  <c r="G688"/>
  <c r="H688"/>
  <c r="I688"/>
  <c r="J688"/>
  <c r="K688"/>
  <c r="L688"/>
  <c r="M688"/>
  <c r="N688"/>
  <c r="O688"/>
  <c r="P688"/>
  <c r="Q688"/>
  <c r="D689"/>
  <c r="E689"/>
  <c r="F689"/>
  <c r="G689"/>
  <c r="H689"/>
  <c r="I689"/>
  <c r="J689"/>
  <c r="K689"/>
  <c r="L689"/>
  <c r="M689"/>
  <c r="N689"/>
  <c r="O689"/>
  <c r="P689"/>
  <c r="Q689"/>
  <c r="D690"/>
  <c r="E690"/>
  <c r="F690"/>
  <c r="G690"/>
  <c r="H690"/>
  <c r="I690"/>
  <c r="J690"/>
  <c r="K690"/>
  <c r="L690"/>
  <c r="M690"/>
  <c r="N690"/>
  <c r="O690"/>
  <c r="P690"/>
  <c r="Q690"/>
  <c r="D691"/>
  <c r="E691"/>
  <c r="F691"/>
  <c r="G691"/>
  <c r="H691"/>
  <c r="I691"/>
  <c r="J691"/>
  <c r="K691"/>
  <c r="L691"/>
  <c r="M691"/>
  <c r="N691"/>
  <c r="O691"/>
  <c r="P691"/>
  <c r="Q691"/>
  <c r="D692"/>
  <c r="E692"/>
  <c r="F692"/>
  <c r="G692"/>
  <c r="H692"/>
  <c r="I692"/>
  <c r="J692"/>
  <c r="K692"/>
  <c r="L692"/>
  <c r="M692"/>
  <c r="N692"/>
  <c r="O692"/>
  <c r="P692"/>
  <c r="Q692"/>
  <c r="D693"/>
  <c r="E693"/>
  <c r="F693"/>
  <c r="G693"/>
  <c r="H693"/>
  <c r="I693"/>
  <c r="J693"/>
  <c r="K693"/>
  <c r="L693"/>
  <c r="M693"/>
  <c r="N693"/>
  <c r="O693"/>
  <c r="P693"/>
  <c r="Q693"/>
  <c r="D694"/>
  <c r="E694"/>
  <c r="F694"/>
  <c r="G694"/>
  <c r="H694"/>
  <c r="I694"/>
  <c r="J694"/>
  <c r="K694"/>
  <c r="L694"/>
  <c r="M694"/>
  <c r="N694"/>
  <c r="O694"/>
  <c r="P694"/>
  <c r="Q694"/>
  <c r="D695"/>
  <c r="E695"/>
  <c r="F695"/>
  <c r="G695"/>
  <c r="H695"/>
  <c r="I695"/>
  <c r="J695"/>
  <c r="K695"/>
  <c r="L695"/>
  <c r="M695"/>
  <c r="N695"/>
  <c r="O695"/>
  <c r="P695"/>
  <c r="Q695"/>
  <c r="D696"/>
  <c r="E696"/>
  <c r="F696"/>
  <c r="G696"/>
  <c r="H696"/>
  <c r="I696"/>
  <c r="J696"/>
  <c r="K696"/>
  <c r="L696"/>
  <c r="M696"/>
  <c r="N696"/>
  <c r="O696"/>
  <c r="P696"/>
  <c r="Q696"/>
  <c r="D697"/>
  <c r="E697"/>
  <c r="F697"/>
  <c r="G697"/>
  <c r="H697"/>
  <c r="I697"/>
  <c r="J697"/>
  <c r="K697"/>
  <c r="L697"/>
  <c r="M697"/>
  <c r="N697"/>
  <c r="O697"/>
  <c r="P697"/>
  <c r="Q697"/>
  <c r="D698"/>
  <c r="E698"/>
  <c r="F698"/>
  <c r="G698"/>
  <c r="H698"/>
  <c r="I698"/>
  <c r="J698"/>
  <c r="K698"/>
  <c r="L698"/>
  <c r="M698"/>
  <c r="N698"/>
  <c r="O698"/>
  <c r="P698"/>
  <c r="Q698"/>
  <c r="D699"/>
  <c r="E699"/>
  <c r="F699"/>
  <c r="G699"/>
  <c r="H699"/>
  <c r="I699"/>
  <c r="J699"/>
  <c r="K699"/>
  <c r="L699"/>
  <c r="M699"/>
  <c r="N699"/>
  <c r="O699"/>
  <c r="P699"/>
  <c r="Q699"/>
  <c r="D700"/>
  <c r="E700"/>
  <c r="F700"/>
  <c r="G700"/>
  <c r="H700"/>
  <c r="I700"/>
  <c r="J700"/>
  <c r="K700"/>
  <c r="L700"/>
  <c r="M700"/>
  <c r="N700"/>
  <c r="O700"/>
  <c r="P700"/>
  <c r="Q700"/>
  <c r="D701"/>
  <c r="E701"/>
  <c r="F701"/>
  <c r="G701"/>
  <c r="H701"/>
  <c r="I701"/>
  <c r="J701"/>
  <c r="K701"/>
  <c r="L701"/>
  <c r="M701"/>
  <c r="N701"/>
  <c r="O701"/>
  <c r="P701"/>
  <c r="Q701"/>
  <c r="D702"/>
  <c r="E702"/>
  <c r="F702"/>
  <c r="G702"/>
  <c r="H702"/>
  <c r="I702"/>
  <c r="J702"/>
  <c r="K702"/>
  <c r="L702"/>
  <c r="M702"/>
  <c r="N702"/>
  <c r="O702"/>
  <c r="P702"/>
  <c r="Q702"/>
  <c r="D703"/>
  <c r="E703"/>
  <c r="F703"/>
  <c r="G703"/>
  <c r="H703"/>
  <c r="I703"/>
  <c r="J703"/>
  <c r="K703"/>
  <c r="L703"/>
  <c r="M703"/>
  <c r="N703"/>
  <c r="O703"/>
  <c r="P703"/>
  <c r="Q703"/>
  <c r="D704"/>
  <c r="E704"/>
  <c r="F704"/>
  <c r="G704"/>
  <c r="H704"/>
  <c r="I704"/>
  <c r="J704"/>
  <c r="K704"/>
  <c r="L704"/>
  <c r="M704"/>
  <c r="N704"/>
  <c r="O704"/>
  <c r="P704"/>
  <c r="Q704"/>
  <c r="D705"/>
  <c r="E705"/>
  <c r="F705"/>
  <c r="G705"/>
  <c r="H705"/>
  <c r="I705"/>
  <c r="J705"/>
  <c r="K705"/>
  <c r="L705"/>
  <c r="M705"/>
  <c r="N705"/>
  <c r="O705"/>
  <c r="P705"/>
  <c r="Q705"/>
  <c r="D706"/>
  <c r="E706"/>
  <c r="F706"/>
  <c r="G706"/>
  <c r="H706"/>
  <c r="I706"/>
  <c r="J706"/>
  <c r="K706"/>
  <c r="L706"/>
  <c r="M706"/>
  <c r="N706"/>
  <c r="O706"/>
  <c r="P706"/>
  <c r="Q706"/>
  <c r="D707"/>
  <c r="E707"/>
  <c r="F707"/>
  <c r="G707"/>
  <c r="H707"/>
  <c r="I707"/>
  <c r="J707"/>
  <c r="K707"/>
  <c r="L707"/>
  <c r="M707"/>
  <c r="N707"/>
  <c r="O707"/>
  <c r="P707"/>
  <c r="Q707"/>
  <c r="D708"/>
  <c r="E708"/>
  <c r="F708"/>
  <c r="G708"/>
  <c r="H708"/>
  <c r="I708"/>
  <c r="J708"/>
  <c r="K708"/>
  <c r="L708"/>
  <c r="M708"/>
  <c r="N708"/>
  <c r="O708"/>
  <c r="P708"/>
  <c r="Q708"/>
  <c r="D709"/>
  <c r="E709"/>
  <c r="F709"/>
  <c r="G709"/>
  <c r="H709"/>
  <c r="I709"/>
  <c r="J709"/>
  <c r="K709"/>
  <c r="L709"/>
  <c r="M709"/>
  <c r="N709"/>
  <c r="O709"/>
  <c r="P709"/>
  <c r="Q709"/>
  <c r="D710"/>
  <c r="E710"/>
  <c r="F710"/>
  <c r="G710"/>
  <c r="H710"/>
  <c r="I710"/>
  <c r="J710"/>
  <c r="K710"/>
  <c r="L710"/>
  <c r="M710"/>
  <c r="N710"/>
  <c r="O710"/>
  <c r="P710"/>
  <c r="Q710"/>
  <c r="D711"/>
  <c r="D712"/>
  <c r="E712"/>
  <c r="F712"/>
  <c r="G712"/>
  <c r="H712"/>
  <c r="I712"/>
  <c r="D713"/>
  <c r="D714"/>
  <c r="D715"/>
  <c r="D716"/>
  <c r="E716"/>
  <c r="F716"/>
  <c r="G716"/>
  <c r="H716"/>
  <c r="I716"/>
  <c r="J716"/>
  <c r="K716"/>
  <c r="L716"/>
  <c r="M716"/>
  <c r="N716"/>
  <c r="O716"/>
  <c r="P716"/>
  <c r="Q716"/>
  <c r="D717"/>
  <c r="D718"/>
  <c r="E718"/>
  <c r="F718"/>
  <c r="G718"/>
  <c r="H718"/>
  <c r="I718"/>
  <c r="D719"/>
  <c r="E719"/>
  <c r="F719"/>
  <c r="G719"/>
  <c r="H719"/>
  <c r="I719"/>
  <c r="J719"/>
  <c r="K719"/>
  <c r="L719"/>
  <c r="M719"/>
  <c r="N719"/>
  <c r="O719"/>
  <c r="P719"/>
  <c r="Q719"/>
  <c r="D720"/>
  <c r="E720"/>
  <c r="F720"/>
  <c r="G720"/>
  <c r="H720"/>
  <c r="I720"/>
  <c r="D721"/>
  <c r="E721"/>
  <c r="F721"/>
  <c r="G721"/>
  <c r="H721"/>
  <c r="I721"/>
  <c r="J721"/>
  <c r="K721"/>
  <c r="L721"/>
  <c r="M721"/>
  <c r="N721"/>
  <c r="O721"/>
  <c r="P721"/>
  <c r="Q721"/>
  <c r="D722"/>
  <c r="E722"/>
  <c r="F722"/>
  <c r="G722"/>
  <c r="H722"/>
  <c r="I722"/>
  <c r="J722"/>
  <c r="K722"/>
  <c r="L722"/>
  <c r="M722"/>
  <c r="N722"/>
  <c r="O722"/>
  <c r="P722"/>
  <c r="Q722"/>
  <c r="D723"/>
  <c r="D724"/>
  <c r="D725"/>
  <c r="E725"/>
  <c r="F725"/>
  <c r="G725"/>
  <c r="H725"/>
  <c r="I725"/>
  <c r="J725"/>
  <c r="K725"/>
  <c r="L725"/>
  <c r="M725"/>
  <c r="N725"/>
  <c r="O725"/>
  <c r="P725"/>
  <c r="Q725"/>
  <c r="D726"/>
  <c r="E613"/>
  <c r="F613"/>
  <c r="G613"/>
  <c r="H613"/>
  <c r="I613"/>
  <c r="J613"/>
  <c r="K613"/>
  <c r="L613"/>
  <c r="M613"/>
  <c r="N613"/>
  <c r="O613"/>
  <c r="P613"/>
  <c r="Q613"/>
  <c r="D613"/>
  <c r="D470"/>
  <c r="E470"/>
  <c r="F470"/>
  <c r="G470"/>
  <c r="H470"/>
  <c r="I470"/>
  <c r="J470"/>
  <c r="K470"/>
  <c r="L470"/>
  <c r="M470"/>
  <c r="N470"/>
  <c r="O470"/>
  <c r="P470"/>
  <c r="Q470"/>
  <c r="D471"/>
  <c r="E471"/>
  <c r="F471"/>
  <c r="G471"/>
  <c r="H471"/>
  <c r="I471"/>
  <c r="J471"/>
  <c r="K471"/>
  <c r="L471"/>
  <c r="M471"/>
  <c r="N471"/>
  <c r="O471"/>
  <c r="P471"/>
  <c r="Q471"/>
  <c r="D472"/>
  <c r="E472"/>
  <c r="F472"/>
  <c r="G472"/>
  <c r="H472"/>
  <c r="I472"/>
  <c r="J472"/>
  <c r="K472"/>
  <c r="L472"/>
  <c r="M472"/>
  <c r="N472"/>
  <c r="O472"/>
  <c r="P472"/>
  <c r="Q472"/>
  <c r="D473"/>
  <c r="E473"/>
  <c r="F473"/>
  <c r="G473"/>
  <c r="H473"/>
  <c r="I473"/>
  <c r="J473"/>
  <c r="K473"/>
  <c r="L473"/>
  <c r="M473"/>
  <c r="N473"/>
  <c r="O473"/>
  <c r="P473"/>
  <c r="Q473"/>
  <c r="D474"/>
  <c r="E474"/>
  <c r="F474"/>
  <c r="G474"/>
  <c r="H474"/>
  <c r="I474"/>
  <c r="J474"/>
  <c r="K474"/>
  <c r="L474"/>
  <c r="M474"/>
  <c r="N474"/>
  <c r="O474"/>
  <c r="P474"/>
  <c r="Q474"/>
  <c r="D475"/>
  <c r="E475"/>
  <c r="F475"/>
  <c r="G475"/>
  <c r="H475"/>
  <c r="I475"/>
  <c r="J475"/>
  <c r="K475"/>
  <c r="L475"/>
  <c r="M475"/>
  <c r="N475"/>
  <c r="O475"/>
  <c r="P475"/>
  <c r="Q475"/>
  <c r="D476"/>
  <c r="E476"/>
  <c r="F476"/>
  <c r="G476"/>
  <c r="H476"/>
  <c r="I476"/>
  <c r="J476"/>
  <c r="K476"/>
  <c r="L476"/>
  <c r="M476"/>
  <c r="N476"/>
  <c r="O476"/>
  <c r="P476"/>
  <c r="Q476"/>
  <c r="D477"/>
  <c r="E477"/>
  <c r="F477"/>
  <c r="G477"/>
  <c r="H477"/>
  <c r="I477"/>
  <c r="J477"/>
  <c r="K477"/>
  <c r="L477"/>
  <c r="M477"/>
  <c r="N477"/>
  <c r="O477"/>
  <c r="P477"/>
  <c r="Q477"/>
  <c r="D478"/>
  <c r="E478"/>
  <c r="F478"/>
  <c r="G478"/>
  <c r="H478"/>
  <c r="I478"/>
  <c r="J478"/>
  <c r="K478"/>
  <c r="L478"/>
  <c r="M478"/>
  <c r="N478"/>
  <c r="O478"/>
  <c r="P478"/>
  <c r="Q478"/>
  <c r="D479"/>
  <c r="E479"/>
  <c r="F479"/>
  <c r="G479"/>
  <c r="H479"/>
  <c r="I479"/>
  <c r="J479"/>
  <c r="K479"/>
  <c r="L479"/>
  <c r="M479"/>
  <c r="N479"/>
  <c r="O479"/>
  <c r="P479"/>
  <c r="Q479"/>
  <c r="D480"/>
  <c r="E480"/>
  <c r="F480"/>
  <c r="G480"/>
  <c r="H480"/>
  <c r="I480"/>
  <c r="J480"/>
  <c r="K480"/>
  <c r="L480"/>
  <c r="M480"/>
  <c r="N480"/>
  <c r="O480"/>
  <c r="P480"/>
  <c r="Q480"/>
  <c r="D481"/>
  <c r="E481"/>
  <c r="F481"/>
  <c r="G481"/>
  <c r="H481"/>
  <c r="I481"/>
  <c r="J481"/>
  <c r="K481"/>
  <c r="L481"/>
  <c r="M481"/>
  <c r="N481"/>
  <c r="O481"/>
  <c r="P481"/>
  <c r="Q481"/>
  <c r="D482"/>
  <c r="E482"/>
  <c r="F482"/>
  <c r="G482"/>
  <c r="H482"/>
  <c r="I482"/>
  <c r="J482"/>
  <c r="K482"/>
  <c r="L482"/>
  <c r="M482"/>
  <c r="N482"/>
  <c r="O482"/>
  <c r="P482"/>
  <c r="Q482"/>
  <c r="D483"/>
  <c r="E483"/>
  <c r="F483"/>
  <c r="G483"/>
  <c r="H483"/>
  <c r="I483"/>
  <c r="J483"/>
  <c r="K483"/>
  <c r="L483"/>
  <c r="M483"/>
  <c r="N483"/>
  <c r="O483"/>
  <c r="P483"/>
  <c r="Q483"/>
  <c r="D484"/>
  <c r="E484"/>
  <c r="F484"/>
  <c r="G484"/>
  <c r="H484"/>
  <c r="I484"/>
  <c r="J484"/>
  <c r="K484"/>
  <c r="L484"/>
  <c r="M484"/>
  <c r="N484"/>
  <c r="O484"/>
  <c r="P484"/>
  <c r="Q484"/>
  <c r="D485"/>
  <c r="E485"/>
  <c r="F485"/>
  <c r="G485"/>
  <c r="H485"/>
  <c r="I485"/>
  <c r="J485"/>
  <c r="K485"/>
  <c r="L485"/>
  <c r="M485"/>
  <c r="N485"/>
  <c r="O485"/>
  <c r="P485"/>
  <c r="Q485"/>
  <c r="D486"/>
  <c r="E486"/>
  <c r="F486"/>
  <c r="G486"/>
  <c r="H486"/>
  <c r="I486"/>
  <c r="J486"/>
  <c r="K486"/>
  <c r="L486"/>
  <c r="M486"/>
  <c r="N486"/>
  <c r="O486"/>
  <c r="P486"/>
  <c r="Q486"/>
  <c r="D487"/>
  <c r="E487"/>
  <c r="F487"/>
  <c r="G487"/>
  <c r="H487"/>
  <c r="I487"/>
  <c r="J487"/>
  <c r="K487"/>
  <c r="L487"/>
  <c r="M487"/>
  <c r="N487"/>
  <c r="O487"/>
  <c r="P487"/>
  <c r="Q487"/>
  <c r="D488"/>
  <c r="E488"/>
  <c r="F488"/>
  <c r="G488"/>
  <c r="H488"/>
  <c r="I488"/>
  <c r="J488"/>
  <c r="K488"/>
  <c r="L488"/>
  <c r="M488"/>
  <c r="N488"/>
  <c r="O488"/>
  <c r="P488"/>
  <c r="Q488"/>
  <c r="D489"/>
  <c r="E489"/>
  <c r="F489"/>
  <c r="G489"/>
  <c r="H489"/>
  <c r="I489"/>
  <c r="J489"/>
  <c r="K489"/>
  <c r="L489"/>
  <c r="M489"/>
  <c r="N489"/>
  <c r="O489"/>
  <c r="P489"/>
  <c r="Q489"/>
  <c r="D490"/>
  <c r="E490"/>
  <c r="F490"/>
  <c r="G490"/>
  <c r="H490"/>
  <c r="I490"/>
  <c r="J490"/>
  <c r="K490"/>
  <c r="L490"/>
  <c r="M490"/>
  <c r="N490"/>
  <c r="O490"/>
  <c r="P490"/>
  <c r="Q490"/>
  <c r="D491"/>
  <c r="E491"/>
  <c r="F491"/>
  <c r="G491"/>
  <c r="H491"/>
  <c r="I491"/>
  <c r="J491"/>
  <c r="K491"/>
  <c r="L491"/>
  <c r="M491"/>
  <c r="N491"/>
  <c r="O491"/>
  <c r="P491"/>
  <c r="Q491"/>
  <c r="D492"/>
  <c r="E492"/>
  <c r="F492"/>
  <c r="G492"/>
  <c r="H492"/>
  <c r="I492"/>
  <c r="J492"/>
  <c r="K492"/>
  <c r="L492"/>
  <c r="M492"/>
  <c r="N492"/>
  <c r="O492"/>
  <c r="P492"/>
  <c r="Q492"/>
  <c r="D493"/>
  <c r="E493"/>
  <c r="F493"/>
  <c r="G493"/>
  <c r="H493"/>
  <c r="I493"/>
  <c r="J493"/>
  <c r="K493"/>
  <c r="L493"/>
  <c r="M493"/>
  <c r="N493"/>
  <c r="O493"/>
  <c r="P493"/>
  <c r="Q493"/>
  <c r="D494"/>
  <c r="E494"/>
  <c r="F494"/>
  <c r="G494"/>
  <c r="H494"/>
  <c r="I494"/>
  <c r="J494"/>
  <c r="K494"/>
  <c r="L494"/>
  <c r="M494"/>
  <c r="N494"/>
  <c r="O494"/>
  <c r="P494"/>
  <c r="Q494"/>
  <c r="D495"/>
  <c r="E495"/>
  <c r="F495"/>
  <c r="G495"/>
  <c r="H495"/>
  <c r="I495"/>
  <c r="J495"/>
  <c r="K495"/>
  <c r="L495"/>
  <c r="M495"/>
  <c r="N495"/>
  <c r="O495"/>
  <c r="P495"/>
  <c r="Q495"/>
  <c r="D496"/>
  <c r="E496"/>
  <c r="F496"/>
  <c r="G496"/>
  <c r="H496"/>
  <c r="I496"/>
  <c r="J496"/>
  <c r="K496"/>
  <c r="L496"/>
  <c r="M496"/>
  <c r="N496"/>
  <c r="O496"/>
  <c r="P496"/>
  <c r="Q496"/>
  <c r="D497"/>
  <c r="E497"/>
  <c r="F497"/>
  <c r="G497"/>
  <c r="H497"/>
  <c r="I497"/>
  <c r="J497"/>
  <c r="K497"/>
  <c r="L497"/>
  <c r="M497"/>
  <c r="N497"/>
  <c r="O497"/>
  <c r="P497"/>
  <c r="Q497"/>
  <c r="D498"/>
  <c r="E498"/>
  <c r="F498"/>
  <c r="G498"/>
  <c r="H498"/>
  <c r="I498"/>
  <c r="J498"/>
  <c r="K498"/>
  <c r="L498"/>
  <c r="M498"/>
  <c r="N498"/>
  <c r="O498"/>
  <c r="P498"/>
  <c r="Q498"/>
  <c r="D499"/>
  <c r="E499"/>
  <c r="F499"/>
  <c r="G499"/>
  <c r="H499"/>
  <c r="I499"/>
  <c r="J499"/>
  <c r="K499"/>
  <c r="L499"/>
  <c r="M499"/>
  <c r="N499"/>
  <c r="O499"/>
  <c r="P499"/>
  <c r="Q499"/>
  <c r="D500"/>
  <c r="E500"/>
  <c r="F500"/>
  <c r="G500"/>
  <c r="H500"/>
  <c r="I500"/>
  <c r="J500"/>
  <c r="K500"/>
  <c r="L500"/>
  <c r="M500"/>
  <c r="N500"/>
  <c r="O500"/>
  <c r="P500"/>
  <c r="Q500"/>
  <c r="D501"/>
  <c r="E501"/>
  <c r="F501"/>
  <c r="G501"/>
  <c r="H501"/>
  <c r="I501"/>
  <c r="J501"/>
  <c r="K501"/>
  <c r="L501"/>
  <c r="M501"/>
  <c r="N501"/>
  <c r="O501"/>
  <c r="P501"/>
  <c r="Q501"/>
  <c r="D502"/>
  <c r="E502"/>
  <c r="F502"/>
  <c r="G502"/>
  <c r="H502"/>
  <c r="I502"/>
  <c r="J502"/>
  <c r="K502"/>
  <c r="L502"/>
  <c r="M502"/>
  <c r="N502"/>
  <c r="O502"/>
  <c r="P502"/>
  <c r="Q502"/>
  <c r="D503"/>
  <c r="E503"/>
  <c r="F503"/>
  <c r="G503"/>
  <c r="H503"/>
  <c r="I503"/>
  <c r="J503"/>
  <c r="K503"/>
  <c r="L503"/>
  <c r="M503"/>
  <c r="N503"/>
  <c r="O503"/>
  <c r="P503"/>
  <c r="Q503"/>
  <c r="D504"/>
  <c r="E504"/>
  <c r="F504"/>
  <c r="G504"/>
  <c r="H504"/>
  <c r="I504"/>
  <c r="J504"/>
  <c r="K504"/>
  <c r="L504"/>
  <c r="M504"/>
  <c r="N504"/>
  <c r="O504"/>
  <c r="P504"/>
  <c r="Q504"/>
  <c r="D505"/>
  <c r="E505"/>
  <c r="F505"/>
  <c r="G505"/>
  <c r="H505"/>
  <c r="I505"/>
  <c r="J505"/>
  <c r="K505"/>
  <c r="L505"/>
  <c r="M505"/>
  <c r="N505"/>
  <c r="O505"/>
  <c r="P505"/>
  <c r="Q505"/>
  <c r="D506"/>
  <c r="E506"/>
  <c r="F506"/>
  <c r="G506"/>
  <c r="H506"/>
  <c r="I506"/>
  <c r="J506"/>
  <c r="K506"/>
  <c r="L506"/>
  <c r="M506"/>
  <c r="N506"/>
  <c r="O506"/>
  <c r="P506"/>
  <c r="Q506"/>
  <c r="D507"/>
  <c r="E507"/>
  <c r="F507"/>
  <c r="G507"/>
  <c r="H507"/>
  <c r="I507"/>
  <c r="J507"/>
  <c r="K507"/>
  <c r="L507"/>
  <c r="M507"/>
  <c r="N507"/>
  <c r="O507"/>
  <c r="P507"/>
  <c r="Q507"/>
  <c r="D508"/>
  <c r="E508"/>
  <c r="F508"/>
  <c r="G508"/>
  <c r="H508"/>
  <c r="I508"/>
  <c r="J508"/>
  <c r="K508"/>
  <c r="L508"/>
  <c r="M508"/>
  <c r="N508"/>
  <c r="O508"/>
  <c r="P508"/>
  <c r="Q508"/>
  <c r="D509"/>
  <c r="E509"/>
  <c r="F509"/>
  <c r="G509"/>
  <c r="H509"/>
  <c r="I509"/>
  <c r="J509"/>
  <c r="K509"/>
  <c r="L509"/>
  <c r="M509"/>
  <c r="N509"/>
  <c r="O509"/>
  <c r="P509"/>
  <c r="Q509"/>
  <c r="D510"/>
  <c r="E510"/>
  <c r="F510"/>
  <c r="G510"/>
  <c r="H510"/>
  <c r="I510"/>
  <c r="J510"/>
  <c r="K510"/>
  <c r="L510"/>
  <c r="M510"/>
  <c r="N510"/>
  <c r="O510"/>
  <c r="P510"/>
  <c r="Q510"/>
  <c r="D511"/>
  <c r="E511"/>
  <c r="F511"/>
  <c r="G511"/>
  <c r="H511"/>
  <c r="I511"/>
  <c r="J511"/>
  <c r="K511"/>
  <c r="L511"/>
  <c r="M511"/>
  <c r="N511"/>
  <c r="O511"/>
  <c r="P511"/>
  <c r="Q511"/>
  <c r="D512"/>
  <c r="E512"/>
  <c r="F512"/>
  <c r="G512"/>
  <c r="H512"/>
  <c r="I512"/>
  <c r="J512"/>
  <c r="K512"/>
  <c r="L512"/>
  <c r="M512"/>
  <c r="N512"/>
  <c r="O512"/>
  <c r="P512"/>
  <c r="Q512"/>
  <c r="D513"/>
  <c r="E513"/>
  <c r="F513"/>
  <c r="G513"/>
  <c r="H513"/>
  <c r="I513"/>
  <c r="J513"/>
  <c r="K513"/>
  <c r="L513"/>
  <c r="M513"/>
  <c r="N513"/>
  <c r="O513"/>
  <c r="P513"/>
  <c r="Q513"/>
  <c r="D514"/>
  <c r="E514"/>
  <c r="F514"/>
  <c r="G514"/>
  <c r="H514"/>
  <c r="I514"/>
  <c r="J514"/>
  <c r="K514"/>
  <c r="L514"/>
  <c r="M514"/>
  <c r="N514"/>
  <c r="O514"/>
  <c r="P514"/>
  <c r="Q514"/>
  <c r="D515"/>
  <c r="E515"/>
  <c r="F515"/>
  <c r="G515"/>
  <c r="H515"/>
  <c r="I515"/>
  <c r="J515"/>
  <c r="K515"/>
  <c r="L515"/>
  <c r="M515"/>
  <c r="N515"/>
  <c r="O515"/>
  <c r="P515"/>
  <c r="Q515"/>
  <c r="D516"/>
  <c r="E516"/>
  <c r="F516"/>
  <c r="G516"/>
  <c r="H516"/>
  <c r="I516"/>
  <c r="J516"/>
  <c r="K516"/>
  <c r="L516"/>
  <c r="M516"/>
  <c r="N516"/>
  <c r="O516"/>
  <c r="P516"/>
  <c r="Q516"/>
  <c r="D517"/>
  <c r="E517"/>
  <c r="F517"/>
  <c r="G517"/>
  <c r="H517"/>
  <c r="I517"/>
  <c r="J517"/>
  <c r="K517"/>
  <c r="L517"/>
  <c r="M517"/>
  <c r="N517"/>
  <c r="O517"/>
  <c r="P517"/>
  <c r="Q517"/>
  <c r="D518"/>
  <c r="E518"/>
  <c r="F518"/>
  <c r="G518"/>
  <c r="H518"/>
  <c r="I518"/>
  <c r="J518"/>
  <c r="K518"/>
  <c r="L518"/>
  <c r="M518"/>
  <c r="N518"/>
  <c r="O518"/>
  <c r="P518"/>
  <c r="Q518"/>
  <c r="D519"/>
  <c r="E519"/>
  <c r="F519"/>
  <c r="G519"/>
  <c r="H519"/>
  <c r="I519"/>
  <c r="J519"/>
  <c r="K519"/>
  <c r="L519"/>
  <c r="M519"/>
  <c r="N519"/>
  <c r="O519"/>
  <c r="P519"/>
  <c r="Q519"/>
  <c r="D520"/>
  <c r="E520"/>
  <c r="F520"/>
  <c r="G520"/>
  <c r="H520"/>
  <c r="I520"/>
  <c r="J520"/>
  <c r="K520"/>
  <c r="L520"/>
  <c r="M520"/>
  <c r="N520"/>
  <c r="O520"/>
  <c r="P520"/>
  <c r="Q520"/>
  <c r="D521"/>
  <c r="E521"/>
  <c r="F521"/>
  <c r="G521"/>
  <c r="H521"/>
  <c r="I521"/>
  <c r="J521"/>
  <c r="K521"/>
  <c r="L521"/>
  <c r="M521"/>
  <c r="N521"/>
  <c r="O521"/>
  <c r="P521"/>
  <c r="Q521"/>
  <c r="D522"/>
  <c r="E522"/>
  <c r="F522"/>
  <c r="G522"/>
  <c r="H522"/>
  <c r="I522"/>
  <c r="J522"/>
  <c r="K522"/>
  <c r="L522"/>
  <c r="M522"/>
  <c r="N522"/>
  <c r="O522"/>
  <c r="P522"/>
  <c r="Q522"/>
  <c r="D523"/>
  <c r="E523"/>
  <c r="F523"/>
  <c r="G523"/>
  <c r="H523"/>
  <c r="I523"/>
  <c r="J523"/>
  <c r="K523"/>
  <c r="L523"/>
  <c r="M523"/>
  <c r="N523"/>
  <c r="O523"/>
  <c r="P523"/>
  <c r="Q523"/>
  <c r="D524"/>
  <c r="E524"/>
  <c r="F524"/>
  <c r="G524"/>
  <c r="H524"/>
  <c r="I524"/>
  <c r="J524"/>
  <c r="K524"/>
  <c r="L524"/>
  <c r="M524"/>
  <c r="N524"/>
  <c r="O524"/>
  <c r="P524"/>
  <c r="Q524"/>
  <c r="D525"/>
  <c r="E525"/>
  <c r="F525"/>
  <c r="G525"/>
  <c r="H525"/>
  <c r="I525"/>
  <c r="J525"/>
  <c r="K525"/>
  <c r="L525"/>
  <c r="M525"/>
  <c r="N525"/>
  <c r="O525"/>
  <c r="P525"/>
  <c r="Q525"/>
  <c r="D526"/>
  <c r="E526"/>
  <c r="F526"/>
  <c r="G526"/>
  <c r="H526"/>
  <c r="I526"/>
  <c r="J526"/>
  <c r="K526"/>
  <c r="L526"/>
  <c r="M526"/>
  <c r="N526"/>
  <c r="O526"/>
  <c r="P526"/>
  <c r="Q526"/>
  <c r="D527"/>
  <c r="E527"/>
  <c r="F527"/>
  <c r="G527"/>
  <c r="H527"/>
  <c r="I527"/>
  <c r="J527"/>
  <c r="K527"/>
  <c r="L527"/>
  <c r="M527"/>
  <c r="N527"/>
  <c r="O527"/>
  <c r="P527"/>
  <c r="Q527"/>
  <c r="D528"/>
  <c r="E528"/>
  <c r="F528"/>
  <c r="G528"/>
  <c r="H528"/>
  <c r="I528"/>
  <c r="J528"/>
  <c r="K528"/>
  <c r="L528"/>
  <c r="M528"/>
  <c r="N528"/>
  <c r="O528"/>
  <c r="P528"/>
  <c r="Q528"/>
  <c r="D529"/>
  <c r="E529"/>
  <c r="F529"/>
  <c r="G529"/>
  <c r="H529"/>
  <c r="I529"/>
  <c r="J529"/>
  <c r="K529"/>
  <c r="L529"/>
  <c r="M529"/>
  <c r="N529"/>
  <c r="O529"/>
  <c r="P529"/>
  <c r="Q529"/>
  <c r="D530"/>
  <c r="E530"/>
  <c r="F530"/>
  <c r="G530"/>
  <c r="H530"/>
  <c r="I530"/>
  <c r="J530"/>
  <c r="K530"/>
  <c r="L530"/>
  <c r="M530"/>
  <c r="N530"/>
  <c r="O530"/>
  <c r="P530"/>
  <c r="Q530"/>
  <c r="D531"/>
  <c r="E531"/>
  <c r="F531"/>
  <c r="G531"/>
  <c r="H531"/>
  <c r="I531"/>
  <c r="J531"/>
  <c r="K531"/>
  <c r="L531"/>
  <c r="M531"/>
  <c r="N531"/>
  <c r="O531"/>
  <c r="P531"/>
  <c r="Q531"/>
  <c r="D532"/>
  <c r="E532"/>
  <c r="F532"/>
  <c r="G532"/>
  <c r="H532"/>
  <c r="I532"/>
  <c r="J532"/>
  <c r="K532"/>
  <c r="L532"/>
  <c r="M532"/>
  <c r="N532"/>
  <c r="O532"/>
  <c r="P532"/>
  <c r="Q532"/>
  <c r="D533"/>
  <c r="E533"/>
  <c r="F533"/>
  <c r="G533"/>
  <c r="H533"/>
  <c r="I533"/>
  <c r="J533"/>
  <c r="K533"/>
  <c r="L533"/>
  <c r="M533"/>
  <c r="N533"/>
  <c r="O533"/>
  <c r="P533"/>
  <c r="Q533"/>
  <c r="D534"/>
  <c r="E534"/>
  <c r="F534"/>
  <c r="G534"/>
  <c r="H534"/>
  <c r="I534"/>
  <c r="J534"/>
  <c r="K534"/>
  <c r="L534"/>
  <c r="M534"/>
  <c r="N534"/>
  <c r="O534"/>
  <c r="P534"/>
  <c r="Q534"/>
  <c r="D535"/>
  <c r="E535"/>
  <c r="F535"/>
  <c r="G535"/>
  <c r="H535"/>
  <c r="I535"/>
  <c r="J535"/>
  <c r="K535"/>
  <c r="L535"/>
  <c r="M535"/>
  <c r="N535"/>
  <c r="O535"/>
  <c r="P535"/>
  <c r="Q535"/>
  <c r="D536"/>
  <c r="E536"/>
  <c r="F536"/>
  <c r="G536"/>
  <c r="H536"/>
  <c r="I536"/>
  <c r="J536"/>
  <c r="K536"/>
  <c r="L536"/>
  <c r="M536"/>
  <c r="N536"/>
  <c r="O536"/>
  <c r="P536"/>
  <c r="Q536"/>
  <c r="D537"/>
  <c r="E537"/>
  <c r="F537"/>
  <c r="G537"/>
  <c r="H537"/>
  <c r="I537"/>
  <c r="J537"/>
  <c r="K537"/>
  <c r="L537"/>
  <c r="M537"/>
  <c r="N537"/>
  <c r="O537"/>
  <c r="P537"/>
  <c r="Q537"/>
  <c r="D538"/>
  <c r="E538"/>
  <c r="F538"/>
  <c r="G538"/>
  <c r="H538"/>
  <c r="I538"/>
  <c r="J538"/>
  <c r="K538"/>
  <c r="L538"/>
  <c r="M538"/>
  <c r="N538"/>
  <c r="O538"/>
  <c r="P538"/>
  <c r="Q538"/>
  <c r="D539"/>
  <c r="E539"/>
  <c r="F539"/>
  <c r="G539"/>
  <c r="H539"/>
  <c r="I539"/>
  <c r="J539"/>
  <c r="K539"/>
  <c r="L539"/>
  <c r="M539"/>
  <c r="N539"/>
  <c r="O539"/>
  <c r="P539"/>
  <c r="Q539"/>
  <c r="D540"/>
  <c r="E540"/>
  <c r="F540"/>
  <c r="G540"/>
  <c r="H540"/>
  <c r="I540"/>
  <c r="J540"/>
  <c r="K540"/>
  <c r="L540"/>
  <c r="M540"/>
  <c r="N540"/>
  <c r="O540"/>
  <c r="P540"/>
  <c r="Q540"/>
  <c r="D541"/>
  <c r="E541"/>
  <c r="F541"/>
  <c r="G541"/>
  <c r="H541"/>
  <c r="I541"/>
  <c r="J541"/>
  <c r="K541"/>
  <c r="L541"/>
  <c r="M541"/>
  <c r="N541"/>
  <c r="O541"/>
  <c r="P541"/>
  <c r="Q541"/>
  <c r="D542"/>
  <c r="E542"/>
  <c r="F542"/>
  <c r="G542"/>
  <c r="H542"/>
  <c r="I542"/>
  <c r="J542"/>
  <c r="K542"/>
  <c r="L542"/>
  <c r="M542"/>
  <c r="N542"/>
  <c r="O542"/>
  <c r="P542"/>
  <c r="Q542"/>
  <c r="D543"/>
  <c r="E543"/>
  <c r="F543"/>
  <c r="G543"/>
  <c r="H543"/>
  <c r="I543"/>
  <c r="J543"/>
  <c r="K543"/>
  <c r="L543"/>
  <c r="M543"/>
  <c r="N543"/>
  <c r="O543"/>
  <c r="P543"/>
  <c r="Q543"/>
  <c r="D544"/>
  <c r="E544"/>
  <c r="F544"/>
  <c r="G544"/>
  <c r="H544"/>
  <c r="I544"/>
  <c r="J544"/>
  <c r="K544"/>
  <c r="L544"/>
  <c r="M544"/>
  <c r="N544"/>
  <c r="O544"/>
  <c r="P544"/>
  <c r="Q544"/>
  <c r="D545"/>
  <c r="E545"/>
  <c r="F545"/>
  <c r="G545"/>
  <c r="H545"/>
  <c r="I545"/>
  <c r="J545"/>
  <c r="K545"/>
  <c r="L545"/>
  <c r="M545"/>
  <c r="N545"/>
  <c r="O545"/>
  <c r="P545"/>
  <c r="Q545"/>
  <c r="D546"/>
  <c r="E546"/>
  <c r="F546"/>
  <c r="G546"/>
  <c r="H546"/>
  <c r="I546"/>
  <c r="J546"/>
  <c r="K546"/>
  <c r="L546"/>
  <c r="M546"/>
  <c r="N546"/>
  <c r="O546"/>
  <c r="P546"/>
  <c r="Q546"/>
  <c r="D547"/>
  <c r="E547"/>
  <c r="F547"/>
  <c r="G547"/>
  <c r="H547"/>
  <c r="I547"/>
  <c r="J547"/>
  <c r="K547"/>
  <c r="L547"/>
  <c r="M547"/>
  <c r="N547"/>
  <c r="O547"/>
  <c r="P547"/>
  <c r="Q547"/>
  <c r="D548"/>
  <c r="E548"/>
  <c r="F548"/>
  <c r="G548"/>
  <c r="H548"/>
  <c r="I548"/>
  <c r="J548"/>
  <c r="K548"/>
  <c r="L548"/>
  <c r="M548"/>
  <c r="N548"/>
  <c r="O548"/>
  <c r="P548"/>
  <c r="Q548"/>
  <c r="D549"/>
  <c r="E549"/>
  <c r="F549"/>
  <c r="G549"/>
  <c r="H549"/>
  <c r="I549"/>
  <c r="J549"/>
  <c r="K549"/>
  <c r="L549"/>
  <c r="M549"/>
  <c r="N549"/>
  <c r="O549"/>
  <c r="P549"/>
  <c r="Q549"/>
  <c r="D550"/>
  <c r="E550"/>
  <c r="F550"/>
  <c r="G550"/>
  <c r="H550"/>
  <c r="I550"/>
  <c r="J550"/>
  <c r="K550"/>
  <c r="L550"/>
  <c r="M550"/>
  <c r="N550"/>
  <c r="O550"/>
  <c r="P550"/>
  <c r="Q550"/>
  <c r="D551"/>
  <c r="E551"/>
  <c r="F551"/>
  <c r="G551"/>
  <c r="H551"/>
  <c r="I551"/>
  <c r="J551"/>
  <c r="K551"/>
  <c r="L551"/>
  <c r="M551"/>
  <c r="N551"/>
  <c r="O551"/>
  <c r="P551"/>
  <c r="Q551"/>
  <c r="D552"/>
  <c r="E552"/>
  <c r="F552"/>
  <c r="G552"/>
  <c r="H552"/>
  <c r="I552"/>
  <c r="J552"/>
  <c r="K552"/>
  <c r="L552"/>
  <c r="M552"/>
  <c r="N552"/>
  <c r="O552"/>
  <c r="P552"/>
  <c r="Q552"/>
  <c r="D553"/>
  <c r="E553"/>
  <c r="F553"/>
  <c r="G553"/>
  <c r="H553"/>
  <c r="I553"/>
  <c r="J553"/>
  <c r="K553"/>
  <c r="L553"/>
  <c r="M553"/>
  <c r="N553"/>
  <c r="O553"/>
  <c r="P553"/>
  <c r="Q553"/>
  <c r="D554"/>
  <c r="E554"/>
  <c r="F554"/>
  <c r="G554"/>
  <c r="H554"/>
  <c r="I554"/>
  <c r="J554"/>
  <c r="K554"/>
  <c r="L554"/>
  <c r="M554"/>
  <c r="N554"/>
  <c r="O554"/>
  <c r="P554"/>
  <c r="Q554"/>
  <c r="D555"/>
  <c r="E555"/>
  <c r="F555"/>
  <c r="G555"/>
  <c r="H555"/>
  <c r="I555"/>
  <c r="J555"/>
  <c r="K555"/>
  <c r="L555"/>
  <c r="M555"/>
  <c r="N555"/>
  <c r="O555"/>
  <c r="P555"/>
  <c r="Q555"/>
  <c r="D556"/>
  <c r="E556"/>
  <c r="F556"/>
  <c r="G556"/>
  <c r="H556"/>
  <c r="I556"/>
  <c r="J556"/>
  <c r="K556"/>
  <c r="L556"/>
  <c r="M556"/>
  <c r="N556"/>
  <c r="O556"/>
  <c r="P556"/>
  <c r="Q556"/>
  <c r="D557"/>
  <c r="E557"/>
  <c r="F557"/>
  <c r="G557"/>
  <c r="H557"/>
  <c r="I557"/>
  <c r="J557"/>
  <c r="K557"/>
  <c r="L557"/>
  <c r="M557"/>
  <c r="N557"/>
  <c r="O557"/>
  <c r="P557"/>
  <c r="Q557"/>
  <c r="D558"/>
  <c r="E558"/>
  <c r="F558"/>
  <c r="G558"/>
  <c r="H558"/>
  <c r="I558"/>
  <c r="J558"/>
  <c r="K558"/>
  <c r="L558"/>
  <c r="M558"/>
  <c r="N558"/>
  <c r="O558"/>
  <c r="P558"/>
  <c r="Q558"/>
  <c r="D559"/>
  <c r="E559"/>
  <c r="F559"/>
  <c r="G559"/>
  <c r="H559"/>
  <c r="I559"/>
  <c r="J559"/>
  <c r="K559"/>
  <c r="L559"/>
  <c r="M559"/>
  <c r="N559"/>
  <c r="O559"/>
  <c r="P559"/>
  <c r="Q559"/>
  <c r="D560"/>
  <c r="F560"/>
  <c r="G560"/>
  <c r="H560"/>
  <c r="I560"/>
  <c r="J560"/>
  <c r="K560"/>
  <c r="L560"/>
  <c r="M560"/>
  <c r="N560"/>
  <c r="O560"/>
  <c r="P560"/>
  <c r="Q560"/>
  <c r="D561"/>
  <c r="E561"/>
  <c r="F561"/>
  <c r="G561"/>
  <c r="H561"/>
  <c r="I561"/>
  <c r="J561"/>
  <c r="K561"/>
  <c r="L561"/>
  <c r="M561"/>
  <c r="N561"/>
  <c r="O561"/>
  <c r="P561"/>
  <c r="Q561"/>
  <c r="D562"/>
  <c r="E562"/>
  <c r="F562"/>
  <c r="G562"/>
  <c r="H562"/>
  <c r="I562"/>
  <c r="J562"/>
  <c r="K562"/>
  <c r="L562"/>
  <c r="M562"/>
  <c r="N562"/>
  <c r="O562"/>
  <c r="P562"/>
  <c r="Q562"/>
  <c r="D563"/>
  <c r="E563"/>
  <c r="F563"/>
  <c r="G563"/>
  <c r="H563"/>
  <c r="I563"/>
  <c r="J563"/>
  <c r="K563"/>
  <c r="L563"/>
  <c r="M563"/>
  <c r="N563"/>
  <c r="O563"/>
  <c r="P563"/>
  <c r="Q563"/>
  <c r="D564"/>
  <c r="E564"/>
  <c r="F564"/>
  <c r="G564"/>
  <c r="H564"/>
  <c r="I564"/>
  <c r="J564"/>
  <c r="K564"/>
  <c r="L564"/>
  <c r="M564"/>
  <c r="N564"/>
  <c r="O564"/>
  <c r="P564"/>
  <c r="Q564"/>
  <c r="D565"/>
  <c r="E565"/>
  <c r="F565"/>
  <c r="G565"/>
  <c r="H565"/>
  <c r="I565"/>
  <c r="J565"/>
  <c r="K565"/>
  <c r="L565"/>
  <c r="M565"/>
  <c r="N565"/>
  <c r="O565"/>
  <c r="P565"/>
  <c r="Q565"/>
  <c r="D566"/>
  <c r="E566"/>
  <c r="F566"/>
  <c r="G566"/>
  <c r="H566"/>
  <c r="I566"/>
  <c r="J566"/>
  <c r="K566"/>
  <c r="L566"/>
  <c r="M566"/>
  <c r="N566"/>
  <c r="O566"/>
  <c r="P566"/>
  <c r="Q566"/>
  <c r="D567"/>
  <c r="E567"/>
  <c r="F567"/>
  <c r="G567"/>
  <c r="H567"/>
  <c r="I567"/>
  <c r="J567"/>
  <c r="K567"/>
  <c r="L567"/>
  <c r="M567"/>
  <c r="N567"/>
  <c r="O567"/>
  <c r="P567"/>
  <c r="Q567"/>
  <c r="D568"/>
  <c r="E568"/>
  <c r="F568"/>
  <c r="G568"/>
  <c r="H568"/>
  <c r="I568"/>
  <c r="J568"/>
  <c r="K568"/>
  <c r="L568"/>
  <c r="M568"/>
  <c r="N568"/>
  <c r="O568"/>
  <c r="P568"/>
  <c r="Q568"/>
  <c r="D569"/>
  <c r="E569"/>
  <c r="F569"/>
  <c r="G569"/>
  <c r="H569"/>
  <c r="I569"/>
  <c r="J569"/>
  <c r="K569"/>
  <c r="L569"/>
  <c r="M569"/>
  <c r="N569"/>
  <c r="O569"/>
  <c r="P569"/>
  <c r="Q569"/>
  <c r="D570"/>
  <c r="E570"/>
  <c r="F570"/>
  <c r="G570"/>
  <c r="H570"/>
  <c r="I570"/>
  <c r="J570"/>
  <c r="K570"/>
  <c r="L570"/>
  <c r="M570"/>
  <c r="N570"/>
  <c r="O570"/>
  <c r="P570"/>
  <c r="Q570"/>
  <c r="D571"/>
  <c r="E571"/>
  <c r="F571"/>
  <c r="G571"/>
  <c r="H571"/>
  <c r="I571"/>
  <c r="J571"/>
  <c r="K571"/>
  <c r="L571"/>
  <c r="M571"/>
  <c r="N571"/>
  <c r="O571"/>
  <c r="P571"/>
  <c r="Q571"/>
  <c r="D572"/>
  <c r="E572"/>
  <c r="F572"/>
  <c r="G572"/>
  <c r="H572"/>
  <c r="I572"/>
  <c r="J572"/>
  <c r="K572"/>
  <c r="L572"/>
  <c r="M572"/>
  <c r="N572"/>
  <c r="O572"/>
  <c r="P572"/>
  <c r="Q572"/>
  <c r="D573"/>
  <c r="E573"/>
  <c r="F573"/>
  <c r="G573"/>
  <c r="H573"/>
  <c r="I573"/>
  <c r="J573"/>
  <c r="K573"/>
  <c r="L573"/>
  <c r="M573"/>
  <c r="N573"/>
  <c r="O573"/>
  <c r="P573"/>
  <c r="Q573"/>
  <c r="D574"/>
  <c r="E574"/>
  <c r="F574"/>
  <c r="G574"/>
  <c r="H574"/>
  <c r="I574"/>
  <c r="J574"/>
  <c r="K574"/>
  <c r="L574"/>
  <c r="M574"/>
  <c r="N574"/>
  <c r="O574"/>
  <c r="P574"/>
  <c r="Q574"/>
  <c r="D575"/>
  <c r="E575"/>
  <c r="F575"/>
  <c r="G575"/>
  <c r="H575"/>
  <c r="I575"/>
  <c r="J575"/>
  <c r="K575"/>
  <c r="L575"/>
  <c r="M575"/>
  <c r="N575"/>
  <c r="O575"/>
  <c r="P575"/>
  <c r="Q575"/>
  <c r="D576"/>
  <c r="E576"/>
  <c r="F576"/>
  <c r="G576"/>
  <c r="H576"/>
  <c r="I576"/>
  <c r="J576"/>
  <c r="K576"/>
  <c r="L576"/>
  <c r="M576"/>
  <c r="N576"/>
  <c r="O576"/>
  <c r="P576"/>
  <c r="Q576"/>
  <c r="D577"/>
  <c r="E577"/>
  <c r="F577"/>
  <c r="G577"/>
  <c r="H577"/>
  <c r="I577"/>
  <c r="J577"/>
  <c r="K577"/>
  <c r="L577"/>
  <c r="M577"/>
  <c r="N577"/>
  <c r="O577"/>
  <c r="P577"/>
  <c r="Q577"/>
  <c r="D578"/>
  <c r="E578"/>
  <c r="F578"/>
  <c r="G578"/>
  <c r="H578"/>
  <c r="I578"/>
  <c r="J578"/>
  <c r="K578"/>
  <c r="L578"/>
  <c r="M578"/>
  <c r="N578"/>
  <c r="O578"/>
  <c r="P578"/>
  <c r="Q578"/>
  <c r="D579"/>
  <c r="E579"/>
  <c r="F579"/>
  <c r="G579"/>
  <c r="H579"/>
  <c r="I579"/>
  <c r="J579"/>
  <c r="K579"/>
  <c r="L579"/>
  <c r="M579"/>
  <c r="N579"/>
  <c r="O579"/>
  <c r="P579"/>
  <c r="Q579"/>
  <c r="D580"/>
  <c r="E580"/>
  <c r="F580"/>
  <c r="G580"/>
  <c r="H580"/>
  <c r="I580"/>
  <c r="J580"/>
  <c r="K580"/>
  <c r="L580"/>
  <c r="M580"/>
  <c r="N580"/>
  <c r="O580"/>
  <c r="P580"/>
  <c r="Q580"/>
  <c r="D581"/>
  <c r="E581"/>
  <c r="F581"/>
  <c r="G581"/>
  <c r="H581"/>
  <c r="I581"/>
  <c r="J581"/>
  <c r="K581"/>
  <c r="L581"/>
  <c r="M581"/>
  <c r="N581"/>
  <c r="O581"/>
  <c r="P581"/>
  <c r="Q581"/>
  <c r="D582"/>
  <c r="E582"/>
  <c r="F582"/>
  <c r="G582"/>
  <c r="H582"/>
  <c r="I582"/>
  <c r="J582"/>
  <c r="K582"/>
  <c r="L582"/>
  <c r="M582"/>
  <c r="N582"/>
  <c r="O582"/>
  <c r="P582"/>
  <c r="Q582"/>
  <c r="D583"/>
  <c r="E583"/>
  <c r="F583"/>
  <c r="G583"/>
  <c r="H583"/>
  <c r="I583"/>
  <c r="J583"/>
  <c r="K583"/>
  <c r="L583"/>
  <c r="M583"/>
  <c r="N583"/>
  <c r="O583"/>
  <c r="P583"/>
  <c r="Q583"/>
  <c r="D584"/>
  <c r="E584"/>
  <c r="F584"/>
  <c r="G584"/>
  <c r="H584"/>
  <c r="I584"/>
  <c r="J584"/>
  <c r="K584"/>
  <c r="L584"/>
  <c r="M584"/>
  <c r="N584"/>
  <c r="O584"/>
  <c r="P584"/>
  <c r="Q584"/>
  <c r="D585"/>
  <c r="E585"/>
  <c r="F585"/>
  <c r="G585"/>
  <c r="H585"/>
  <c r="I585"/>
  <c r="J585"/>
  <c r="K585"/>
  <c r="L585"/>
  <c r="M585"/>
  <c r="N585"/>
  <c r="O585"/>
  <c r="P585"/>
  <c r="Q585"/>
  <c r="D586"/>
  <c r="D587"/>
  <c r="D588"/>
  <c r="D589"/>
  <c r="E589"/>
  <c r="F589"/>
  <c r="G589"/>
  <c r="H589"/>
  <c r="I589"/>
  <c r="J589"/>
  <c r="K589"/>
  <c r="L589"/>
  <c r="M589"/>
  <c r="N589"/>
  <c r="O589"/>
  <c r="P589"/>
  <c r="Q589"/>
  <c r="D590"/>
  <c r="E590"/>
  <c r="F590"/>
  <c r="G590"/>
  <c r="H590"/>
  <c r="I590"/>
  <c r="J590"/>
  <c r="K590"/>
  <c r="L590"/>
  <c r="M590"/>
  <c r="N590"/>
  <c r="O590"/>
  <c r="P590"/>
  <c r="Q590"/>
  <c r="D591"/>
  <c r="D592"/>
  <c r="E592"/>
  <c r="F592"/>
  <c r="G592"/>
  <c r="H592"/>
  <c r="I592"/>
  <c r="J592"/>
  <c r="K592"/>
  <c r="L592"/>
  <c r="M592"/>
  <c r="N592"/>
  <c r="O592"/>
  <c r="P592"/>
  <c r="Q592"/>
  <c r="D593"/>
  <c r="E593"/>
  <c r="F593"/>
  <c r="G593"/>
  <c r="H593"/>
  <c r="I593"/>
  <c r="J593"/>
  <c r="K593"/>
  <c r="L593"/>
  <c r="M593"/>
  <c r="N593"/>
  <c r="O593"/>
  <c r="P593"/>
  <c r="Q593"/>
  <c r="D594"/>
  <c r="D595"/>
  <c r="D596"/>
  <c r="E596"/>
  <c r="F596"/>
  <c r="G596"/>
  <c r="H596"/>
  <c r="I596"/>
  <c r="J596"/>
  <c r="K596"/>
  <c r="L596"/>
  <c r="M596"/>
  <c r="N596"/>
  <c r="O596"/>
  <c r="P596"/>
  <c r="Q596"/>
  <c r="D597"/>
  <c r="E597"/>
  <c r="F597"/>
  <c r="G597"/>
  <c r="H597"/>
  <c r="I597"/>
  <c r="J597"/>
  <c r="K597"/>
  <c r="L597"/>
  <c r="M597"/>
  <c r="N597"/>
  <c r="O597"/>
  <c r="P597"/>
  <c r="Q597"/>
  <c r="D598"/>
  <c r="D599"/>
  <c r="E599"/>
  <c r="F599"/>
  <c r="G599"/>
  <c r="H599"/>
  <c r="I599"/>
  <c r="J599"/>
  <c r="K599"/>
  <c r="L599"/>
  <c r="M599"/>
  <c r="N599"/>
  <c r="O599"/>
  <c r="P599"/>
  <c r="Q599"/>
  <c r="D600"/>
  <c r="D601"/>
  <c r="E601"/>
  <c r="F601"/>
  <c r="G601"/>
  <c r="H601"/>
  <c r="I601"/>
  <c r="J601"/>
  <c r="K601"/>
  <c r="L601"/>
  <c r="M601"/>
  <c r="N601"/>
  <c r="O601"/>
  <c r="P601"/>
  <c r="Q601"/>
  <c r="D602"/>
  <c r="D603"/>
  <c r="D604"/>
  <c r="D605"/>
  <c r="D606"/>
  <c r="E606"/>
  <c r="F606"/>
  <c r="G606"/>
  <c r="H606"/>
  <c r="I606"/>
  <c r="J606"/>
  <c r="K606"/>
  <c r="L606"/>
  <c r="M606"/>
  <c r="N606"/>
  <c r="O606"/>
  <c r="P606"/>
  <c r="Q606"/>
  <c r="D607"/>
  <c r="D608"/>
  <c r="D609"/>
  <c r="D610"/>
  <c r="D611"/>
  <c r="E611"/>
  <c r="F611"/>
  <c r="G611"/>
  <c r="H611"/>
  <c r="I611"/>
  <c r="J611"/>
  <c r="K611"/>
  <c r="L611"/>
  <c r="M611"/>
  <c r="N611"/>
  <c r="O611"/>
  <c r="P611"/>
  <c r="Q611"/>
  <c r="D612"/>
  <c r="E612"/>
  <c r="F612"/>
  <c r="G612"/>
  <c r="H612"/>
  <c r="I612"/>
  <c r="J612"/>
  <c r="K612"/>
  <c r="L612"/>
  <c r="M612"/>
  <c r="N612"/>
  <c r="O612"/>
  <c r="P612"/>
  <c r="Q612"/>
  <c r="D469"/>
  <c r="E469"/>
  <c r="F469"/>
  <c r="G469"/>
  <c r="H469"/>
  <c r="I469"/>
  <c r="J469"/>
  <c r="K469"/>
  <c r="L469"/>
  <c r="M469"/>
  <c r="N469"/>
  <c r="O469"/>
  <c r="P469"/>
  <c r="Q469"/>
  <c r="D172"/>
  <c r="E172"/>
  <c r="F172"/>
  <c r="G172"/>
  <c r="H172"/>
  <c r="I172"/>
  <c r="J172"/>
  <c r="K172"/>
  <c r="L172"/>
  <c r="M172"/>
  <c r="N172"/>
  <c r="O172"/>
  <c r="P172"/>
  <c r="Q172"/>
  <c r="D173"/>
  <c r="E173"/>
  <c r="F173"/>
  <c r="G173"/>
  <c r="H173"/>
  <c r="I173"/>
  <c r="J173"/>
  <c r="K173"/>
  <c r="L173"/>
  <c r="M173"/>
  <c r="N173"/>
  <c r="O173"/>
  <c r="P173"/>
  <c r="Q173"/>
  <c r="D174"/>
  <c r="E174"/>
  <c r="F174"/>
  <c r="G174"/>
  <c r="H174"/>
  <c r="I174"/>
  <c r="J174"/>
  <c r="K174"/>
  <c r="L174"/>
  <c r="M174"/>
  <c r="N174"/>
  <c r="O174"/>
  <c r="P174"/>
  <c r="Q174"/>
  <c r="D175"/>
  <c r="E175"/>
  <c r="F175"/>
  <c r="G175"/>
  <c r="H175"/>
  <c r="I175"/>
  <c r="J175"/>
  <c r="K175"/>
  <c r="L175"/>
  <c r="M175"/>
  <c r="N175"/>
  <c r="O175"/>
  <c r="P175"/>
  <c r="Q175"/>
  <c r="D176"/>
  <c r="E176"/>
  <c r="F176"/>
  <c r="G176"/>
  <c r="H176"/>
  <c r="I176"/>
  <c r="J176"/>
  <c r="K176"/>
  <c r="L176"/>
  <c r="M176"/>
  <c r="N176"/>
  <c r="O176"/>
  <c r="P176"/>
  <c r="Q176"/>
  <c r="D177"/>
  <c r="E177"/>
  <c r="F177"/>
  <c r="G177"/>
  <c r="H177"/>
  <c r="I177"/>
  <c r="J177"/>
  <c r="K177"/>
  <c r="L177"/>
  <c r="M177"/>
  <c r="N177"/>
  <c r="O177"/>
  <c r="P177"/>
  <c r="Q177"/>
  <c r="D178"/>
  <c r="E178"/>
  <c r="F178"/>
  <c r="G178"/>
  <c r="H178"/>
  <c r="I178"/>
  <c r="J178"/>
  <c r="K178"/>
  <c r="L178"/>
  <c r="M178"/>
  <c r="N178"/>
  <c r="O178"/>
  <c r="P178"/>
  <c r="Q178"/>
  <c r="D179"/>
  <c r="E179"/>
  <c r="F179"/>
  <c r="G179"/>
  <c r="H179"/>
  <c r="I179"/>
  <c r="J179"/>
  <c r="K179"/>
  <c r="L179"/>
  <c r="M179"/>
  <c r="N179"/>
  <c r="O179"/>
  <c r="P179"/>
  <c r="Q179"/>
  <c r="D180"/>
  <c r="E180"/>
  <c r="F180"/>
  <c r="G180"/>
  <c r="H180"/>
  <c r="I180"/>
  <c r="J180"/>
  <c r="K180"/>
  <c r="L180"/>
  <c r="M180"/>
  <c r="N180"/>
  <c r="O180"/>
  <c r="P180"/>
  <c r="Q180"/>
  <c r="D181"/>
  <c r="E181"/>
  <c r="F181"/>
  <c r="G181"/>
  <c r="H181"/>
  <c r="I181"/>
  <c r="J181"/>
  <c r="K181"/>
  <c r="L181"/>
  <c r="M181"/>
  <c r="N181"/>
  <c r="O181"/>
  <c r="P181"/>
  <c r="Q181"/>
  <c r="D182"/>
  <c r="E182"/>
  <c r="F182"/>
  <c r="G182"/>
  <c r="H182"/>
  <c r="I182"/>
  <c r="J182"/>
  <c r="K182"/>
  <c r="L182"/>
  <c r="M182"/>
  <c r="N182"/>
  <c r="O182"/>
  <c r="P182"/>
  <c r="Q182"/>
  <c r="D183"/>
  <c r="E183"/>
  <c r="F183"/>
  <c r="G183"/>
  <c r="H183"/>
  <c r="I183"/>
  <c r="J183"/>
  <c r="K183"/>
  <c r="L183"/>
  <c r="M183"/>
  <c r="N183"/>
  <c r="O183"/>
  <c r="P183"/>
  <c r="Q183"/>
  <c r="D184"/>
  <c r="E184"/>
  <c r="F184"/>
  <c r="G184"/>
  <c r="H184"/>
  <c r="I184"/>
  <c r="J184"/>
  <c r="K184"/>
  <c r="L184"/>
  <c r="M184"/>
  <c r="N184"/>
  <c r="O184"/>
  <c r="P184"/>
  <c r="Q184"/>
  <c r="D185"/>
  <c r="E185"/>
  <c r="F185"/>
  <c r="G185"/>
  <c r="H185"/>
  <c r="I185"/>
  <c r="J185"/>
  <c r="K185"/>
  <c r="L185"/>
  <c r="M185"/>
  <c r="N185"/>
  <c r="O185"/>
  <c r="P185"/>
  <c r="Q185"/>
  <c r="D186"/>
  <c r="E186"/>
  <c r="F186"/>
  <c r="G186"/>
  <c r="H186"/>
  <c r="I186"/>
  <c r="J186"/>
  <c r="K186"/>
  <c r="L186"/>
  <c r="M186"/>
  <c r="N186"/>
  <c r="O186"/>
  <c r="P186"/>
  <c r="Q186"/>
  <c r="D187"/>
  <c r="E187"/>
  <c r="F187"/>
  <c r="G187"/>
  <c r="H187"/>
  <c r="I187"/>
  <c r="J187"/>
  <c r="K187"/>
  <c r="L187"/>
  <c r="M187"/>
  <c r="N187"/>
  <c r="O187"/>
  <c r="P187"/>
  <c r="Q187"/>
  <c r="D188"/>
  <c r="E188"/>
  <c r="F188"/>
  <c r="G188"/>
  <c r="H188"/>
  <c r="I188"/>
  <c r="J188"/>
  <c r="K188"/>
  <c r="L188"/>
  <c r="M188"/>
  <c r="N188"/>
  <c r="O188"/>
  <c r="P188"/>
  <c r="Q188"/>
  <c r="D189"/>
  <c r="E189"/>
  <c r="F189"/>
  <c r="G189"/>
  <c r="H189"/>
  <c r="I189"/>
  <c r="J189"/>
  <c r="K189"/>
  <c r="L189"/>
  <c r="M189"/>
  <c r="N189"/>
  <c r="O189"/>
  <c r="P189"/>
  <c r="Q189"/>
  <c r="D190"/>
  <c r="E190"/>
  <c r="F190"/>
  <c r="G190"/>
  <c r="H190"/>
  <c r="I190"/>
  <c r="J190"/>
  <c r="K190"/>
  <c r="L190"/>
  <c r="M190"/>
  <c r="N190"/>
  <c r="O190"/>
  <c r="P190"/>
  <c r="Q190"/>
  <c r="D191"/>
  <c r="E191"/>
  <c r="F191"/>
  <c r="G191"/>
  <c r="H191"/>
  <c r="I191"/>
  <c r="J191"/>
  <c r="K191"/>
  <c r="L191"/>
  <c r="M191"/>
  <c r="N191"/>
  <c r="O191"/>
  <c r="P191"/>
  <c r="Q191"/>
  <c r="D192"/>
  <c r="E192"/>
  <c r="F192"/>
  <c r="G192"/>
  <c r="H192"/>
  <c r="I192"/>
  <c r="J192"/>
  <c r="K192"/>
  <c r="L192"/>
  <c r="M192"/>
  <c r="N192"/>
  <c r="O192"/>
  <c r="P192"/>
  <c r="Q192"/>
  <c r="D193"/>
  <c r="E193"/>
  <c r="F193"/>
  <c r="G193"/>
  <c r="H193"/>
  <c r="I193"/>
  <c r="J193"/>
  <c r="K193"/>
  <c r="L193"/>
  <c r="M193"/>
  <c r="N193"/>
  <c r="O193"/>
  <c r="P193"/>
  <c r="Q193"/>
  <c r="D194"/>
  <c r="E194"/>
  <c r="F194"/>
  <c r="G194"/>
  <c r="H194"/>
  <c r="I194"/>
  <c r="J194"/>
  <c r="K194"/>
  <c r="L194"/>
  <c r="M194"/>
  <c r="N194"/>
  <c r="O194"/>
  <c r="P194"/>
  <c r="Q194"/>
  <c r="D195"/>
  <c r="E195"/>
  <c r="F195"/>
  <c r="G195"/>
  <c r="H195"/>
  <c r="I195"/>
  <c r="J195"/>
  <c r="K195"/>
  <c r="L195"/>
  <c r="M195"/>
  <c r="N195"/>
  <c r="O195"/>
  <c r="P195"/>
  <c r="Q195"/>
  <c r="D196"/>
  <c r="E196"/>
  <c r="F196"/>
  <c r="G196"/>
  <c r="H196"/>
  <c r="I196"/>
  <c r="J196"/>
  <c r="K196"/>
  <c r="L196"/>
  <c r="M196"/>
  <c r="N196"/>
  <c r="O196"/>
  <c r="P196"/>
  <c r="Q196"/>
  <c r="D197"/>
  <c r="E197"/>
  <c r="F197"/>
  <c r="G197"/>
  <c r="H197"/>
  <c r="I197"/>
  <c r="J197"/>
  <c r="K197"/>
  <c r="L197"/>
  <c r="M197"/>
  <c r="N197"/>
  <c r="O197"/>
  <c r="P197"/>
  <c r="Q197"/>
  <c r="D198"/>
  <c r="E198"/>
  <c r="F198"/>
  <c r="G198"/>
  <c r="H198"/>
  <c r="I198"/>
  <c r="J198"/>
  <c r="K198"/>
  <c r="L198"/>
  <c r="M198"/>
  <c r="N198"/>
  <c r="O198"/>
  <c r="P198"/>
  <c r="Q198"/>
  <c r="D199"/>
  <c r="E199"/>
  <c r="F199"/>
  <c r="G199"/>
  <c r="H199"/>
  <c r="I199"/>
  <c r="J199"/>
  <c r="K199"/>
  <c r="L199"/>
  <c r="M199"/>
  <c r="N199"/>
  <c r="O199"/>
  <c r="P199"/>
  <c r="Q199"/>
  <c r="D200"/>
  <c r="E200"/>
  <c r="F200"/>
  <c r="G200"/>
  <c r="H200"/>
  <c r="I200"/>
  <c r="J200"/>
  <c r="K200"/>
  <c r="L200"/>
  <c r="M200"/>
  <c r="N200"/>
  <c r="O200"/>
  <c r="P200"/>
  <c r="Q200"/>
  <c r="D201"/>
  <c r="E201"/>
  <c r="F201"/>
  <c r="G201"/>
  <c r="H201"/>
  <c r="I201"/>
  <c r="J201"/>
  <c r="K201"/>
  <c r="L201"/>
  <c r="M201"/>
  <c r="N201"/>
  <c r="O201"/>
  <c r="P201"/>
  <c r="Q201"/>
  <c r="D202"/>
  <c r="E202"/>
  <c r="F202"/>
  <c r="G202"/>
  <c r="H202"/>
  <c r="I202"/>
  <c r="J202"/>
  <c r="K202"/>
  <c r="L202"/>
  <c r="M202"/>
  <c r="N202"/>
  <c r="O202"/>
  <c r="P202"/>
  <c r="Q202"/>
  <c r="D203"/>
  <c r="E203"/>
  <c r="F203"/>
  <c r="G203"/>
  <c r="H203"/>
  <c r="I203"/>
  <c r="J203"/>
  <c r="K203"/>
  <c r="L203"/>
  <c r="M203"/>
  <c r="N203"/>
  <c r="O203"/>
  <c r="P203"/>
  <c r="Q203"/>
  <c r="D204"/>
  <c r="E204"/>
  <c r="F204"/>
  <c r="G204"/>
  <c r="H204"/>
  <c r="I204"/>
  <c r="J204"/>
  <c r="K204"/>
  <c r="L204"/>
  <c r="M204"/>
  <c r="N204"/>
  <c r="O204"/>
  <c r="P204"/>
  <c r="Q204"/>
  <c r="D205"/>
  <c r="E205"/>
  <c r="F205"/>
  <c r="G205"/>
  <c r="H205"/>
  <c r="I205"/>
  <c r="J205"/>
  <c r="K205"/>
  <c r="L205"/>
  <c r="M205"/>
  <c r="N205"/>
  <c r="O205"/>
  <c r="P205"/>
  <c r="Q205"/>
  <c r="D206"/>
  <c r="E206"/>
  <c r="F206"/>
  <c r="G206"/>
  <c r="H206"/>
  <c r="I206"/>
  <c r="J206"/>
  <c r="K206"/>
  <c r="L206"/>
  <c r="M206"/>
  <c r="N206"/>
  <c r="O206"/>
  <c r="P206"/>
  <c r="Q206"/>
  <c r="D207"/>
  <c r="E207"/>
  <c r="F207"/>
  <c r="G207"/>
  <c r="H207"/>
  <c r="I207"/>
  <c r="J207"/>
  <c r="K207"/>
  <c r="L207"/>
  <c r="M207"/>
  <c r="N207"/>
  <c r="O207"/>
  <c r="P207"/>
  <c r="Q207"/>
  <c r="D208"/>
  <c r="E208"/>
  <c r="F208"/>
  <c r="G208"/>
  <c r="H208"/>
  <c r="I208"/>
  <c r="J208"/>
  <c r="K208"/>
  <c r="L208"/>
  <c r="M208"/>
  <c r="N208"/>
  <c r="O208"/>
  <c r="P208"/>
  <c r="Q208"/>
  <c r="D209"/>
  <c r="E209"/>
  <c r="F209"/>
  <c r="G209"/>
  <c r="H209"/>
  <c r="I209"/>
  <c r="J209"/>
  <c r="K209"/>
  <c r="L209"/>
  <c r="M209"/>
  <c r="N209"/>
  <c r="O209"/>
  <c r="P209"/>
  <c r="Q209"/>
  <c r="D210"/>
  <c r="E210"/>
  <c r="F210"/>
  <c r="G210"/>
  <c r="H210"/>
  <c r="I210"/>
  <c r="J210"/>
  <c r="K210"/>
  <c r="L210"/>
  <c r="M210"/>
  <c r="N210"/>
  <c r="O210"/>
  <c r="P210"/>
  <c r="Q210"/>
  <c r="D211"/>
  <c r="E211"/>
  <c r="F211"/>
  <c r="G211"/>
  <c r="H211"/>
  <c r="I211"/>
  <c r="J211"/>
  <c r="K211"/>
  <c r="L211"/>
  <c r="M211"/>
  <c r="N211"/>
  <c r="O211"/>
  <c r="P211"/>
  <c r="Q211"/>
  <c r="D212"/>
  <c r="E212"/>
  <c r="F212"/>
  <c r="G212"/>
  <c r="H212"/>
  <c r="I212"/>
  <c r="J212"/>
  <c r="K212"/>
  <c r="L212"/>
  <c r="M212"/>
  <c r="N212"/>
  <c r="O212"/>
  <c r="P212"/>
  <c r="Q212"/>
  <c r="D213"/>
  <c r="E213"/>
  <c r="F213"/>
  <c r="G213"/>
  <c r="H213"/>
  <c r="I213"/>
  <c r="J213"/>
  <c r="K213"/>
  <c r="L213"/>
  <c r="M213"/>
  <c r="N213"/>
  <c r="O213"/>
  <c r="P213"/>
  <c r="Q213"/>
  <c r="D214"/>
  <c r="E214"/>
  <c r="F214"/>
  <c r="G214"/>
  <c r="H214"/>
  <c r="I214"/>
  <c r="J214"/>
  <c r="K214"/>
  <c r="L214"/>
  <c r="M214"/>
  <c r="N214"/>
  <c r="O214"/>
  <c r="P214"/>
  <c r="Q214"/>
  <c r="D215"/>
  <c r="E215"/>
  <c r="F215"/>
  <c r="G215"/>
  <c r="H215"/>
  <c r="I215"/>
  <c r="J215"/>
  <c r="K215"/>
  <c r="L215"/>
  <c r="M215"/>
  <c r="N215"/>
  <c r="O215"/>
  <c r="P215"/>
  <c r="Q215"/>
  <c r="D216"/>
  <c r="E216"/>
  <c r="F216"/>
  <c r="G216"/>
  <c r="H216"/>
  <c r="I216"/>
  <c r="J216"/>
  <c r="K216"/>
  <c r="L216"/>
  <c r="M216"/>
  <c r="N216"/>
  <c r="O216"/>
  <c r="P216"/>
  <c r="Q216"/>
  <c r="D217"/>
  <c r="E217"/>
  <c r="F217"/>
  <c r="G217"/>
  <c r="H217"/>
  <c r="I217"/>
  <c r="J217"/>
  <c r="K217"/>
  <c r="L217"/>
  <c r="M217"/>
  <c r="N217"/>
  <c r="O217"/>
  <c r="P217"/>
  <c r="Q217"/>
  <c r="D218"/>
  <c r="E218"/>
  <c r="F218"/>
  <c r="G218"/>
  <c r="H218"/>
  <c r="I218"/>
  <c r="J218"/>
  <c r="K218"/>
  <c r="L218"/>
  <c r="M218"/>
  <c r="N218"/>
  <c r="O218"/>
  <c r="P218"/>
  <c r="Q218"/>
  <c r="D219"/>
  <c r="E219"/>
  <c r="F219"/>
  <c r="G219"/>
  <c r="H219"/>
  <c r="I219"/>
  <c r="J219"/>
  <c r="K219"/>
  <c r="L219"/>
  <c r="M219"/>
  <c r="N219"/>
  <c r="O219"/>
  <c r="P219"/>
  <c r="Q219"/>
  <c r="D220"/>
  <c r="E220"/>
  <c r="F220"/>
  <c r="G220"/>
  <c r="H220"/>
  <c r="I220"/>
  <c r="J220"/>
  <c r="K220"/>
  <c r="L220"/>
  <c r="M220"/>
  <c r="N220"/>
  <c r="O220"/>
  <c r="P220"/>
  <c r="Q220"/>
  <c r="D221"/>
  <c r="E221"/>
  <c r="F221"/>
  <c r="G221"/>
  <c r="H221"/>
  <c r="I221"/>
  <c r="J221"/>
  <c r="K221"/>
  <c r="L221"/>
  <c r="M221"/>
  <c r="N221"/>
  <c r="O221"/>
  <c r="P221"/>
  <c r="Q221"/>
  <c r="D222"/>
  <c r="E222"/>
  <c r="F222"/>
  <c r="G222"/>
  <c r="H222"/>
  <c r="I222"/>
  <c r="J222"/>
  <c r="K222"/>
  <c r="L222"/>
  <c r="M222"/>
  <c r="N222"/>
  <c r="O222"/>
  <c r="P222"/>
  <c r="Q222"/>
  <c r="D223"/>
  <c r="E223"/>
  <c r="F223"/>
  <c r="G223"/>
  <c r="H223"/>
  <c r="I223"/>
  <c r="J223"/>
  <c r="K223"/>
  <c r="L223"/>
  <c r="M223"/>
  <c r="N223"/>
  <c r="O223"/>
  <c r="P223"/>
  <c r="Q223"/>
  <c r="D224"/>
  <c r="E224"/>
  <c r="F224"/>
  <c r="G224"/>
  <c r="H224"/>
  <c r="I224"/>
  <c r="J224"/>
  <c r="K224"/>
  <c r="L224"/>
  <c r="M224"/>
  <c r="N224"/>
  <c r="O224"/>
  <c r="P224"/>
  <c r="Q224"/>
  <c r="D225"/>
  <c r="E225"/>
  <c r="F225"/>
  <c r="G225"/>
  <c r="H225"/>
  <c r="I225"/>
  <c r="J225"/>
  <c r="K225"/>
  <c r="L225"/>
  <c r="M225"/>
  <c r="N225"/>
  <c r="O225"/>
  <c r="P225"/>
  <c r="Q225"/>
  <c r="D226"/>
  <c r="E226"/>
  <c r="F226"/>
  <c r="G226"/>
  <c r="H226"/>
  <c r="I226"/>
  <c r="J226"/>
  <c r="K226"/>
  <c r="L226"/>
  <c r="M226"/>
  <c r="N226"/>
  <c r="O226"/>
  <c r="P226"/>
  <c r="Q226"/>
  <c r="D227"/>
  <c r="E227"/>
  <c r="F227"/>
  <c r="G227"/>
  <c r="H227"/>
  <c r="I227"/>
  <c r="J227"/>
  <c r="K227"/>
  <c r="L227"/>
  <c r="M227"/>
  <c r="N227"/>
  <c r="O227"/>
  <c r="P227"/>
  <c r="Q227"/>
  <c r="D228"/>
  <c r="E228"/>
  <c r="F228"/>
  <c r="G228"/>
  <c r="H228"/>
  <c r="I228"/>
  <c r="J228"/>
  <c r="K228"/>
  <c r="L228"/>
  <c r="M228"/>
  <c r="N228"/>
  <c r="O228"/>
  <c r="P228"/>
  <c r="Q228"/>
  <c r="D229"/>
  <c r="E229"/>
  <c r="F229"/>
  <c r="G229"/>
  <c r="H229"/>
  <c r="I229"/>
  <c r="J229"/>
  <c r="K229"/>
  <c r="L229"/>
  <c r="M229"/>
  <c r="N229"/>
  <c r="O229"/>
  <c r="P229"/>
  <c r="Q229"/>
  <c r="D230"/>
  <c r="E230"/>
  <c r="F230"/>
  <c r="G230"/>
  <c r="H230"/>
  <c r="I230"/>
  <c r="J230"/>
  <c r="K230"/>
  <c r="L230"/>
  <c r="M230"/>
  <c r="N230"/>
  <c r="O230"/>
  <c r="P230"/>
  <c r="Q230"/>
  <c r="D231"/>
  <c r="E231"/>
  <c r="F231"/>
  <c r="G231"/>
  <c r="H231"/>
  <c r="I231"/>
  <c r="J231"/>
  <c r="K231"/>
  <c r="L231"/>
  <c r="M231"/>
  <c r="N231"/>
  <c r="O231"/>
  <c r="P231"/>
  <c r="Q231"/>
  <c r="D232"/>
  <c r="E232"/>
  <c r="F232"/>
  <c r="G232"/>
  <c r="H232"/>
  <c r="I232"/>
  <c r="J232"/>
  <c r="K232"/>
  <c r="L232"/>
  <c r="M232"/>
  <c r="N232"/>
  <c r="O232"/>
  <c r="P232"/>
  <c r="Q232"/>
  <c r="D233"/>
  <c r="E233"/>
  <c r="F233"/>
  <c r="G233"/>
  <c r="H233"/>
  <c r="I233"/>
  <c r="J233"/>
  <c r="K233"/>
  <c r="L233"/>
  <c r="M233"/>
  <c r="N233"/>
  <c r="O233"/>
  <c r="P233"/>
  <c r="Q233"/>
  <c r="D234"/>
  <c r="E234"/>
  <c r="F234"/>
  <c r="G234"/>
  <c r="H234"/>
  <c r="I234"/>
  <c r="J234"/>
  <c r="K234"/>
  <c r="L234"/>
  <c r="M234"/>
  <c r="N234"/>
  <c r="O234"/>
  <c r="P234"/>
  <c r="Q234"/>
  <c r="D235"/>
  <c r="E235"/>
  <c r="F235"/>
  <c r="G235"/>
  <c r="H235"/>
  <c r="I235"/>
  <c r="J235"/>
  <c r="K235"/>
  <c r="L235"/>
  <c r="M235"/>
  <c r="N235"/>
  <c r="O235"/>
  <c r="P235"/>
  <c r="Q235"/>
  <c r="D236"/>
  <c r="E236"/>
  <c r="F236"/>
  <c r="G236"/>
  <c r="H236"/>
  <c r="I236"/>
  <c r="J236"/>
  <c r="K236"/>
  <c r="L236"/>
  <c r="M236"/>
  <c r="N236"/>
  <c r="O236"/>
  <c r="P236"/>
  <c r="Q236"/>
  <c r="D237"/>
  <c r="E237"/>
  <c r="F237"/>
  <c r="G237"/>
  <c r="H237"/>
  <c r="I237"/>
  <c r="J237"/>
  <c r="K237"/>
  <c r="L237"/>
  <c r="M237"/>
  <c r="N237"/>
  <c r="O237"/>
  <c r="P237"/>
  <c r="Q237"/>
  <c r="D238"/>
  <c r="E238"/>
  <c r="F238"/>
  <c r="G238"/>
  <c r="H238"/>
  <c r="I238"/>
  <c r="J238"/>
  <c r="K238"/>
  <c r="L238"/>
  <c r="M238"/>
  <c r="N238"/>
  <c r="O238"/>
  <c r="P238"/>
  <c r="Q238"/>
  <c r="D239"/>
  <c r="E239"/>
  <c r="F239"/>
  <c r="G239"/>
  <c r="H239"/>
  <c r="I239"/>
  <c r="J239"/>
  <c r="K239"/>
  <c r="L239"/>
  <c r="M239"/>
  <c r="N239"/>
  <c r="O239"/>
  <c r="P239"/>
  <c r="Q239"/>
  <c r="D240"/>
  <c r="E240"/>
  <c r="F240"/>
  <c r="G240"/>
  <c r="H240"/>
  <c r="I240"/>
  <c r="J240"/>
  <c r="K240"/>
  <c r="L240"/>
  <c r="M240"/>
  <c r="N240"/>
  <c r="O240"/>
  <c r="P240"/>
  <c r="Q240"/>
  <c r="D241"/>
  <c r="E241"/>
  <c r="F241"/>
  <c r="G241"/>
  <c r="H241"/>
  <c r="I241"/>
  <c r="J241"/>
  <c r="K241"/>
  <c r="L241"/>
  <c r="M241"/>
  <c r="N241"/>
  <c r="O241"/>
  <c r="P241"/>
  <c r="Q241"/>
  <c r="D242"/>
  <c r="E242"/>
  <c r="F242"/>
  <c r="G242"/>
  <c r="H242"/>
  <c r="I242"/>
  <c r="J242"/>
  <c r="K242"/>
  <c r="L242"/>
  <c r="M242"/>
  <c r="N242"/>
  <c r="O242"/>
  <c r="P242"/>
  <c r="Q242"/>
  <c r="D243"/>
  <c r="E243"/>
  <c r="F243"/>
  <c r="G243"/>
  <c r="H243"/>
  <c r="I243"/>
  <c r="J243"/>
  <c r="K243"/>
  <c r="L243"/>
  <c r="M243"/>
  <c r="N243"/>
  <c r="O243"/>
  <c r="P243"/>
  <c r="Q243"/>
  <c r="D244"/>
  <c r="E244"/>
  <c r="F244"/>
  <c r="G244"/>
  <c r="H244"/>
  <c r="I244"/>
  <c r="J244"/>
  <c r="K244"/>
  <c r="L244"/>
  <c r="M244"/>
  <c r="N244"/>
  <c r="O244"/>
  <c r="P244"/>
  <c r="Q244"/>
  <c r="D245"/>
  <c r="E245"/>
  <c r="F245"/>
  <c r="G245"/>
  <c r="H245"/>
  <c r="I245"/>
  <c r="J245"/>
  <c r="K245"/>
  <c r="L245"/>
  <c r="M245"/>
  <c r="N245"/>
  <c r="O245"/>
  <c r="P245"/>
  <c r="Q245"/>
  <c r="D246"/>
  <c r="E246"/>
  <c r="F246"/>
  <c r="G246"/>
  <c r="H246"/>
  <c r="I246"/>
  <c r="J246"/>
  <c r="K246"/>
  <c r="L246"/>
  <c r="M246"/>
  <c r="N246"/>
  <c r="O246"/>
  <c r="P246"/>
  <c r="Q246"/>
  <c r="D247"/>
  <c r="E247"/>
  <c r="F247"/>
  <c r="G247"/>
  <c r="H247"/>
  <c r="I247"/>
  <c r="J247"/>
  <c r="K247"/>
  <c r="L247"/>
  <c r="M247"/>
  <c r="N247"/>
  <c r="O247"/>
  <c r="P247"/>
  <c r="Q247"/>
  <c r="D248"/>
  <c r="E248"/>
  <c r="F248"/>
  <c r="G248"/>
  <c r="H248"/>
  <c r="I248"/>
  <c r="J248"/>
  <c r="K248"/>
  <c r="L248"/>
  <c r="M248"/>
  <c r="N248"/>
  <c r="O248"/>
  <c r="P248"/>
  <c r="Q248"/>
  <c r="D249"/>
  <c r="E249"/>
  <c r="F249"/>
  <c r="G249"/>
  <c r="H249"/>
  <c r="I249"/>
  <c r="J249"/>
  <c r="K249"/>
  <c r="L249"/>
  <c r="M249"/>
  <c r="N249"/>
  <c r="O249"/>
  <c r="P249"/>
  <c r="Q249"/>
  <c r="D250"/>
  <c r="E250"/>
  <c r="F250"/>
  <c r="G250"/>
  <c r="H250"/>
  <c r="I250"/>
  <c r="J250"/>
  <c r="K250"/>
  <c r="L250"/>
  <c r="M250"/>
  <c r="N250"/>
  <c r="O250"/>
  <c r="P250"/>
  <c r="Q250"/>
  <c r="D251"/>
  <c r="E251"/>
  <c r="F251"/>
  <c r="G251"/>
  <c r="H251"/>
  <c r="I251"/>
  <c r="J251"/>
  <c r="K251"/>
  <c r="L251"/>
  <c r="M251"/>
  <c r="N251"/>
  <c r="O251"/>
  <c r="P251"/>
  <c r="Q251"/>
  <c r="D252"/>
  <c r="E252"/>
  <c r="F252"/>
  <c r="G252"/>
  <c r="H252"/>
  <c r="I252"/>
  <c r="J252"/>
  <c r="K252"/>
  <c r="L252"/>
  <c r="M252"/>
  <c r="N252"/>
  <c r="O252"/>
  <c r="P252"/>
  <c r="Q252"/>
  <c r="D253"/>
  <c r="E253"/>
  <c r="F253"/>
  <c r="G253"/>
  <c r="H253"/>
  <c r="I253"/>
  <c r="J253"/>
  <c r="K253"/>
  <c r="L253"/>
  <c r="M253"/>
  <c r="N253"/>
  <c r="O253"/>
  <c r="P253"/>
  <c r="Q253"/>
  <c r="D254"/>
  <c r="E254"/>
  <c r="F254"/>
  <c r="G254"/>
  <c r="H254"/>
  <c r="I254"/>
  <c r="J254"/>
  <c r="K254"/>
  <c r="L254"/>
  <c r="M254"/>
  <c r="N254"/>
  <c r="O254"/>
  <c r="P254"/>
  <c r="Q254"/>
  <c r="D255"/>
  <c r="E255"/>
  <c r="F255"/>
  <c r="G255"/>
  <c r="H255"/>
  <c r="I255"/>
  <c r="J255"/>
  <c r="K255"/>
  <c r="L255"/>
  <c r="M255"/>
  <c r="N255"/>
  <c r="O255"/>
  <c r="P255"/>
  <c r="Q255"/>
  <c r="D256"/>
  <c r="E256"/>
  <c r="F256"/>
  <c r="G256"/>
  <c r="H256"/>
  <c r="I256"/>
  <c r="J256"/>
  <c r="K256"/>
  <c r="L256"/>
  <c r="M256"/>
  <c r="N256"/>
  <c r="O256"/>
  <c r="P256"/>
  <c r="Q256"/>
  <c r="D257"/>
  <c r="E257"/>
  <c r="F257"/>
  <c r="G257"/>
  <c r="H257"/>
  <c r="I257"/>
  <c r="J257"/>
  <c r="K257"/>
  <c r="L257"/>
  <c r="M257"/>
  <c r="N257"/>
  <c r="O257"/>
  <c r="P257"/>
  <c r="Q257"/>
  <c r="D258"/>
  <c r="E258"/>
  <c r="F258"/>
  <c r="G258"/>
  <c r="H258"/>
  <c r="I258"/>
  <c r="J258"/>
  <c r="K258"/>
  <c r="L258"/>
  <c r="M258"/>
  <c r="N258"/>
  <c r="O258"/>
  <c r="P258"/>
  <c r="Q258"/>
  <c r="D259"/>
  <c r="E259"/>
  <c r="F259"/>
  <c r="G259"/>
  <c r="H259"/>
  <c r="I259"/>
  <c r="J259"/>
  <c r="K259"/>
  <c r="L259"/>
  <c r="M259"/>
  <c r="N259"/>
  <c r="O259"/>
  <c r="P259"/>
  <c r="Q259"/>
  <c r="D260"/>
  <c r="E260"/>
  <c r="F260"/>
  <c r="G260"/>
  <c r="H260"/>
  <c r="I260"/>
  <c r="J260"/>
  <c r="K260"/>
  <c r="L260"/>
  <c r="M260"/>
  <c r="N260"/>
  <c r="O260"/>
  <c r="P260"/>
  <c r="Q260"/>
  <c r="D261"/>
  <c r="E261"/>
  <c r="F261"/>
  <c r="G261"/>
  <c r="H261"/>
  <c r="I261"/>
  <c r="J261"/>
  <c r="K261"/>
  <c r="L261"/>
  <c r="M261"/>
  <c r="N261"/>
  <c r="O261"/>
  <c r="P261"/>
  <c r="Q261"/>
  <c r="D262"/>
  <c r="E262"/>
  <c r="F262"/>
  <c r="G262"/>
  <c r="H262"/>
  <c r="I262"/>
  <c r="J262"/>
  <c r="K262"/>
  <c r="L262"/>
  <c r="M262"/>
  <c r="N262"/>
  <c r="O262"/>
  <c r="P262"/>
  <c r="Q262"/>
  <c r="D263"/>
  <c r="E263"/>
  <c r="F263"/>
  <c r="G263"/>
  <c r="H263"/>
  <c r="I263"/>
  <c r="J263"/>
  <c r="K263"/>
  <c r="L263"/>
  <c r="M263"/>
  <c r="N263"/>
  <c r="O263"/>
  <c r="P263"/>
  <c r="Q263"/>
  <c r="D264"/>
  <c r="E264"/>
  <c r="F264"/>
  <c r="G264"/>
  <c r="H264"/>
  <c r="I264"/>
  <c r="J264"/>
  <c r="K264"/>
  <c r="L264"/>
  <c r="M264"/>
  <c r="N264"/>
  <c r="O264"/>
  <c r="P264"/>
  <c r="Q264"/>
  <c r="D265"/>
  <c r="E265"/>
  <c r="F265"/>
  <c r="G265"/>
  <c r="H265"/>
  <c r="I265"/>
  <c r="J265"/>
  <c r="K265"/>
  <c r="L265"/>
  <c r="M265"/>
  <c r="N265"/>
  <c r="O265"/>
  <c r="P265"/>
  <c r="Q265"/>
  <c r="D266"/>
  <c r="E266"/>
  <c r="F266"/>
  <c r="G266"/>
  <c r="H266"/>
  <c r="I266"/>
  <c r="J266"/>
  <c r="K266"/>
  <c r="L266"/>
  <c r="M266"/>
  <c r="N266"/>
  <c r="O266"/>
  <c r="P266"/>
  <c r="Q266"/>
  <c r="D267"/>
  <c r="E267"/>
  <c r="F267"/>
  <c r="G267"/>
  <c r="H267"/>
  <c r="I267"/>
  <c r="J267"/>
  <c r="K267"/>
  <c r="L267"/>
  <c r="M267"/>
  <c r="N267"/>
  <c r="O267"/>
  <c r="P267"/>
  <c r="Q267"/>
  <c r="D268"/>
  <c r="E268"/>
  <c r="F268"/>
  <c r="G268"/>
  <c r="H268"/>
  <c r="I268"/>
  <c r="J268"/>
  <c r="K268"/>
  <c r="L268"/>
  <c r="M268"/>
  <c r="N268"/>
  <c r="O268"/>
  <c r="P268"/>
  <c r="Q268"/>
  <c r="D269"/>
  <c r="E269"/>
  <c r="F269"/>
  <c r="G269"/>
  <c r="H269"/>
  <c r="I269"/>
  <c r="J269"/>
  <c r="K269"/>
  <c r="L269"/>
  <c r="M269"/>
  <c r="N269"/>
  <c r="O269"/>
  <c r="P269"/>
  <c r="Q269"/>
  <c r="D270"/>
  <c r="E270"/>
  <c r="F270"/>
  <c r="G270"/>
  <c r="H270"/>
  <c r="I270"/>
  <c r="J270"/>
  <c r="K270"/>
  <c r="L270"/>
  <c r="M270"/>
  <c r="N270"/>
  <c r="O270"/>
  <c r="P270"/>
  <c r="Q270"/>
  <c r="D271"/>
  <c r="E271"/>
  <c r="F271"/>
  <c r="G271"/>
  <c r="H271"/>
  <c r="I271"/>
  <c r="J271"/>
  <c r="K271"/>
  <c r="L271"/>
  <c r="M271"/>
  <c r="N271"/>
  <c r="O271"/>
  <c r="P271"/>
  <c r="Q271"/>
  <c r="D272"/>
  <c r="E272"/>
  <c r="F272"/>
  <c r="G272"/>
  <c r="H272"/>
  <c r="I272"/>
  <c r="J272"/>
  <c r="K272"/>
  <c r="L272"/>
  <c r="M272"/>
  <c r="N272"/>
  <c r="O272"/>
  <c r="P272"/>
  <c r="Q272"/>
  <c r="D273"/>
  <c r="E273"/>
  <c r="F273"/>
  <c r="G273"/>
  <c r="H273"/>
  <c r="I273"/>
  <c r="J273"/>
  <c r="K273"/>
  <c r="L273"/>
  <c r="M273"/>
  <c r="N273"/>
  <c r="O273"/>
  <c r="P273"/>
  <c r="Q273"/>
  <c r="D274"/>
  <c r="E274"/>
  <c r="F274"/>
  <c r="G274"/>
  <c r="H274"/>
  <c r="I274"/>
  <c r="J274"/>
  <c r="K274"/>
  <c r="L274"/>
  <c r="M274"/>
  <c r="N274"/>
  <c r="O274"/>
  <c r="P274"/>
  <c r="Q274"/>
  <c r="D275"/>
  <c r="E275"/>
  <c r="F275"/>
  <c r="G275"/>
  <c r="H275"/>
  <c r="I275"/>
  <c r="J275"/>
  <c r="K275"/>
  <c r="L275"/>
  <c r="M275"/>
  <c r="N275"/>
  <c r="O275"/>
  <c r="P275"/>
  <c r="Q275"/>
  <c r="D276"/>
  <c r="E276"/>
  <c r="F276"/>
  <c r="G276"/>
  <c r="H276"/>
  <c r="I276"/>
  <c r="J276"/>
  <c r="K276"/>
  <c r="L276"/>
  <c r="M276"/>
  <c r="N276"/>
  <c r="O276"/>
  <c r="P276"/>
  <c r="Q276"/>
  <c r="D277"/>
  <c r="E277"/>
  <c r="F277"/>
  <c r="G277"/>
  <c r="H277"/>
  <c r="I277"/>
  <c r="J277"/>
  <c r="K277"/>
  <c r="L277"/>
  <c r="M277"/>
  <c r="N277"/>
  <c r="O277"/>
  <c r="P277"/>
  <c r="Q277"/>
  <c r="D278"/>
  <c r="E278"/>
  <c r="F278"/>
  <c r="G278"/>
  <c r="H278"/>
  <c r="I278"/>
  <c r="J278"/>
  <c r="K278"/>
  <c r="L278"/>
  <c r="M278"/>
  <c r="N278"/>
  <c r="O278"/>
  <c r="P278"/>
  <c r="Q278"/>
  <c r="D279"/>
  <c r="E279"/>
  <c r="F279"/>
  <c r="G279"/>
  <c r="H279"/>
  <c r="I279"/>
  <c r="J279"/>
  <c r="K279"/>
  <c r="L279"/>
  <c r="M279"/>
  <c r="N279"/>
  <c r="O279"/>
  <c r="P279"/>
  <c r="Q279"/>
  <c r="D280"/>
  <c r="E280"/>
  <c r="F280"/>
  <c r="G280"/>
  <c r="H280"/>
  <c r="I280"/>
  <c r="J280"/>
  <c r="K280"/>
  <c r="L280"/>
  <c r="M280"/>
  <c r="N280"/>
  <c r="O280"/>
  <c r="P280"/>
  <c r="Q280"/>
  <c r="D281"/>
  <c r="E281"/>
  <c r="F281"/>
  <c r="G281"/>
  <c r="H281"/>
  <c r="I281"/>
  <c r="J281"/>
  <c r="K281"/>
  <c r="L281"/>
  <c r="M281"/>
  <c r="N281"/>
  <c r="O281"/>
  <c r="P281"/>
  <c r="Q281"/>
  <c r="D282"/>
  <c r="E282"/>
  <c r="F282"/>
  <c r="G282"/>
  <c r="H282"/>
  <c r="I282"/>
  <c r="J282"/>
  <c r="K282"/>
  <c r="L282"/>
  <c r="M282"/>
  <c r="N282"/>
  <c r="O282"/>
  <c r="P282"/>
  <c r="Q282"/>
  <c r="D283"/>
  <c r="E283"/>
  <c r="F283"/>
  <c r="G283"/>
  <c r="H283"/>
  <c r="I283"/>
  <c r="J283"/>
  <c r="K283"/>
  <c r="L283"/>
  <c r="M283"/>
  <c r="N283"/>
  <c r="O283"/>
  <c r="P283"/>
  <c r="Q283"/>
  <c r="D284"/>
  <c r="E284"/>
  <c r="F284"/>
  <c r="G284"/>
  <c r="H284"/>
  <c r="I284"/>
  <c r="J284"/>
  <c r="K284"/>
  <c r="L284"/>
  <c r="M284"/>
  <c r="N284"/>
  <c r="O284"/>
  <c r="P284"/>
  <c r="Q284"/>
  <c r="D285"/>
  <c r="E285"/>
  <c r="F285"/>
  <c r="G285"/>
  <c r="H285"/>
  <c r="I285"/>
  <c r="J285"/>
  <c r="K285"/>
  <c r="L285"/>
  <c r="M285"/>
  <c r="N285"/>
  <c r="O285"/>
  <c r="P285"/>
  <c r="Q285"/>
  <c r="D286"/>
  <c r="E286"/>
  <c r="F286"/>
  <c r="G286"/>
  <c r="H286"/>
  <c r="I286"/>
  <c r="J286"/>
  <c r="K286"/>
  <c r="L286"/>
  <c r="M286"/>
  <c r="N286"/>
  <c r="O286"/>
  <c r="P286"/>
  <c r="Q286"/>
  <c r="D287"/>
  <c r="E287"/>
  <c r="F287"/>
  <c r="G287"/>
  <c r="H287"/>
  <c r="I287"/>
  <c r="J287"/>
  <c r="K287"/>
  <c r="L287"/>
  <c r="M287"/>
  <c r="N287"/>
  <c r="O287"/>
  <c r="P287"/>
  <c r="Q287"/>
  <c r="D288"/>
  <c r="E288"/>
  <c r="F288"/>
  <c r="G288"/>
  <c r="H288"/>
  <c r="I288"/>
  <c r="J288"/>
  <c r="K288"/>
  <c r="L288"/>
  <c r="M288"/>
  <c r="N288"/>
  <c r="O288"/>
  <c r="P288"/>
  <c r="Q288"/>
  <c r="D289"/>
  <c r="E289"/>
  <c r="F289"/>
  <c r="G289"/>
  <c r="H289"/>
  <c r="I289"/>
  <c r="J289"/>
  <c r="K289"/>
  <c r="L289"/>
  <c r="M289"/>
  <c r="N289"/>
  <c r="O289"/>
  <c r="P289"/>
  <c r="Q289"/>
  <c r="D290"/>
  <c r="E290"/>
  <c r="F290"/>
  <c r="G290"/>
  <c r="H290"/>
  <c r="I290"/>
  <c r="J290"/>
  <c r="K290"/>
  <c r="L290"/>
  <c r="M290"/>
  <c r="N290"/>
  <c r="O290"/>
  <c r="P290"/>
  <c r="Q290"/>
  <c r="D291"/>
  <c r="E291"/>
  <c r="F291"/>
  <c r="G291"/>
  <c r="H291"/>
  <c r="I291"/>
  <c r="J291"/>
  <c r="K291"/>
  <c r="L291"/>
  <c r="M291"/>
  <c r="N291"/>
  <c r="O291"/>
  <c r="P291"/>
  <c r="Q291"/>
  <c r="D292"/>
  <c r="E292"/>
  <c r="F292"/>
  <c r="G292"/>
  <c r="H292"/>
  <c r="I292"/>
  <c r="J292"/>
  <c r="K292"/>
  <c r="L292"/>
  <c r="M292"/>
  <c r="N292"/>
  <c r="O292"/>
  <c r="P292"/>
  <c r="Q292"/>
  <c r="D293"/>
  <c r="E293"/>
  <c r="F293"/>
  <c r="G293"/>
  <c r="H293"/>
  <c r="I293"/>
  <c r="J293"/>
  <c r="K293"/>
  <c r="L293"/>
  <c r="M293"/>
  <c r="N293"/>
  <c r="O293"/>
  <c r="P293"/>
  <c r="Q293"/>
  <c r="D294"/>
  <c r="E294"/>
  <c r="F294"/>
  <c r="G294"/>
  <c r="H294"/>
  <c r="I294"/>
  <c r="J294"/>
  <c r="K294"/>
  <c r="L294"/>
  <c r="M294"/>
  <c r="N294"/>
  <c r="O294"/>
  <c r="P294"/>
  <c r="Q294"/>
  <c r="D295"/>
  <c r="E295"/>
  <c r="F295"/>
  <c r="G295"/>
  <c r="H295"/>
  <c r="I295"/>
  <c r="J295"/>
  <c r="K295"/>
  <c r="L295"/>
  <c r="M295"/>
  <c r="N295"/>
  <c r="O295"/>
  <c r="P295"/>
  <c r="Q295"/>
  <c r="D296"/>
  <c r="E296"/>
  <c r="F296"/>
  <c r="G296"/>
  <c r="H296"/>
  <c r="I296"/>
  <c r="J296"/>
  <c r="K296"/>
  <c r="L296"/>
  <c r="M296"/>
  <c r="N296"/>
  <c r="O296"/>
  <c r="P296"/>
  <c r="Q296"/>
  <c r="D297"/>
  <c r="E297"/>
  <c r="F297"/>
  <c r="G297"/>
  <c r="H297"/>
  <c r="I297"/>
  <c r="J297"/>
  <c r="K297"/>
  <c r="L297"/>
  <c r="M297"/>
  <c r="N297"/>
  <c r="O297"/>
  <c r="P297"/>
  <c r="Q297"/>
  <c r="D298"/>
  <c r="E298"/>
  <c r="F298"/>
  <c r="G298"/>
  <c r="H298"/>
  <c r="I298"/>
  <c r="J298"/>
  <c r="K298"/>
  <c r="L298"/>
  <c r="M298"/>
  <c r="N298"/>
  <c r="O298"/>
  <c r="P298"/>
  <c r="Q298"/>
  <c r="D299"/>
  <c r="E299"/>
  <c r="F299"/>
  <c r="G299"/>
  <c r="H299"/>
  <c r="I299"/>
  <c r="J299"/>
  <c r="K299"/>
  <c r="L299"/>
  <c r="M299"/>
  <c r="N299"/>
  <c r="O299"/>
  <c r="P299"/>
  <c r="Q299"/>
  <c r="D300"/>
  <c r="E300"/>
  <c r="F300"/>
  <c r="G300"/>
  <c r="H300"/>
  <c r="I300"/>
  <c r="J300"/>
  <c r="K300"/>
  <c r="L300"/>
  <c r="M300"/>
  <c r="N300"/>
  <c r="O300"/>
  <c r="P300"/>
  <c r="Q300"/>
  <c r="D301"/>
  <c r="E301"/>
  <c r="F301"/>
  <c r="G301"/>
  <c r="H301"/>
  <c r="I301"/>
  <c r="J301"/>
  <c r="K301"/>
  <c r="L301"/>
  <c r="M301"/>
  <c r="N301"/>
  <c r="O301"/>
  <c r="P301"/>
  <c r="Q301"/>
  <c r="D302"/>
  <c r="E302"/>
  <c r="F302"/>
  <c r="G302"/>
  <c r="H302"/>
  <c r="I302"/>
  <c r="J302"/>
  <c r="K302"/>
  <c r="L302"/>
  <c r="M302"/>
  <c r="N302"/>
  <c r="O302"/>
  <c r="P302"/>
  <c r="Q302"/>
  <c r="D303"/>
  <c r="E303"/>
  <c r="F303"/>
  <c r="G303"/>
  <c r="H303"/>
  <c r="I303"/>
  <c r="J303"/>
  <c r="K303"/>
  <c r="L303"/>
  <c r="M303"/>
  <c r="N303"/>
  <c r="O303"/>
  <c r="P303"/>
  <c r="Q303"/>
  <c r="D304"/>
  <c r="E304"/>
  <c r="F304"/>
  <c r="G304"/>
  <c r="H304"/>
  <c r="I304"/>
  <c r="J304"/>
  <c r="K304"/>
  <c r="L304"/>
  <c r="M304"/>
  <c r="N304"/>
  <c r="O304"/>
  <c r="P304"/>
  <c r="Q304"/>
  <c r="D305"/>
  <c r="E305"/>
  <c r="F305"/>
  <c r="G305"/>
  <c r="H305"/>
  <c r="I305"/>
  <c r="J305"/>
  <c r="K305"/>
  <c r="L305"/>
  <c r="M305"/>
  <c r="N305"/>
  <c r="O305"/>
  <c r="P305"/>
  <c r="Q305"/>
  <c r="D306"/>
  <c r="E306"/>
  <c r="F306"/>
  <c r="G306"/>
  <c r="H306"/>
  <c r="I306"/>
  <c r="J306"/>
  <c r="K306"/>
  <c r="L306"/>
  <c r="M306"/>
  <c r="N306"/>
  <c r="O306"/>
  <c r="P306"/>
  <c r="Q306"/>
  <c r="D307"/>
  <c r="E307"/>
  <c r="F307"/>
  <c r="G307"/>
  <c r="H307"/>
  <c r="I307"/>
  <c r="J307"/>
  <c r="K307"/>
  <c r="L307"/>
  <c r="M307"/>
  <c r="N307"/>
  <c r="O307"/>
  <c r="P307"/>
  <c r="Q307"/>
  <c r="D308"/>
  <c r="E308"/>
  <c r="F308"/>
  <c r="G308"/>
  <c r="H308"/>
  <c r="I308"/>
  <c r="J308"/>
  <c r="K308"/>
  <c r="L308"/>
  <c r="M308"/>
  <c r="N308"/>
  <c r="O308"/>
  <c r="P308"/>
  <c r="Q308"/>
  <c r="D309"/>
  <c r="E309"/>
  <c r="F309"/>
  <c r="G309"/>
  <c r="H309"/>
  <c r="I309"/>
  <c r="J309"/>
  <c r="K309"/>
  <c r="L309"/>
  <c r="M309"/>
  <c r="N309"/>
  <c r="O309"/>
  <c r="P309"/>
  <c r="Q309"/>
  <c r="D310"/>
  <c r="E310"/>
  <c r="F310"/>
  <c r="G310"/>
  <c r="H310"/>
  <c r="I310"/>
  <c r="J310"/>
  <c r="K310"/>
  <c r="L310"/>
  <c r="M310"/>
  <c r="N310"/>
  <c r="O310"/>
  <c r="P310"/>
  <c r="Q310"/>
  <c r="D311"/>
  <c r="E311"/>
  <c r="F311"/>
  <c r="G311"/>
  <c r="H311"/>
  <c r="I311"/>
  <c r="J311"/>
  <c r="K311"/>
  <c r="L311"/>
  <c r="M311"/>
  <c r="N311"/>
  <c r="O311"/>
  <c r="P311"/>
  <c r="Q311"/>
  <c r="D312"/>
  <c r="E312"/>
  <c r="F312"/>
  <c r="G312"/>
  <c r="H312"/>
  <c r="I312"/>
  <c r="J312"/>
  <c r="K312"/>
  <c r="L312"/>
  <c r="M312"/>
  <c r="N312"/>
  <c r="O312"/>
  <c r="P312"/>
  <c r="Q312"/>
  <c r="D313"/>
  <c r="E313"/>
  <c r="F313"/>
  <c r="G313"/>
  <c r="H313"/>
  <c r="I313"/>
  <c r="J313"/>
  <c r="K313"/>
  <c r="L313"/>
  <c r="M313"/>
  <c r="N313"/>
  <c r="O313"/>
  <c r="P313"/>
  <c r="Q313"/>
  <c r="D314"/>
  <c r="E314"/>
  <c r="F314"/>
  <c r="G314"/>
  <c r="H314"/>
  <c r="I314"/>
  <c r="J314"/>
  <c r="K314"/>
  <c r="L314"/>
  <c r="M314"/>
  <c r="N314"/>
  <c r="O314"/>
  <c r="P314"/>
  <c r="Q314"/>
  <c r="D315"/>
  <c r="E315"/>
  <c r="F315"/>
  <c r="G315"/>
  <c r="H315"/>
  <c r="I315"/>
  <c r="J315"/>
  <c r="K315"/>
  <c r="L315"/>
  <c r="M315"/>
  <c r="N315"/>
  <c r="O315"/>
  <c r="P315"/>
  <c r="Q315"/>
  <c r="D316"/>
  <c r="E316"/>
  <c r="F316"/>
  <c r="G316"/>
  <c r="H316"/>
  <c r="I316"/>
  <c r="J316"/>
  <c r="K316"/>
  <c r="L316"/>
  <c r="M316"/>
  <c r="N316"/>
  <c r="O316"/>
  <c r="P316"/>
  <c r="Q316"/>
  <c r="D317"/>
  <c r="E317"/>
  <c r="F317"/>
  <c r="G317"/>
  <c r="H317"/>
  <c r="I317"/>
  <c r="J317"/>
  <c r="K317"/>
  <c r="L317"/>
  <c r="M317"/>
  <c r="N317"/>
  <c r="O317"/>
  <c r="P317"/>
  <c r="Q317"/>
  <c r="D318"/>
  <c r="E318"/>
  <c r="F318"/>
  <c r="G318"/>
  <c r="H318"/>
  <c r="I318"/>
  <c r="J318"/>
  <c r="K318"/>
  <c r="L318"/>
  <c r="M318"/>
  <c r="N318"/>
  <c r="O318"/>
  <c r="P318"/>
  <c r="Q318"/>
  <c r="D319"/>
  <c r="E319"/>
  <c r="F319"/>
  <c r="G319"/>
  <c r="H319"/>
  <c r="I319"/>
  <c r="J319"/>
  <c r="K319"/>
  <c r="L319"/>
  <c r="M319"/>
  <c r="N319"/>
  <c r="O319"/>
  <c r="P319"/>
  <c r="Q319"/>
  <c r="D320"/>
  <c r="E320"/>
  <c r="F320"/>
  <c r="G320"/>
  <c r="H320"/>
  <c r="I320"/>
  <c r="J320"/>
  <c r="K320"/>
  <c r="L320"/>
  <c r="M320"/>
  <c r="N320"/>
  <c r="O320"/>
  <c r="P320"/>
  <c r="Q320"/>
  <c r="D321"/>
  <c r="E321"/>
  <c r="F321"/>
  <c r="G321"/>
  <c r="H321"/>
  <c r="I321"/>
  <c r="J321"/>
  <c r="K321"/>
  <c r="L321"/>
  <c r="M321"/>
  <c r="N321"/>
  <c r="O321"/>
  <c r="P321"/>
  <c r="Q321"/>
  <c r="D322"/>
  <c r="E322"/>
  <c r="F322"/>
  <c r="G322"/>
  <c r="H322"/>
  <c r="I322"/>
  <c r="J322"/>
  <c r="K322"/>
  <c r="L322"/>
  <c r="M322"/>
  <c r="N322"/>
  <c r="O322"/>
  <c r="P322"/>
  <c r="Q322"/>
  <c r="D323"/>
  <c r="E323"/>
  <c r="F323"/>
  <c r="G323"/>
  <c r="H323"/>
  <c r="I323"/>
  <c r="J323"/>
  <c r="K323"/>
  <c r="L323"/>
  <c r="M323"/>
  <c r="N323"/>
  <c r="O323"/>
  <c r="P323"/>
  <c r="Q323"/>
  <c r="D324"/>
  <c r="E324"/>
  <c r="F324"/>
  <c r="G324"/>
  <c r="H324"/>
  <c r="I324"/>
  <c r="J324"/>
  <c r="K324"/>
  <c r="L324"/>
  <c r="M324"/>
  <c r="N324"/>
  <c r="O324"/>
  <c r="P324"/>
  <c r="Q324"/>
  <c r="D325"/>
  <c r="E325"/>
  <c r="F325"/>
  <c r="G325"/>
  <c r="H325"/>
  <c r="I325"/>
  <c r="J325"/>
  <c r="K325"/>
  <c r="L325"/>
  <c r="M325"/>
  <c r="N325"/>
  <c r="O325"/>
  <c r="P325"/>
  <c r="Q325"/>
  <c r="D326"/>
  <c r="E326"/>
  <c r="F326"/>
  <c r="G326"/>
  <c r="H326"/>
  <c r="I326"/>
  <c r="J326"/>
  <c r="K326"/>
  <c r="L326"/>
  <c r="M326"/>
  <c r="N326"/>
  <c r="O326"/>
  <c r="P326"/>
  <c r="Q326"/>
  <c r="D327"/>
  <c r="E327"/>
  <c r="F327"/>
  <c r="G327"/>
  <c r="H327"/>
  <c r="I327"/>
  <c r="J327"/>
  <c r="K327"/>
  <c r="L327"/>
  <c r="M327"/>
  <c r="N327"/>
  <c r="O327"/>
  <c r="P327"/>
  <c r="Q327"/>
  <c r="D328"/>
  <c r="E328"/>
  <c r="F328"/>
  <c r="G328"/>
  <c r="H328"/>
  <c r="I328"/>
  <c r="J328"/>
  <c r="K328"/>
  <c r="L328"/>
  <c r="M328"/>
  <c r="N328"/>
  <c r="O328"/>
  <c r="P328"/>
  <c r="Q328"/>
  <c r="D329"/>
  <c r="E329"/>
  <c r="F329"/>
  <c r="G329"/>
  <c r="H329"/>
  <c r="I329"/>
  <c r="J329"/>
  <c r="K329"/>
  <c r="L329"/>
  <c r="M329"/>
  <c r="N329"/>
  <c r="O329"/>
  <c r="P329"/>
  <c r="Q329"/>
  <c r="D330"/>
  <c r="E330"/>
  <c r="F330"/>
  <c r="G330"/>
  <c r="H330"/>
  <c r="I330"/>
  <c r="J330"/>
  <c r="K330"/>
  <c r="L330"/>
  <c r="M330"/>
  <c r="N330"/>
  <c r="O330"/>
  <c r="P330"/>
  <c r="Q330"/>
  <c r="D331"/>
  <c r="E331"/>
  <c r="F331"/>
  <c r="G331"/>
  <c r="H331"/>
  <c r="I331"/>
  <c r="J331"/>
  <c r="K331"/>
  <c r="L331"/>
  <c r="M331"/>
  <c r="N331"/>
  <c r="O331"/>
  <c r="P331"/>
  <c r="Q331"/>
  <c r="D332"/>
  <c r="E332"/>
  <c r="F332"/>
  <c r="G332"/>
  <c r="H332"/>
  <c r="I332"/>
  <c r="J332"/>
  <c r="K332"/>
  <c r="L332"/>
  <c r="M332"/>
  <c r="N332"/>
  <c r="O332"/>
  <c r="P332"/>
  <c r="Q332"/>
  <c r="D333"/>
  <c r="E333"/>
  <c r="F333"/>
  <c r="G333"/>
  <c r="H333"/>
  <c r="I333"/>
  <c r="J333"/>
  <c r="K333"/>
  <c r="L333"/>
  <c r="M333"/>
  <c r="N333"/>
  <c r="O333"/>
  <c r="P333"/>
  <c r="Q333"/>
  <c r="D334"/>
  <c r="E334"/>
  <c r="F334"/>
  <c r="G334"/>
  <c r="H334"/>
  <c r="I334"/>
  <c r="J334"/>
  <c r="K334"/>
  <c r="L334"/>
  <c r="M334"/>
  <c r="N334"/>
  <c r="O334"/>
  <c r="P334"/>
  <c r="Q334"/>
  <c r="D335"/>
  <c r="E335"/>
  <c r="F335"/>
  <c r="G335"/>
  <c r="H335"/>
  <c r="I335"/>
  <c r="J335"/>
  <c r="K335"/>
  <c r="L335"/>
  <c r="M335"/>
  <c r="N335"/>
  <c r="O335"/>
  <c r="P335"/>
  <c r="Q335"/>
  <c r="D336"/>
  <c r="E336"/>
  <c r="F336"/>
  <c r="G336"/>
  <c r="H336"/>
  <c r="I336"/>
  <c r="J336"/>
  <c r="K336"/>
  <c r="L336"/>
  <c r="M336"/>
  <c r="N336"/>
  <c r="O336"/>
  <c r="P336"/>
  <c r="Q336"/>
  <c r="D337"/>
  <c r="E337"/>
  <c r="F337"/>
  <c r="G337"/>
  <c r="H337"/>
  <c r="I337"/>
  <c r="J337"/>
  <c r="K337"/>
  <c r="L337"/>
  <c r="M337"/>
  <c r="N337"/>
  <c r="O337"/>
  <c r="P337"/>
  <c r="Q337"/>
  <c r="D338"/>
  <c r="E338"/>
  <c r="F338"/>
  <c r="G338"/>
  <c r="H338"/>
  <c r="I338"/>
  <c r="J338"/>
  <c r="K338"/>
  <c r="L338"/>
  <c r="M338"/>
  <c r="N338"/>
  <c r="O338"/>
  <c r="P338"/>
  <c r="Q338"/>
  <c r="D339"/>
  <c r="E339"/>
  <c r="F339"/>
  <c r="G339"/>
  <c r="H339"/>
  <c r="I339"/>
  <c r="J339"/>
  <c r="K339"/>
  <c r="L339"/>
  <c r="M339"/>
  <c r="N339"/>
  <c r="O339"/>
  <c r="P339"/>
  <c r="Q339"/>
  <c r="D340"/>
  <c r="E340"/>
  <c r="F340"/>
  <c r="G340"/>
  <c r="H340"/>
  <c r="I340"/>
  <c r="J340"/>
  <c r="K340"/>
  <c r="L340"/>
  <c r="M340"/>
  <c r="N340"/>
  <c r="O340"/>
  <c r="P340"/>
  <c r="Q340"/>
  <c r="D341"/>
  <c r="E341"/>
  <c r="F341"/>
  <c r="G341"/>
  <c r="H341"/>
  <c r="I341"/>
  <c r="J341"/>
  <c r="K341"/>
  <c r="L341"/>
  <c r="M341"/>
  <c r="N341"/>
  <c r="O341"/>
  <c r="P341"/>
  <c r="Q341"/>
  <c r="D342"/>
  <c r="E342"/>
  <c r="F342"/>
  <c r="G342"/>
  <c r="H342"/>
  <c r="I342"/>
  <c r="J342"/>
  <c r="K342"/>
  <c r="L342"/>
  <c r="M342"/>
  <c r="N342"/>
  <c r="O342"/>
  <c r="P342"/>
  <c r="Q342"/>
  <c r="D343"/>
  <c r="E343"/>
  <c r="F343"/>
  <c r="G343"/>
  <c r="H343"/>
  <c r="I343"/>
  <c r="J343"/>
  <c r="K343"/>
  <c r="L343"/>
  <c r="M343"/>
  <c r="N343"/>
  <c r="O343"/>
  <c r="P343"/>
  <c r="Q343"/>
  <c r="D344"/>
  <c r="E344"/>
  <c r="F344"/>
  <c r="G344"/>
  <c r="H344"/>
  <c r="I344"/>
  <c r="J344"/>
  <c r="K344"/>
  <c r="L344"/>
  <c r="M344"/>
  <c r="N344"/>
  <c r="O344"/>
  <c r="P344"/>
  <c r="Q344"/>
  <c r="D345"/>
  <c r="E345"/>
  <c r="F345"/>
  <c r="G345"/>
  <c r="H345"/>
  <c r="I345"/>
  <c r="J345"/>
  <c r="K345"/>
  <c r="L345"/>
  <c r="M345"/>
  <c r="N345"/>
  <c r="O345"/>
  <c r="P345"/>
  <c r="Q345"/>
  <c r="D346"/>
  <c r="E346"/>
  <c r="F346"/>
  <c r="G346"/>
  <c r="H346"/>
  <c r="I346"/>
  <c r="J346"/>
  <c r="K346"/>
  <c r="L346"/>
  <c r="M346"/>
  <c r="N346"/>
  <c r="O346"/>
  <c r="P346"/>
  <c r="Q346"/>
  <c r="D347"/>
  <c r="E347"/>
  <c r="F347"/>
  <c r="G347"/>
  <c r="H347"/>
  <c r="I347"/>
  <c r="J347"/>
  <c r="K347"/>
  <c r="L347"/>
  <c r="M347"/>
  <c r="N347"/>
  <c r="O347"/>
  <c r="P347"/>
  <c r="Q347"/>
  <c r="D348"/>
  <c r="E348"/>
  <c r="F348"/>
  <c r="G348"/>
  <c r="H348"/>
  <c r="I348"/>
  <c r="J348"/>
  <c r="K348"/>
  <c r="L348"/>
  <c r="M348"/>
  <c r="N348"/>
  <c r="O348"/>
  <c r="P348"/>
  <c r="Q348"/>
  <c r="D349"/>
  <c r="E349"/>
  <c r="F349"/>
  <c r="G349"/>
  <c r="H349"/>
  <c r="I349"/>
  <c r="J349"/>
  <c r="K349"/>
  <c r="L349"/>
  <c r="M349"/>
  <c r="N349"/>
  <c r="O349"/>
  <c r="P349"/>
  <c r="Q349"/>
  <c r="D350"/>
  <c r="E350"/>
  <c r="F350"/>
  <c r="G350"/>
  <c r="H350"/>
  <c r="I350"/>
  <c r="J350"/>
  <c r="K350"/>
  <c r="L350"/>
  <c r="M350"/>
  <c r="N350"/>
  <c r="O350"/>
  <c r="P350"/>
  <c r="Q350"/>
  <c r="D351"/>
  <c r="E351"/>
  <c r="F351"/>
  <c r="G351"/>
  <c r="H351"/>
  <c r="I351"/>
  <c r="J351"/>
  <c r="K351"/>
  <c r="L351"/>
  <c r="M351"/>
  <c r="N351"/>
  <c r="O351"/>
  <c r="P351"/>
  <c r="Q351"/>
  <c r="D352"/>
  <c r="E352"/>
  <c r="F352"/>
  <c r="G352"/>
  <c r="H352"/>
  <c r="I352"/>
  <c r="J352"/>
  <c r="K352"/>
  <c r="L352"/>
  <c r="M352"/>
  <c r="N352"/>
  <c r="O352"/>
  <c r="P352"/>
  <c r="Q352"/>
  <c r="D353"/>
  <c r="E353"/>
  <c r="F353"/>
  <c r="G353"/>
  <c r="H353"/>
  <c r="I353"/>
  <c r="J353"/>
  <c r="K353"/>
  <c r="L353"/>
  <c r="M353"/>
  <c r="N353"/>
  <c r="O353"/>
  <c r="P353"/>
  <c r="Q353"/>
  <c r="D354"/>
  <c r="E354"/>
  <c r="F354"/>
  <c r="G354"/>
  <c r="H354"/>
  <c r="I354"/>
  <c r="J354"/>
  <c r="K354"/>
  <c r="L354"/>
  <c r="M354"/>
  <c r="N354"/>
  <c r="O354"/>
  <c r="P354"/>
  <c r="Q354"/>
  <c r="D355"/>
  <c r="E355"/>
  <c r="F355"/>
  <c r="G355"/>
  <c r="H355"/>
  <c r="I355"/>
  <c r="J355"/>
  <c r="K355"/>
  <c r="L355"/>
  <c r="M355"/>
  <c r="N355"/>
  <c r="O355"/>
  <c r="P355"/>
  <c r="Q355"/>
  <c r="D356"/>
  <c r="E356"/>
  <c r="F356"/>
  <c r="G356"/>
  <c r="H356"/>
  <c r="I356"/>
  <c r="J356"/>
  <c r="K356"/>
  <c r="L356"/>
  <c r="M356"/>
  <c r="N356"/>
  <c r="O356"/>
  <c r="P356"/>
  <c r="Q356"/>
  <c r="D357"/>
  <c r="E357"/>
  <c r="F357"/>
  <c r="G357"/>
  <c r="H357"/>
  <c r="I357"/>
  <c r="J357"/>
  <c r="K357"/>
  <c r="L357"/>
  <c r="M357"/>
  <c r="N357"/>
  <c r="O357"/>
  <c r="P357"/>
  <c r="Q357"/>
  <c r="D358"/>
  <c r="E358"/>
  <c r="F358"/>
  <c r="G358"/>
  <c r="H358"/>
  <c r="I358"/>
  <c r="J358"/>
  <c r="K358"/>
  <c r="L358"/>
  <c r="M358"/>
  <c r="N358"/>
  <c r="O358"/>
  <c r="P358"/>
  <c r="Q358"/>
  <c r="D359"/>
  <c r="E359"/>
  <c r="F359"/>
  <c r="G359"/>
  <c r="H359"/>
  <c r="I359"/>
  <c r="J359"/>
  <c r="K359"/>
  <c r="L359"/>
  <c r="M359"/>
  <c r="N359"/>
  <c r="O359"/>
  <c r="P359"/>
  <c r="Q359"/>
  <c r="D360"/>
  <c r="E360"/>
  <c r="F360"/>
  <c r="G360"/>
  <c r="H360"/>
  <c r="I360"/>
  <c r="J360"/>
  <c r="K360"/>
  <c r="L360"/>
  <c r="M360"/>
  <c r="N360"/>
  <c r="O360"/>
  <c r="P360"/>
  <c r="Q360"/>
  <c r="D361"/>
  <c r="E361"/>
  <c r="F361"/>
  <c r="G361"/>
  <c r="H361"/>
  <c r="I361"/>
  <c r="J361"/>
  <c r="K361"/>
  <c r="L361"/>
  <c r="M361"/>
  <c r="N361"/>
  <c r="O361"/>
  <c r="P361"/>
  <c r="Q361"/>
  <c r="D362"/>
  <c r="E362"/>
  <c r="F362"/>
  <c r="G362"/>
  <c r="H362"/>
  <c r="I362"/>
  <c r="J362"/>
  <c r="K362"/>
  <c r="L362"/>
  <c r="M362"/>
  <c r="N362"/>
  <c r="O362"/>
  <c r="P362"/>
  <c r="Q362"/>
  <c r="D363"/>
  <c r="E363"/>
  <c r="F363"/>
  <c r="G363"/>
  <c r="H363"/>
  <c r="I363"/>
  <c r="J363"/>
  <c r="K363"/>
  <c r="L363"/>
  <c r="M363"/>
  <c r="N363"/>
  <c r="O363"/>
  <c r="P363"/>
  <c r="Q363"/>
  <c r="D364"/>
  <c r="E364"/>
  <c r="F364"/>
  <c r="G364"/>
  <c r="H364"/>
  <c r="I364"/>
  <c r="J364"/>
  <c r="K364"/>
  <c r="L364"/>
  <c r="M364"/>
  <c r="N364"/>
  <c r="O364"/>
  <c r="P364"/>
  <c r="Q364"/>
  <c r="D365"/>
  <c r="E365"/>
  <c r="F365"/>
  <c r="G365"/>
  <c r="H365"/>
  <c r="I365"/>
  <c r="J365"/>
  <c r="K365"/>
  <c r="L365"/>
  <c r="M365"/>
  <c r="N365"/>
  <c r="O365"/>
  <c r="P365"/>
  <c r="Q365"/>
  <c r="D366"/>
  <c r="E366"/>
  <c r="F366"/>
  <c r="G366"/>
  <c r="H366"/>
  <c r="I366"/>
  <c r="J366"/>
  <c r="K366"/>
  <c r="L366"/>
  <c r="M366"/>
  <c r="N366"/>
  <c r="O366"/>
  <c r="P366"/>
  <c r="Q366"/>
  <c r="D367"/>
  <c r="E367"/>
  <c r="F367"/>
  <c r="G367"/>
  <c r="H367"/>
  <c r="I367"/>
  <c r="J367"/>
  <c r="K367"/>
  <c r="L367"/>
  <c r="M367"/>
  <c r="N367"/>
  <c r="O367"/>
  <c r="P367"/>
  <c r="Q367"/>
  <c r="D368"/>
  <c r="E368"/>
  <c r="F368"/>
  <c r="G368"/>
  <c r="H368"/>
  <c r="I368"/>
  <c r="J368"/>
  <c r="K368"/>
  <c r="L368"/>
  <c r="M368"/>
  <c r="N368"/>
  <c r="O368"/>
  <c r="P368"/>
  <c r="Q368"/>
  <c r="D369"/>
  <c r="E369"/>
  <c r="F369"/>
  <c r="G369"/>
  <c r="H369"/>
  <c r="I369"/>
  <c r="J369"/>
  <c r="K369"/>
  <c r="L369"/>
  <c r="M369"/>
  <c r="N369"/>
  <c r="O369"/>
  <c r="P369"/>
  <c r="Q369"/>
  <c r="D370"/>
  <c r="E370"/>
  <c r="F370"/>
  <c r="G370"/>
  <c r="H370"/>
  <c r="I370"/>
  <c r="J370"/>
  <c r="K370"/>
  <c r="L370"/>
  <c r="M370"/>
  <c r="N370"/>
  <c r="O370"/>
  <c r="P370"/>
  <c r="Q370"/>
  <c r="D371"/>
  <c r="E371"/>
  <c r="F371"/>
  <c r="G371"/>
  <c r="H371"/>
  <c r="I371"/>
  <c r="J371"/>
  <c r="K371"/>
  <c r="L371"/>
  <c r="M371"/>
  <c r="N371"/>
  <c r="O371"/>
  <c r="P371"/>
  <c r="Q371"/>
  <c r="D372"/>
  <c r="E372"/>
  <c r="F372"/>
  <c r="G372"/>
  <c r="H372"/>
  <c r="I372"/>
  <c r="J372"/>
  <c r="K372"/>
  <c r="L372"/>
  <c r="M372"/>
  <c r="N372"/>
  <c r="O372"/>
  <c r="P372"/>
  <c r="Q372"/>
  <c r="D373"/>
  <c r="E373"/>
  <c r="F373"/>
  <c r="G373"/>
  <c r="H373"/>
  <c r="I373"/>
  <c r="J373"/>
  <c r="K373"/>
  <c r="L373"/>
  <c r="M373"/>
  <c r="N373"/>
  <c r="O373"/>
  <c r="P373"/>
  <c r="Q373"/>
  <c r="D374"/>
  <c r="E374"/>
  <c r="F374"/>
  <c r="G374"/>
  <c r="H374"/>
  <c r="I374"/>
  <c r="J374"/>
  <c r="K374"/>
  <c r="L374"/>
  <c r="M374"/>
  <c r="N374"/>
  <c r="O374"/>
  <c r="P374"/>
  <c r="Q374"/>
  <c r="D375"/>
  <c r="E375"/>
  <c r="F375"/>
  <c r="G375"/>
  <c r="H375"/>
  <c r="I375"/>
  <c r="J375"/>
  <c r="K375"/>
  <c r="L375"/>
  <c r="M375"/>
  <c r="N375"/>
  <c r="O375"/>
  <c r="P375"/>
  <c r="Q375"/>
  <c r="D376"/>
  <c r="E376"/>
  <c r="F376"/>
  <c r="G376"/>
  <c r="H376"/>
  <c r="I376"/>
  <c r="J376"/>
  <c r="K376"/>
  <c r="L376"/>
  <c r="M376"/>
  <c r="N376"/>
  <c r="O376"/>
  <c r="P376"/>
  <c r="Q376"/>
  <c r="D377"/>
  <c r="E377"/>
  <c r="F377"/>
  <c r="G377"/>
  <c r="H377"/>
  <c r="I377"/>
  <c r="J377"/>
  <c r="K377"/>
  <c r="L377"/>
  <c r="M377"/>
  <c r="N377"/>
  <c r="O377"/>
  <c r="P377"/>
  <c r="Q377"/>
  <c r="D378"/>
  <c r="E378"/>
  <c r="F378"/>
  <c r="G378"/>
  <c r="H378"/>
  <c r="I378"/>
  <c r="J378"/>
  <c r="K378"/>
  <c r="L378"/>
  <c r="M378"/>
  <c r="N378"/>
  <c r="O378"/>
  <c r="P378"/>
  <c r="Q378"/>
  <c r="D379"/>
  <c r="E379"/>
  <c r="F379"/>
  <c r="G379"/>
  <c r="H379"/>
  <c r="I379"/>
  <c r="J379"/>
  <c r="K379"/>
  <c r="L379"/>
  <c r="M379"/>
  <c r="N379"/>
  <c r="O379"/>
  <c r="P379"/>
  <c r="Q379"/>
  <c r="D380"/>
  <c r="E380"/>
  <c r="F380"/>
  <c r="G380"/>
  <c r="H380"/>
  <c r="I380"/>
  <c r="J380"/>
  <c r="K380"/>
  <c r="L380"/>
  <c r="M380"/>
  <c r="N380"/>
  <c r="O380"/>
  <c r="P380"/>
  <c r="Q380"/>
  <c r="D381"/>
  <c r="E381"/>
  <c r="F381"/>
  <c r="G381"/>
  <c r="H381"/>
  <c r="I381"/>
  <c r="J381"/>
  <c r="K381"/>
  <c r="L381"/>
  <c r="M381"/>
  <c r="N381"/>
  <c r="O381"/>
  <c r="P381"/>
  <c r="Q381"/>
  <c r="D382"/>
  <c r="E382"/>
  <c r="F382"/>
  <c r="G382"/>
  <c r="H382"/>
  <c r="I382"/>
  <c r="J382"/>
  <c r="K382"/>
  <c r="L382"/>
  <c r="M382"/>
  <c r="N382"/>
  <c r="O382"/>
  <c r="P382"/>
  <c r="Q382"/>
  <c r="D383"/>
  <c r="E383"/>
  <c r="F383"/>
  <c r="G383"/>
  <c r="H383"/>
  <c r="I383"/>
  <c r="J383"/>
  <c r="K383"/>
  <c r="L383"/>
  <c r="M383"/>
  <c r="N383"/>
  <c r="O383"/>
  <c r="P383"/>
  <c r="Q383"/>
  <c r="D384"/>
  <c r="E384"/>
  <c r="F384"/>
  <c r="G384"/>
  <c r="H384"/>
  <c r="I384"/>
  <c r="J384"/>
  <c r="K384"/>
  <c r="L384"/>
  <c r="M384"/>
  <c r="N384"/>
  <c r="O384"/>
  <c r="P384"/>
  <c r="Q384"/>
  <c r="D385"/>
  <c r="E385"/>
  <c r="F385"/>
  <c r="G385"/>
  <c r="H385"/>
  <c r="I385"/>
  <c r="J385"/>
  <c r="K385"/>
  <c r="L385"/>
  <c r="M385"/>
  <c r="N385"/>
  <c r="O385"/>
  <c r="P385"/>
  <c r="Q385"/>
  <c r="D386"/>
  <c r="E386"/>
  <c r="F386"/>
  <c r="G386"/>
  <c r="H386"/>
  <c r="I386"/>
  <c r="J386"/>
  <c r="K386"/>
  <c r="L386"/>
  <c r="M386"/>
  <c r="N386"/>
  <c r="O386"/>
  <c r="P386"/>
  <c r="Q386"/>
  <c r="D387"/>
  <c r="E387"/>
  <c r="F387"/>
  <c r="G387"/>
  <c r="H387"/>
  <c r="I387"/>
  <c r="J387"/>
  <c r="K387"/>
  <c r="L387"/>
  <c r="M387"/>
  <c r="N387"/>
  <c r="O387"/>
  <c r="P387"/>
  <c r="Q387"/>
  <c r="D388"/>
  <c r="E388"/>
  <c r="F388"/>
  <c r="G388"/>
  <c r="H388"/>
  <c r="I388"/>
  <c r="J388"/>
  <c r="K388"/>
  <c r="L388"/>
  <c r="M388"/>
  <c r="N388"/>
  <c r="O388"/>
  <c r="P388"/>
  <c r="Q388"/>
  <c r="D389"/>
  <c r="E389"/>
  <c r="F389"/>
  <c r="G389"/>
  <c r="H389"/>
  <c r="I389"/>
  <c r="J389"/>
  <c r="K389"/>
  <c r="L389"/>
  <c r="M389"/>
  <c r="N389"/>
  <c r="O389"/>
  <c r="P389"/>
  <c r="Q389"/>
  <c r="D390"/>
  <c r="E390"/>
  <c r="F390"/>
  <c r="G390"/>
  <c r="H390"/>
  <c r="I390"/>
  <c r="J390"/>
  <c r="K390"/>
  <c r="L390"/>
  <c r="M390"/>
  <c r="N390"/>
  <c r="O390"/>
  <c r="P390"/>
  <c r="Q390"/>
  <c r="D391"/>
  <c r="E391"/>
  <c r="F391"/>
  <c r="G391"/>
  <c r="H391"/>
  <c r="I391"/>
  <c r="J391"/>
  <c r="K391"/>
  <c r="L391"/>
  <c r="M391"/>
  <c r="N391"/>
  <c r="O391"/>
  <c r="P391"/>
  <c r="Q391"/>
  <c r="D392"/>
  <c r="E392"/>
  <c r="F392"/>
  <c r="G392"/>
  <c r="H392"/>
  <c r="I392"/>
  <c r="J392"/>
  <c r="K392"/>
  <c r="L392"/>
  <c r="M392"/>
  <c r="N392"/>
  <c r="O392"/>
  <c r="P392"/>
  <c r="Q392"/>
  <c r="D393"/>
  <c r="E393"/>
  <c r="F393"/>
  <c r="G393"/>
  <c r="H393"/>
  <c r="I393"/>
  <c r="J393"/>
  <c r="K393"/>
  <c r="L393"/>
  <c r="M393"/>
  <c r="N393"/>
  <c r="O393"/>
  <c r="P393"/>
  <c r="Q393"/>
  <c r="D394"/>
  <c r="E394"/>
  <c r="F394"/>
  <c r="G394"/>
  <c r="H394"/>
  <c r="I394"/>
  <c r="J394"/>
  <c r="K394"/>
  <c r="L394"/>
  <c r="M394"/>
  <c r="N394"/>
  <c r="O394"/>
  <c r="P394"/>
  <c r="Q394"/>
  <c r="D395"/>
  <c r="E395"/>
  <c r="F395"/>
  <c r="G395"/>
  <c r="H395"/>
  <c r="I395"/>
  <c r="J395"/>
  <c r="K395"/>
  <c r="L395"/>
  <c r="M395"/>
  <c r="N395"/>
  <c r="O395"/>
  <c r="P395"/>
  <c r="Q395"/>
  <c r="D396"/>
  <c r="E396"/>
  <c r="F396"/>
  <c r="G396"/>
  <c r="H396"/>
  <c r="I396"/>
  <c r="J396"/>
  <c r="K396"/>
  <c r="L396"/>
  <c r="M396"/>
  <c r="N396"/>
  <c r="O396"/>
  <c r="P396"/>
  <c r="Q396"/>
  <c r="D397"/>
  <c r="E397"/>
  <c r="F397"/>
  <c r="G397"/>
  <c r="H397"/>
  <c r="I397"/>
  <c r="J397"/>
  <c r="K397"/>
  <c r="L397"/>
  <c r="M397"/>
  <c r="N397"/>
  <c r="O397"/>
  <c r="P397"/>
  <c r="Q397"/>
  <c r="D398"/>
  <c r="E398"/>
  <c r="F398"/>
  <c r="G398"/>
  <c r="H398"/>
  <c r="I398"/>
  <c r="J398"/>
  <c r="K398"/>
  <c r="L398"/>
  <c r="M398"/>
  <c r="N398"/>
  <c r="O398"/>
  <c r="P398"/>
  <c r="Q398"/>
  <c r="D399"/>
  <c r="E399"/>
  <c r="F399"/>
  <c r="G399"/>
  <c r="H399"/>
  <c r="I399"/>
  <c r="J399"/>
  <c r="K399"/>
  <c r="L399"/>
  <c r="M399"/>
  <c r="N399"/>
  <c r="O399"/>
  <c r="P399"/>
  <c r="Q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E428"/>
  <c r="F428"/>
  <c r="G428"/>
  <c r="H428"/>
  <c r="I428"/>
  <c r="J428"/>
  <c r="K428"/>
  <c r="L428"/>
  <c r="M428"/>
  <c r="N428"/>
  <c r="O428"/>
  <c r="P428"/>
  <c r="Q428"/>
  <c r="D429"/>
  <c r="D430"/>
  <c r="D431"/>
  <c r="D432"/>
  <c r="E432"/>
  <c r="F432"/>
  <c r="G432"/>
  <c r="H432"/>
  <c r="I432"/>
  <c r="J432"/>
  <c r="K432"/>
  <c r="L432"/>
  <c r="M432"/>
  <c r="N432"/>
  <c r="O432"/>
  <c r="P432"/>
  <c r="Q432"/>
  <c r="D433"/>
  <c r="D434"/>
  <c r="E434"/>
  <c r="F434"/>
  <c r="G434"/>
  <c r="H434"/>
  <c r="I434"/>
  <c r="J434"/>
  <c r="K434"/>
  <c r="L434"/>
  <c r="M434"/>
  <c r="N434"/>
  <c r="O434"/>
  <c r="P434"/>
  <c r="Q434"/>
  <c r="D435"/>
  <c r="D436"/>
  <c r="D437"/>
  <c r="D438"/>
  <c r="D439"/>
  <c r="E439"/>
  <c r="F439"/>
  <c r="G439"/>
  <c r="H439"/>
  <c r="I439"/>
  <c r="J439"/>
  <c r="K439"/>
  <c r="L439"/>
  <c r="M439"/>
  <c r="N439"/>
  <c r="O439"/>
  <c r="P439"/>
  <c r="Q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C150"/>
  <c r="C151"/>
  <c r="C152"/>
  <c r="C153"/>
  <c r="C154"/>
  <c r="C155"/>
  <c r="C156"/>
  <c r="C161"/>
  <c r="D4"/>
  <c r="E4"/>
  <c r="F4"/>
  <c r="G4"/>
  <c r="H4"/>
  <c r="I4"/>
  <c r="J4"/>
  <c r="K4"/>
  <c r="L4"/>
  <c r="M4"/>
  <c r="N4"/>
  <c r="O4"/>
  <c r="P4"/>
  <c r="Q4"/>
  <c r="D5"/>
  <c r="E5"/>
  <c r="F5"/>
  <c r="G5"/>
  <c r="H5"/>
  <c r="I5"/>
  <c r="J5"/>
  <c r="K5"/>
  <c r="L5"/>
  <c r="M5"/>
  <c r="N5"/>
  <c r="O5"/>
  <c r="P5"/>
  <c r="Q5"/>
  <c r="D6"/>
  <c r="E6"/>
  <c r="F6"/>
  <c r="G6"/>
  <c r="H6"/>
  <c r="I6"/>
  <c r="J6"/>
  <c r="K6"/>
  <c r="L6"/>
  <c r="M6"/>
  <c r="N6"/>
  <c r="O6"/>
  <c r="P6"/>
  <c r="Q6"/>
  <c r="D7"/>
  <c r="E7"/>
  <c r="F7"/>
  <c r="G7"/>
  <c r="H7"/>
  <c r="I7"/>
  <c r="J7"/>
  <c r="K7"/>
  <c r="L7"/>
  <c r="M7"/>
  <c r="N7"/>
  <c r="O7"/>
  <c r="P7"/>
  <c r="Q7"/>
  <c r="D8"/>
  <c r="E8"/>
  <c r="F8"/>
  <c r="G8"/>
  <c r="H8"/>
  <c r="I8"/>
  <c r="J8"/>
  <c r="K8"/>
  <c r="L8"/>
  <c r="M8"/>
  <c r="N8"/>
  <c r="O8"/>
  <c r="P8"/>
  <c r="Q8"/>
  <c r="D9"/>
  <c r="E9"/>
  <c r="F9"/>
  <c r="G9"/>
  <c r="H9"/>
  <c r="I9"/>
  <c r="J9"/>
  <c r="K9"/>
  <c r="L9"/>
  <c r="M9"/>
  <c r="N9"/>
  <c r="O9"/>
  <c r="P9"/>
  <c r="Q9"/>
  <c r="D10"/>
  <c r="E10"/>
  <c r="F10"/>
  <c r="G10"/>
  <c r="H10"/>
  <c r="I10"/>
  <c r="J10"/>
  <c r="K10"/>
  <c r="L10"/>
  <c r="M10"/>
  <c r="N10"/>
  <c r="O10"/>
  <c r="P10"/>
  <c r="Q10"/>
  <c r="D11"/>
  <c r="E11"/>
  <c r="F11"/>
  <c r="G11"/>
  <c r="H11"/>
  <c r="I11"/>
  <c r="J11"/>
  <c r="K11"/>
  <c r="L11"/>
  <c r="M11"/>
  <c r="N11"/>
  <c r="O11"/>
  <c r="P11"/>
  <c r="Q11"/>
  <c r="D12"/>
  <c r="E12"/>
  <c r="F12"/>
  <c r="G12"/>
  <c r="H12"/>
  <c r="I12"/>
  <c r="J12"/>
  <c r="K12"/>
  <c r="L12"/>
  <c r="M12"/>
  <c r="N12"/>
  <c r="O12"/>
  <c r="P12"/>
  <c r="Q12"/>
  <c r="D13"/>
  <c r="E13"/>
  <c r="F13"/>
  <c r="G13"/>
  <c r="H13"/>
  <c r="I13"/>
  <c r="J13"/>
  <c r="K13"/>
  <c r="L13"/>
  <c r="M13"/>
  <c r="N13"/>
  <c r="O13"/>
  <c r="P13"/>
  <c r="Q13"/>
  <c r="D14"/>
  <c r="E14"/>
  <c r="F14"/>
  <c r="G14"/>
  <c r="H14"/>
  <c r="I14"/>
  <c r="J14"/>
  <c r="K14"/>
  <c r="L14"/>
  <c r="M14"/>
  <c r="N14"/>
  <c r="O14"/>
  <c r="P14"/>
  <c r="Q14"/>
  <c r="D15"/>
  <c r="E15"/>
  <c r="F15"/>
  <c r="G15"/>
  <c r="H15"/>
  <c r="I15"/>
  <c r="J15"/>
  <c r="K15"/>
  <c r="L15"/>
  <c r="M15"/>
  <c r="N15"/>
  <c r="O15"/>
  <c r="P15"/>
  <c r="Q15"/>
  <c r="D16"/>
  <c r="E16"/>
  <c r="F16"/>
  <c r="G16"/>
  <c r="H16"/>
  <c r="I16"/>
  <c r="J16"/>
  <c r="K16"/>
  <c r="L16"/>
  <c r="M16"/>
  <c r="N16"/>
  <c r="O16"/>
  <c r="P16"/>
  <c r="Q16"/>
  <c r="D17"/>
  <c r="E17"/>
  <c r="F17"/>
  <c r="G17"/>
  <c r="H17"/>
  <c r="I17"/>
  <c r="J17"/>
  <c r="K17"/>
  <c r="L17"/>
  <c r="M17"/>
  <c r="N17"/>
  <c r="O17"/>
  <c r="P17"/>
  <c r="Q17"/>
  <c r="D18"/>
  <c r="E18"/>
  <c r="F18"/>
  <c r="G18"/>
  <c r="H18"/>
  <c r="I18"/>
  <c r="J18"/>
  <c r="K18"/>
  <c r="L18"/>
  <c r="M18"/>
  <c r="N18"/>
  <c r="O18"/>
  <c r="P18"/>
  <c r="Q18"/>
  <c r="D19"/>
  <c r="E19"/>
  <c r="F19"/>
  <c r="G19"/>
  <c r="H19"/>
  <c r="I19"/>
  <c r="J19"/>
  <c r="K19"/>
  <c r="L19"/>
  <c r="M19"/>
  <c r="N19"/>
  <c r="O19"/>
  <c r="P19"/>
  <c r="Q19"/>
  <c r="D20"/>
  <c r="E20"/>
  <c r="F20"/>
  <c r="G20"/>
  <c r="H20"/>
  <c r="I20"/>
  <c r="J20"/>
  <c r="K20"/>
  <c r="L20"/>
  <c r="M20"/>
  <c r="N20"/>
  <c r="O20"/>
  <c r="P20"/>
  <c r="Q20"/>
  <c r="D21"/>
  <c r="E21"/>
  <c r="F21"/>
  <c r="G21"/>
  <c r="H21"/>
  <c r="I21"/>
  <c r="J21"/>
  <c r="K21"/>
  <c r="L21"/>
  <c r="M21"/>
  <c r="N21"/>
  <c r="O21"/>
  <c r="P21"/>
  <c r="Q21"/>
  <c r="D22"/>
  <c r="E22"/>
  <c r="F22"/>
  <c r="G22"/>
  <c r="H22"/>
  <c r="I22"/>
  <c r="J22"/>
  <c r="K22"/>
  <c r="L22"/>
  <c r="M22"/>
  <c r="N22"/>
  <c r="O22"/>
  <c r="P22"/>
  <c r="Q22"/>
  <c r="D23"/>
  <c r="E23"/>
  <c r="F23"/>
  <c r="G23"/>
  <c r="H23"/>
  <c r="I23"/>
  <c r="J23"/>
  <c r="K23"/>
  <c r="L23"/>
  <c r="M23"/>
  <c r="N23"/>
  <c r="O23"/>
  <c r="P23"/>
  <c r="Q23"/>
  <c r="D24"/>
  <c r="E24"/>
  <c r="F24"/>
  <c r="G24"/>
  <c r="H24"/>
  <c r="I24"/>
  <c r="J24"/>
  <c r="K24"/>
  <c r="L24"/>
  <c r="M24"/>
  <c r="N24"/>
  <c r="O24"/>
  <c r="P24"/>
  <c r="Q24"/>
  <c r="D25"/>
  <c r="E25"/>
  <c r="F25"/>
  <c r="G25"/>
  <c r="H25"/>
  <c r="I25"/>
  <c r="J25"/>
  <c r="K25"/>
  <c r="L25"/>
  <c r="M25"/>
  <c r="N25"/>
  <c r="O25"/>
  <c r="P25"/>
  <c r="Q25"/>
  <c r="D26"/>
  <c r="E26"/>
  <c r="F26"/>
  <c r="G26"/>
  <c r="H26"/>
  <c r="I26"/>
  <c r="J26"/>
  <c r="K26"/>
  <c r="L26"/>
  <c r="M26"/>
  <c r="N26"/>
  <c r="O26"/>
  <c r="P26"/>
  <c r="Q26"/>
  <c r="D27"/>
  <c r="D28"/>
  <c r="E28"/>
  <c r="F28"/>
  <c r="G28"/>
  <c r="H28"/>
  <c r="I28"/>
  <c r="J28"/>
  <c r="K28"/>
  <c r="L28"/>
  <c r="M28"/>
  <c r="N28"/>
  <c r="O28"/>
  <c r="P28"/>
  <c r="Q28"/>
  <c r="D29"/>
  <c r="E29"/>
  <c r="F29"/>
  <c r="G29"/>
  <c r="H29"/>
  <c r="I29"/>
  <c r="J29"/>
  <c r="K29"/>
  <c r="L29"/>
  <c r="M29"/>
  <c r="N29"/>
  <c r="O29"/>
  <c r="P29"/>
  <c r="Q29"/>
  <c r="D30"/>
  <c r="E30"/>
  <c r="F30"/>
  <c r="G30"/>
  <c r="H30"/>
  <c r="I30"/>
  <c r="J30"/>
  <c r="K30"/>
  <c r="L30"/>
  <c r="M30"/>
  <c r="N30"/>
  <c r="O30"/>
  <c r="P30"/>
  <c r="Q30"/>
  <c r="D31"/>
  <c r="E31"/>
  <c r="F31"/>
  <c r="G31"/>
  <c r="H31"/>
  <c r="I31"/>
  <c r="J31"/>
  <c r="K31"/>
  <c r="L31"/>
  <c r="M31"/>
  <c r="N31"/>
  <c r="O31"/>
  <c r="P31"/>
  <c r="Q31"/>
  <c r="D32"/>
  <c r="E32"/>
  <c r="F32"/>
  <c r="G32"/>
  <c r="H32"/>
  <c r="I32"/>
  <c r="J32"/>
  <c r="K32"/>
  <c r="L32"/>
  <c r="M32"/>
  <c r="N32"/>
  <c r="O32"/>
  <c r="P32"/>
  <c r="Q32"/>
  <c r="D33"/>
  <c r="E33"/>
  <c r="F33"/>
  <c r="G33"/>
  <c r="H33"/>
  <c r="I33"/>
  <c r="J33"/>
  <c r="K33"/>
  <c r="L33"/>
  <c r="M33"/>
  <c r="N33"/>
  <c r="O33"/>
  <c r="P33"/>
  <c r="Q33"/>
  <c r="D34"/>
  <c r="E34"/>
  <c r="F34"/>
  <c r="G34"/>
  <c r="H34"/>
  <c r="I34"/>
  <c r="J34"/>
  <c r="K34"/>
  <c r="L34"/>
  <c r="M34"/>
  <c r="N34"/>
  <c r="O34"/>
  <c r="P34"/>
  <c r="Q34"/>
  <c r="D35"/>
  <c r="E35"/>
  <c r="F35"/>
  <c r="G35"/>
  <c r="H35"/>
  <c r="I35"/>
  <c r="J35"/>
  <c r="K35"/>
  <c r="L35"/>
  <c r="M35"/>
  <c r="N35"/>
  <c r="O35"/>
  <c r="P35"/>
  <c r="Q35"/>
  <c r="D36"/>
  <c r="E36"/>
  <c r="F36"/>
  <c r="G36"/>
  <c r="H36"/>
  <c r="I36"/>
  <c r="J36"/>
  <c r="K36"/>
  <c r="L36"/>
  <c r="M36"/>
  <c r="N36"/>
  <c r="O36"/>
  <c r="P36"/>
  <c r="Q36"/>
  <c r="D37"/>
  <c r="E37"/>
  <c r="F37"/>
  <c r="G37"/>
  <c r="H37"/>
  <c r="I37"/>
  <c r="J37"/>
  <c r="K37"/>
  <c r="L37"/>
  <c r="M37"/>
  <c r="N37"/>
  <c r="O37"/>
  <c r="P37"/>
  <c r="Q37"/>
  <c r="D38"/>
  <c r="E38"/>
  <c r="F38"/>
  <c r="G38"/>
  <c r="H38"/>
  <c r="I38"/>
  <c r="J38"/>
  <c r="K38"/>
  <c r="L38"/>
  <c r="M38"/>
  <c r="N38"/>
  <c r="O38"/>
  <c r="P38"/>
  <c r="Q38"/>
  <c r="D39"/>
  <c r="E39"/>
  <c r="F39"/>
  <c r="G39"/>
  <c r="H39"/>
  <c r="I39"/>
  <c r="J39"/>
  <c r="K39"/>
  <c r="L39"/>
  <c r="M39"/>
  <c r="N39"/>
  <c r="O39"/>
  <c r="P39"/>
  <c r="Q39"/>
  <c r="D40"/>
  <c r="E40"/>
  <c r="F40"/>
  <c r="G40"/>
  <c r="H40"/>
  <c r="I40"/>
  <c r="J40"/>
  <c r="K40"/>
  <c r="L40"/>
  <c r="M40"/>
  <c r="N40"/>
  <c r="O40"/>
  <c r="P40"/>
  <c r="Q40"/>
  <c r="D41"/>
  <c r="E41"/>
  <c r="F41"/>
  <c r="G41"/>
  <c r="H41"/>
  <c r="I41"/>
  <c r="J41"/>
  <c r="K41"/>
  <c r="L41"/>
  <c r="M41"/>
  <c r="N41"/>
  <c r="O41"/>
  <c r="P41"/>
  <c r="Q41"/>
  <c r="D42"/>
  <c r="E42"/>
  <c r="F42"/>
  <c r="G42"/>
  <c r="H42"/>
  <c r="I42"/>
  <c r="J42"/>
  <c r="K42"/>
  <c r="L42"/>
  <c r="M42"/>
  <c r="N42"/>
  <c r="O42"/>
  <c r="P42"/>
  <c r="Q42"/>
  <c r="D43"/>
  <c r="E43"/>
  <c r="F43"/>
  <c r="G43"/>
  <c r="H43"/>
  <c r="I43"/>
  <c r="J43"/>
  <c r="K43"/>
  <c r="L43"/>
  <c r="M43"/>
  <c r="N43"/>
  <c r="O43"/>
  <c r="P43"/>
  <c r="Q43"/>
  <c r="D44"/>
  <c r="E44"/>
  <c r="F44"/>
  <c r="G44"/>
  <c r="H44"/>
  <c r="I44"/>
  <c r="J44"/>
  <c r="K44"/>
  <c r="L44"/>
  <c r="M44"/>
  <c r="N44"/>
  <c r="O44"/>
  <c r="P44"/>
  <c r="Q44"/>
  <c r="D45"/>
  <c r="E45"/>
  <c r="F45"/>
  <c r="G45"/>
  <c r="H45"/>
  <c r="I45"/>
  <c r="J45"/>
  <c r="K45"/>
  <c r="L45"/>
  <c r="M45"/>
  <c r="N45"/>
  <c r="O45"/>
  <c r="P45"/>
  <c r="Q45"/>
  <c r="D46"/>
  <c r="E46"/>
  <c r="F46"/>
  <c r="G46"/>
  <c r="H46"/>
  <c r="I46"/>
  <c r="J46"/>
  <c r="K46"/>
  <c r="L46"/>
  <c r="M46"/>
  <c r="N46"/>
  <c r="O46"/>
  <c r="P46"/>
  <c r="Q46"/>
  <c r="D47"/>
  <c r="E47"/>
  <c r="F47"/>
  <c r="G47"/>
  <c r="H47"/>
  <c r="I47"/>
  <c r="J47"/>
  <c r="K47"/>
  <c r="L47"/>
  <c r="M47"/>
  <c r="N47"/>
  <c r="O47"/>
  <c r="P47"/>
  <c r="Q47"/>
  <c r="D48"/>
  <c r="E48"/>
  <c r="F48"/>
  <c r="G48"/>
  <c r="H48"/>
  <c r="I48"/>
  <c r="J48"/>
  <c r="K48"/>
  <c r="L48"/>
  <c r="M48"/>
  <c r="N48"/>
  <c r="O48"/>
  <c r="P48"/>
  <c r="D49"/>
  <c r="E49"/>
  <c r="F49"/>
  <c r="G49"/>
  <c r="H49"/>
  <c r="I49"/>
  <c r="J49"/>
  <c r="K49"/>
  <c r="L49"/>
  <c r="M49"/>
  <c r="N49"/>
  <c r="O49"/>
  <c r="P49"/>
  <c r="Q49"/>
  <c r="D50"/>
  <c r="E50"/>
  <c r="F50"/>
  <c r="G50"/>
  <c r="H50"/>
  <c r="I50"/>
  <c r="J50"/>
  <c r="K50"/>
  <c r="L50"/>
  <c r="M50"/>
  <c r="N50"/>
  <c r="O50"/>
  <c r="P50"/>
  <c r="D51"/>
  <c r="E51"/>
  <c r="F51"/>
  <c r="G51"/>
  <c r="H51"/>
  <c r="I51"/>
  <c r="J51"/>
  <c r="K51"/>
  <c r="L51"/>
  <c r="M51"/>
  <c r="N51"/>
  <c r="O51"/>
  <c r="P51"/>
  <c r="D52"/>
  <c r="E52"/>
  <c r="F52"/>
  <c r="G52"/>
  <c r="H52"/>
  <c r="I52"/>
  <c r="J52"/>
  <c r="K52"/>
  <c r="L52"/>
  <c r="M52"/>
  <c r="N52"/>
  <c r="O52"/>
  <c r="P52"/>
  <c r="D53"/>
  <c r="E53"/>
  <c r="F53"/>
  <c r="G53"/>
  <c r="H53"/>
  <c r="I53"/>
  <c r="J53"/>
  <c r="K53"/>
  <c r="L53"/>
  <c r="M53"/>
  <c r="N53"/>
  <c r="O53"/>
  <c r="P53"/>
  <c r="D54"/>
  <c r="E54"/>
  <c r="F54"/>
  <c r="G54"/>
  <c r="H54"/>
  <c r="I54"/>
  <c r="J54"/>
  <c r="K54"/>
  <c r="L54"/>
  <c r="M54"/>
  <c r="N54"/>
  <c r="O54"/>
  <c r="P54"/>
  <c r="D55"/>
  <c r="E55"/>
  <c r="F55"/>
  <c r="G55"/>
  <c r="H55"/>
  <c r="I55"/>
  <c r="J55"/>
  <c r="K55"/>
  <c r="L55"/>
  <c r="M55"/>
  <c r="N55"/>
  <c r="O55"/>
  <c r="P55"/>
  <c r="D56"/>
  <c r="E56"/>
  <c r="F56"/>
  <c r="G56"/>
  <c r="H56"/>
  <c r="I56"/>
  <c r="J56"/>
  <c r="K56"/>
  <c r="L56"/>
  <c r="M56"/>
  <c r="N56"/>
  <c r="O56"/>
  <c r="P56"/>
  <c r="Q56"/>
  <c r="D57"/>
  <c r="E57"/>
  <c r="F57"/>
  <c r="G57"/>
  <c r="H57"/>
  <c r="I57"/>
  <c r="J57"/>
  <c r="K57"/>
  <c r="L57"/>
  <c r="M57"/>
  <c r="N57"/>
  <c r="O57"/>
  <c r="P57"/>
  <c r="Q57"/>
  <c r="D58"/>
  <c r="E58"/>
  <c r="F58"/>
  <c r="G58"/>
  <c r="H58"/>
  <c r="I58"/>
  <c r="J58"/>
  <c r="K58"/>
  <c r="L58"/>
  <c r="M58"/>
  <c r="N58"/>
  <c r="O58"/>
  <c r="P58"/>
  <c r="Q58"/>
  <c r="D59"/>
  <c r="E59"/>
  <c r="F59"/>
  <c r="G59"/>
  <c r="H59"/>
  <c r="I59"/>
  <c r="J59"/>
  <c r="K59"/>
  <c r="L59"/>
  <c r="M59"/>
  <c r="N59"/>
  <c r="O59"/>
  <c r="P59"/>
  <c r="Q59"/>
  <c r="D60"/>
  <c r="E60"/>
  <c r="F60"/>
  <c r="G60"/>
  <c r="H60"/>
  <c r="I60"/>
  <c r="J60"/>
  <c r="K60"/>
  <c r="L60"/>
  <c r="M60"/>
  <c r="N60"/>
  <c r="O60"/>
  <c r="P60"/>
  <c r="Q60"/>
  <c r="D61"/>
  <c r="E61"/>
  <c r="F61"/>
  <c r="G61"/>
  <c r="H61"/>
  <c r="I61"/>
  <c r="J61"/>
  <c r="K61"/>
  <c r="L61"/>
  <c r="M61"/>
  <c r="N61"/>
  <c r="O61"/>
  <c r="P61"/>
  <c r="Q61"/>
  <c r="D62"/>
  <c r="E62"/>
  <c r="F62"/>
  <c r="G62"/>
  <c r="H62"/>
  <c r="I62"/>
  <c r="J62"/>
  <c r="K62"/>
  <c r="L62"/>
  <c r="M62"/>
  <c r="N62"/>
  <c r="O62"/>
  <c r="P62"/>
  <c r="Q62"/>
  <c r="D63"/>
  <c r="E63"/>
  <c r="F63"/>
  <c r="G63"/>
  <c r="H63"/>
  <c r="I63"/>
  <c r="J63"/>
  <c r="K63"/>
  <c r="L63"/>
  <c r="M63"/>
  <c r="N63"/>
  <c r="O63"/>
  <c r="P63"/>
  <c r="Q63"/>
  <c r="D64"/>
  <c r="E64"/>
  <c r="F64"/>
  <c r="G64"/>
  <c r="H64"/>
  <c r="I64"/>
  <c r="J64"/>
  <c r="K64"/>
  <c r="L64"/>
  <c r="M64"/>
  <c r="N64"/>
  <c r="O64"/>
  <c r="P64"/>
  <c r="Q64"/>
  <c r="D65"/>
  <c r="E65"/>
  <c r="F65"/>
  <c r="G65"/>
  <c r="H65"/>
  <c r="I65"/>
  <c r="J65"/>
  <c r="K65"/>
  <c r="L65"/>
  <c r="M65"/>
  <c r="N65"/>
  <c r="O65"/>
  <c r="P65"/>
  <c r="Q65"/>
  <c r="D66"/>
  <c r="E66"/>
  <c r="F66"/>
  <c r="G66"/>
  <c r="H66"/>
  <c r="I66"/>
  <c r="J66"/>
  <c r="K66"/>
  <c r="L66"/>
  <c r="M66"/>
  <c r="N66"/>
  <c r="O66"/>
  <c r="P66"/>
  <c r="Q66"/>
  <c r="D67"/>
  <c r="E67"/>
  <c r="F67"/>
  <c r="G67"/>
  <c r="H67"/>
  <c r="I67"/>
  <c r="J67"/>
  <c r="K67"/>
  <c r="L67"/>
  <c r="M67"/>
  <c r="N67"/>
  <c r="O67"/>
  <c r="P67"/>
  <c r="Q67"/>
  <c r="D68"/>
  <c r="E68"/>
  <c r="F68"/>
  <c r="G68"/>
  <c r="H68"/>
  <c r="I68"/>
  <c r="J68"/>
  <c r="K68"/>
  <c r="L68"/>
  <c r="M68"/>
  <c r="N68"/>
  <c r="O68"/>
  <c r="P68"/>
  <c r="Q68"/>
  <c r="D69"/>
  <c r="E69"/>
  <c r="F69"/>
  <c r="G69"/>
  <c r="H69"/>
  <c r="I69"/>
  <c r="J69"/>
  <c r="K69"/>
  <c r="L69"/>
  <c r="M69"/>
  <c r="N69"/>
  <c r="O69"/>
  <c r="P69"/>
  <c r="Q69"/>
  <c r="D70"/>
  <c r="E70"/>
  <c r="F70"/>
  <c r="G70"/>
  <c r="H70"/>
  <c r="I70"/>
  <c r="J70"/>
  <c r="K70"/>
  <c r="L70"/>
  <c r="M70"/>
  <c r="N70"/>
  <c r="O70"/>
  <c r="P70"/>
  <c r="Q70"/>
  <c r="D71"/>
  <c r="E71"/>
  <c r="F71"/>
  <c r="G71"/>
  <c r="H71"/>
  <c r="I71"/>
  <c r="J71"/>
  <c r="K71"/>
  <c r="L71"/>
  <c r="M71"/>
  <c r="N71"/>
  <c r="O71"/>
  <c r="P71"/>
  <c r="Q71"/>
  <c r="D72"/>
  <c r="E72"/>
  <c r="F72"/>
  <c r="G72"/>
  <c r="H72"/>
  <c r="I72"/>
  <c r="J72"/>
  <c r="K72"/>
  <c r="L72"/>
  <c r="M72"/>
  <c r="N72"/>
  <c r="O72"/>
  <c r="P72"/>
  <c r="Q72"/>
  <c r="D73"/>
  <c r="E73"/>
  <c r="F73"/>
  <c r="G73"/>
  <c r="H73"/>
  <c r="I73"/>
  <c r="J73"/>
  <c r="K73"/>
  <c r="L73"/>
  <c r="M73"/>
  <c r="N73"/>
  <c r="O73"/>
  <c r="P73"/>
  <c r="Q73"/>
  <c r="D74"/>
  <c r="E74"/>
  <c r="F74"/>
  <c r="G74"/>
  <c r="H74"/>
  <c r="I74"/>
  <c r="J74"/>
  <c r="K74"/>
  <c r="L74"/>
  <c r="M74"/>
  <c r="N74"/>
  <c r="O74"/>
  <c r="D75"/>
  <c r="E75"/>
  <c r="F75"/>
  <c r="G75"/>
  <c r="H75"/>
  <c r="I75"/>
  <c r="J75"/>
  <c r="K75"/>
  <c r="L75"/>
  <c r="M75"/>
  <c r="N75"/>
  <c r="O75"/>
  <c r="P75"/>
  <c r="D76"/>
  <c r="E76"/>
  <c r="F76"/>
  <c r="G76"/>
  <c r="H76"/>
  <c r="I76"/>
  <c r="J76"/>
  <c r="K76"/>
  <c r="L76"/>
  <c r="M76"/>
  <c r="N76"/>
  <c r="O76"/>
  <c r="P76"/>
  <c r="D77"/>
  <c r="E77"/>
  <c r="F77"/>
  <c r="G77"/>
  <c r="H77"/>
  <c r="I77"/>
  <c r="J77"/>
  <c r="K77"/>
  <c r="L77"/>
  <c r="M77"/>
  <c r="N77"/>
  <c r="O77"/>
  <c r="P77"/>
  <c r="D78"/>
  <c r="E78"/>
  <c r="F78"/>
  <c r="G78"/>
  <c r="H78"/>
  <c r="I78"/>
  <c r="J78"/>
  <c r="K78"/>
  <c r="L78"/>
  <c r="M78"/>
  <c r="N78"/>
  <c r="O78"/>
  <c r="P78"/>
  <c r="D79"/>
  <c r="E79"/>
  <c r="F79"/>
  <c r="G79"/>
  <c r="H79"/>
  <c r="I79"/>
  <c r="J79"/>
  <c r="K79"/>
  <c r="L79"/>
  <c r="M79"/>
  <c r="N79"/>
  <c r="O79"/>
  <c r="P79"/>
  <c r="D80"/>
  <c r="E80"/>
  <c r="F80"/>
  <c r="G80"/>
  <c r="H80"/>
  <c r="I80"/>
  <c r="J80"/>
  <c r="K80"/>
  <c r="L80"/>
  <c r="M80"/>
  <c r="N80"/>
  <c r="O80"/>
  <c r="P80"/>
  <c r="D81"/>
  <c r="E81"/>
  <c r="F81"/>
  <c r="G81"/>
  <c r="H81"/>
  <c r="I81"/>
  <c r="J81"/>
  <c r="K81"/>
  <c r="L81"/>
  <c r="M81"/>
  <c r="N81"/>
  <c r="O81"/>
  <c r="D82"/>
  <c r="E82"/>
  <c r="F82"/>
  <c r="G82"/>
  <c r="H82"/>
  <c r="I82"/>
  <c r="J82"/>
  <c r="K82"/>
  <c r="L82"/>
  <c r="M82"/>
  <c r="N82"/>
  <c r="O82"/>
  <c r="P82"/>
  <c r="Q82"/>
  <c r="D83"/>
  <c r="E83"/>
  <c r="F83"/>
  <c r="G83"/>
  <c r="H83"/>
  <c r="I83"/>
  <c r="J83"/>
  <c r="K83"/>
  <c r="L83"/>
  <c r="M83"/>
  <c r="N83"/>
  <c r="O83"/>
  <c r="P83"/>
  <c r="Q83"/>
  <c r="D84"/>
  <c r="E84"/>
  <c r="F84"/>
  <c r="G84"/>
  <c r="H84"/>
  <c r="I84"/>
  <c r="J84"/>
  <c r="K84"/>
  <c r="L84"/>
  <c r="M84"/>
  <c r="N84"/>
  <c r="O84"/>
  <c r="P84"/>
  <c r="Q84"/>
  <c r="D85"/>
  <c r="E85"/>
  <c r="F85"/>
  <c r="G85"/>
  <c r="H85"/>
  <c r="I85"/>
  <c r="J85"/>
  <c r="K85"/>
  <c r="L85"/>
  <c r="M85"/>
  <c r="N85"/>
  <c r="O85"/>
  <c r="P85"/>
  <c r="Q85"/>
  <c r="D86"/>
  <c r="D87"/>
  <c r="D88"/>
  <c r="D89"/>
  <c r="E89"/>
  <c r="F89"/>
  <c r="G89"/>
  <c r="H89"/>
  <c r="I89"/>
  <c r="J89"/>
  <c r="K89"/>
  <c r="L89"/>
  <c r="M89"/>
  <c r="N89"/>
  <c r="O89"/>
  <c r="P89"/>
  <c r="Q89"/>
  <c r="D90"/>
  <c r="E90"/>
  <c r="F90"/>
  <c r="G90"/>
  <c r="H90"/>
  <c r="I90"/>
  <c r="J90"/>
  <c r="K90"/>
  <c r="L90"/>
  <c r="M90"/>
  <c r="N90"/>
  <c r="O90"/>
  <c r="P90"/>
  <c r="Q90"/>
  <c r="D91"/>
  <c r="E91"/>
  <c r="F91"/>
  <c r="G91"/>
  <c r="H91"/>
  <c r="I91"/>
  <c r="J91"/>
  <c r="K91"/>
  <c r="L91"/>
  <c r="M91"/>
  <c r="N91"/>
  <c r="O91"/>
  <c r="P91"/>
  <c r="Q91"/>
  <c r="D92"/>
  <c r="E92"/>
  <c r="F92"/>
  <c r="G92"/>
  <c r="H92"/>
  <c r="I92"/>
  <c r="J92"/>
  <c r="K92"/>
  <c r="L92"/>
  <c r="M92"/>
  <c r="N92"/>
  <c r="O92"/>
  <c r="P92"/>
  <c r="Q92"/>
  <c r="D93"/>
  <c r="E93"/>
  <c r="F93"/>
  <c r="G93"/>
  <c r="H93"/>
  <c r="I93"/>
  <c r="J93"/>
  <c r="K93"/>
  <c r="L93"/>
  <c r="M93"/>
  <c r="N93"/>
  <c r="O93"/>
  <c r="P93"/>
  <c r="Q93"/>
  <c r="D94"/>
  <c r="E94"/>
  <c r="F94"/>
  <c r="G94"/>
  <c r="H94"/>
  <c r="I94"/>
  <c r="J94"/>
  <c r="K94"/>
  <c r="L94"/>
  <c r="M94"/>
  <c r="N94"/>
  <c r="O94"/>
  <c r="P94"/>
  <c r="Q94"/>
  <c r="D95"/>
  <c r="E95"/>
  <c r="F95"/>
  <c r="G95"/>
  <c r="H95"/>
  <c r="I95"/>
  <c r="J95"/>
  <c r="K95"/>
  <c r="L95"/>
  <c r="M95"/>
  <c r="N95"/>
  <c r="O95"/>
  <c r="P95"/>
  <c r="Q95"/>
  <c r="D96"/>
  <c r="E96"/>
  <c r="F96"/>
  <c r="G96"/>
  <c r="H96"/>
  <c r="I96"/>
  <c r="J96"/>
  <c r="K96"/>
  <c r="L96"/>
  <c r="M96"/>
  <c r="N96"/>
  <c r="O96"/>
  <c r="P96"/>
  <c r="Q96"/>
  <c r="D97"/>
  <c r="E97"/>
  <c r="F97"/>
  <c r="G97"/>
  <c r="H97"/>
  <c r="I97"/>
  <c r="J97"/>
  <c r="K97"/>
  <c r="L97"/>
  <c r="M97"/>
  <c r="N97"/>
  <c r="O97"/>
  <c r="P97"/>
  <c r="Q97"/>
  <c r="D98"/>
  <c r="E98"/>
  <c r="F98"/>
  <c r="G98"/>
  <c r="H98"/>
  <c r="I98"/>
  <c r="J98"/>
  <c r="K98"/>
  <c r="L98"/>
  <c r="M98"/>
  <c r="N98"/>
  <c r="O98"/>
  <c r="P98"/>
  <c r="Q98"/>
  <c r="D99"/>
  <c r="E99"/>
  <c r="F99"/>
  <c r="G99"/>
  <c r="H99"/>
  <c r="I99"/>
  <c r="J99"/>
  <c r="K99"/>
  <c r="L99"/>
  <c r="M99"/>
  <c r="N99"/>
  <c r="O99"/>
  <c r="P99"/>
  <c r="Q99"/>
  <c r="D100"/>
  <c r="E100"/>
  <c r="F100"/>
  <c r="G100"/>
  <c r="H100"/>
  <c r="I100"/>
  <c r="J100"/>
  <c r="K100"/>
  <c r="L100"/>
  <c r="M100"/>
  <c r="N100"/>
  <c r="O100"/>
  <c r="P100"/>
  <c r="Q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E124"/>
  <c r="F124"/>
  <c r="G124"/>
  <c r="H124"/>
  <c r="I124"/>
  <c r="J124"/>
  <c r="K124"/>
  <c r="L124"/>
  <c r="M124"/>
  <c r="N124"/>
  <c r="O124"/>
  <c r="P124"/>
  <c r="Q124"/>
  <c r="D125"/>
  <c r="E125"/>
  <c r="F125"/>
  <c r="G125"/>
  <c r="H125"/>
  <c r="I125"/>
  <c r="J125"/>
  <c r="K125"/>
  <c r="L125"/>
  <c r="M125"/>
  <c r="N125"/>
  <c r="O125"/>
  <c r="P125"/>
  <c r="Q125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Q833"/>
  <c r="Q727"/>
  <c r="Q171"/>
  <c r="Q170"/>
  <c r="Q169"/>
  <c r="Q168"/>
  <c r="Q167"/>
  <c r="Q166"/>
  <c r="Q164"/>
  <c r="Q163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AB23" i="26"/>
  <c r="AB24"/>
  <c r="Q847" i="38" s="1"/>
  <c r="AB25" i="26"/>
  <c r="Q848" i="38" s="1"/>
  <c r="AB26" i="26"/>
  <c r="AB27"/>
  <c r="AB28"/>
  <c r="AB31"/>
  <c r="Q853" i="38" s="1"/>
  <c r="AB32" i="26"/>
  <c r="Q854" i="38" s="1"/>
  <c r="AB33" i="26"/>
  <c r="Q855" i="38" s="1"/>
  <c r="AB34" i="26"/>
  <c r="Q856" i="38" s="1"/>
  <c r="AB233" i="25"/>
  <c r="AB234"/>
  <c r="AB134"/>
  <c r="AB172" s="1"/>
  <c r="AB135"/>
  <c r="AB226" s="1"/>
  <c r="Q832" i="38" s="1"/>
  <c r="AB137" i="25"/>
  <c r="AB138"/>
  <c r="AB139"/>
  <c r="AB140"/>
  <c r="AB141"/>
  <c r="AB142"/>
  <c r="AB143"/>
  <c r="AB144"/>
  <c r="AB149"/>
  <c r="AB150"/>
  <c r="AB151"/>
  <c r="AB152"/>
  <c r="AB157" s="1"/>
  <c r="AB158" s="1"/>
  <c r="AB153"/>
  <c r="AB154"/>
  <c r="AB155"/>
  <c r="AB156"/>
  <c r="AB161"/>
  <c r="AB162"/>
  <c r="AB163"/>
  <c r="AB164"/>
  <c r="AB169"/>
  <c r="AB170"/>
  <c r="AB175"/>
  <c r="AB176" s="1"/>
  <c r="AB178"/>
  <c r="AB212" s="1"/>
  <c r="Q824" i="38" s="1"/>
  <c r="AB191" i="25"/>
  <c r="AB192"/>
  <c r="AB194"/>
  <c r="AB195"/>
  <c r="AB198"/>
  <c r="AB199"/>
  <c r="AB200"/>
  <c r="AB201"/>
  <c r="Q813" i="38" s="1"/>
  <c r="AB202" i="25"/>
  <c r="Q814" i="38" s="1"/>
  <c r="AB203" i="25"/>
  <c r="AB204"/>
  <c r="AB205"/>
  <c r="AB206"/>
  <c r="AB207"/>
  <c r="AB208"/>
  <c r="AB209"/>
  <c r="AB210"/>
  <c r="AB211"/>
  <c r="AB213"/>
  <c r="AB229"/>
  <c r="AB230"/>
  <c r="P169"/>
  <c r="Q169"/>
  <c r="R169"/>
  <c r="S169"/>
  <c r="T169"/>
  <c r="P170"/>
  <c r="Q170"/>
  <c r="R170"/>
  <c r="S170"/>
  <c r="T170"/>
  <c r="P178"/>
  <c r="Q178"/>
  <c r="R178"/>
  <c r="S178"/>
  <c r="T178"/>
  <c r="P212" i="24"/>
  <c r="Q212"/>
  <c r="P213"/>
  <c r="Q213"/>
  <c r="P214"/>
  <c r="E713" i="38" s="1"/>
  <c r="Q214" i="24"/>
  <c r="F713" i="38" s="1"/>
  <c r="P227" i="24"/>
  <c r="Q227"/>
  <c r="P228"/>
  <c r="E726" i="38" s="1"/>
  <c r="Q228" i="24"/>
  <c r="F726" i="38" s="1"/>
  <c r="AB221" i="25" l="1"/>
  <c r="AB173"/>
  <c r="AB185" s="1"/>
  <c r="AB223"/>
  <c r="Q830" i="38" s="1"/>
  <c r="AB165" i="25"/>
  <c r="AB145"/>
  <c r="AB146" s="1"/>
  <c r="AB180"/>
  <c r="AB166"/>
  <c r="AB214"/>
  <c r="Q826" i="38" s="1"/>
  <c r="AB179" i="25"/>
  <c r="AB193"/>
  <c r="Q807" i="38" s="1"/>
  <c r="AB224" i="25"/>
  <c r="AB190"/>
  <c r="Q804" i="38" s="1"/>
  <c r="B244" i="24"/>
  <c r="K207" i="21"/>
  <c r="L207"/>
  <c r="M207"/>
  <c r="N207"/>
  <c r="O207"/>
  <c r="AB207"/>
  <c r="Q123" i="38" s="1"/>
  <c r="J207" i="21"/>
  <c r="I207"/>
  <c r="H207"/>
  <c r="G207"/>
  <c r="F207"/>
  <c r="AB191"/>
  <c r="Q122" i="38" s="1"/>
  <c r="O191" i="21"/>
  <c r="N191"/>
  <c r="M191"/>
  <c r="L191"/>
  <c r="K191"/>
  <c r="J191"/>
  <c r="I191"/>
  <c r="H191"/>
  <c r="G191"/>
  <c r="F191"/>
  <c r="R214" i="24"/>
  <c r="G713" i="38" s="1"/>
  <c r="S214" i="24"/>
  <c r="H713" i="38" s="1"/>
  <c r="T214" i="24"/>
  <c r="I713" i="38" s="1"/>
  <c r="U214" i="24"/>
  <c r="J713" i="38" s="1"/>
  <c r="V214" i="24"/>
  <c r="K713" i="38" s="1"/>
  <c r="W214" i="24"/>
  <c r="L713" i="38" s="1"/>
  <c r="X214" i="24"/>
  <c r="M713" i="38" s="1"/>
  <c r="Y214" i="24"/>
  <c r="N713" i="38" s="1"/>
  <c r="Z214" i="24"/>
  <c r="O713" i="38" s="1"/>
  <c r="AA214" i="24"/>
  <c r="P713" i="38" s="1"/>
  <c r="AB214" i="24"/>
  <c r="Q713" i="38" s="1"/>
  <c r="P200" i="24"/>
  <c r="Q200"/>
  <c r="R200"/>
  <c r="S200"/>
  <c r="T200"/>
  <c r="AB172"/>
  <c r="AB194" s="1"/>
  <c r="AB173"/>
  <c r="AB197" s="1"/>
  <c r="AB174"/>
  <c r="AB175"/>
  <c r="AB176"/>
  <c r="AB177"/>
  <c r="AB181"/>
  <c r="AB182"/>
  <c r="AB183"/>
  <c r="AB184"/>
  <c r="AB185"/>
  <c r="AB186"/>
  <c r="AB187"/>
  <c r="AB224" s="1"/>
  <c r="AB191"/>
  <c r="AB192"/>
  <c r="AB200"/>
  <c r="AB225" s="1"/>
  <c r="Q723" i="38" s="1"/>
  <c r="AB212" i="24"/>
  <c r="AB213"/>
  <c r="AB223"/>
  <c r="AB227"/>
  <c r="AB228"/>
  <c r="Q726" i="38" s="1"/>
  <c r="AB232" i="24"/>
  <c r="AB233"/>
  <c r="AB234"/>
  <c r="AB235"/>
  <c r="AB236"/>
  <c r="AB237"/>
  <c r="AB238"/>
  <c r="AB239"/>
  <c r="Q230" i="23"/>
  <c r="R230"/>
  <c r="S230"/>
  <c r="T230"/>
  <c r="U230"/>
  <c r="V230"/>
  <c r="W230"/>
  <c r="X230"/>
  <c r="Y230"/>
  <c r="Z230"/>
  <c r="AA230"/>
  <c r="AB230"/>
  <c r="Q231"/>
  <c r="R231"/>
  <c r="S231"/>
  <c r="T231"/>
  <c r="U231"/>
  <c r="V231"/>
  <c r="W231"/>
  <c r="X231"/>
  <c r="Y231"/>
  <c r="Z231"/>
  <c r="AA231"/>
  <c r="AB231"/>
  <c r="P231"/>
  <c r="P230"/>
  <c r="AA236"/>
  <c r="AB236" s="1"/>
  <c r="AB237"/>
  <c r="Z165"/>
  <c r="AA165"/>
  <c r="AB165"/>
  <c r="Z166"/>
  <c r="Z224" s="1"/>
  <c r="O605" i="38" s="1"/>
  <c r="AA166" i="23"/>
  <c r="AB166"/>
  <c r="Z167"/>
  <c r="Z225" s="1"/>
  <c r="AA167"/>
  <c r="AB167"/>
  <c r="Z168"/>
  <c r="Z226" s="1"/>
  <c r="O607" i="38" s="1"/>
  <c r="AA168" i="23"/>
  <c r="AA226" s="1"/>
  <c r="P607" i="38" s="1"/>
  <c r="AB168" i="23"/>
  <c r="AB226" s="1"/>
  <c r="Q607" i="38" s="1"/>
  <c r="Z173" i="23"/>
  <c r="AA173"/>
  <c r="AB173"/>
  <c r="Z174"/>
  <c r="AA174"/>
  <c r="AB174"/>
  <c r="Z175"/>
  <c r="AA175"/>
  <c r="AB175"/>
  <c r="Z176"/>
  <c r="AA176"/>
  <c r="AB176"/>
  <c r="Z177"/>
  <c r="AA177"/>
  <c r="AB177"/>
  <c r="Z178"/>
  <c r="AA178"/>
  <c r="AB178"/>
  <c r="Z181"/>
  <c r="AA181"/>
  <c r="AA210" s="1"/>
  <c r="P591" i="38" s="1"/>
  <c r="AB181" i="23"/>
  <c r="Z183"/>
  <c r="Z213" s="1"/>
  <c r="O594" i="38" s="1"/>
  <c r="AA183" i="23"/>
  <c r="AB183"/>
  <c r="AB213" s="1"/>
  <c r="Q594" i="38" s="1"/>
  <c r="Z184" i="23"/>
  <c r="AA184"/>
  <c r="AB184"/>
  <c r="Z185"/>
  <c r="AA185"/>
  <c r="AB185"/>
  <c r="Z186"/>
  <c r="AA186"/>
  <c r="AB186"/>
  <c r="Z187"/>
  <c r="AA187"/>
  <c r="AB187"/>
  <c r="Z189"/>
  <c r="AA189"/>
  <c r="AA192" s="1"/>
  <c r="AB189"/>
  <c r="Z190"/>
  <c r="AA190"/>
  <c r="AB190"/>
  <c r="Z191"/>
  <c r="Z221" s="1"/>
  <c r="O602" i="38" s="1"/>
  <c r="AA191" i="23"/>
  <c r="AA221" s="1"/>
  <c r="P602" i="38" s="1"/>
  <c r="AB191" i="23"/>
  <c r="AB192"/>
  <c r="Z195"/>
  <c r="AA195"/>
  <c r="AB195"/>
  <c r="Z196"/>
  <c r="AA196"/>
  <c r="AB196"/>
  <c r="Z199"/>
  <c r="AA199"/>
  <c r="AA200" s="1"/>
  <c r="AA202" s="1"/>
  <c r="AB199"/>
  <c r="Z201"/>
  <c r="AA201"/>
  <c r="AB201"/>
  <c r="Z205"/>
  <c r="O586" i="38" s="1"/>
  <c r="AA205" i="23"/>
  <c r="P586" i="38" s="1"/>
  <c r="AB205" i="23"/>
  <c r="Q586" i="38" s="1"/>
  <c r="Z206" i="23"/>
  <c r="O587" i="38" s="1"/>
  <c r="AA206" i="23"/>
  <c r="P587" i="38" s="1"/>
  <c r="AB206" i="23"/>
  <c r="Q587" i="38" s="1"/>
  <c r="Z207" i="23"/>
  <c r="O588" i="38" s="1"/>
  <c r="AA207" i="23"/>
  <c r="P588" i="38" s="1"/>
  <c r="AB207" i="23"/>
  <c r="Q588" i="38" s="1"/>
  <c r="Z208" i="23"/>
  <c r="AA208"/>
  <c r="AB208"/>
  <c r="Z209"/>
  <c r="AA209"/>
  <c r="AB209"/>
  <c r="Z210"/>
  <c r="O591" i="38" s="1"/>
  <c r="AB210" i="23"/>
  <c r="Q591" i="38" s="1"/>
  <c r="Z211" i="23"/>
  <c r="AA211"/>
  <c r="AB211"/>
  <c r="Z212"/>
  <c r="AA212"/>
  <c r="AB212"/>
  <c r="AA213"/>
  <c r="P594" i="38" s="1"/>
  <c r="Z214" i="23"/>
  <c r="O595" i="38" s="1"/>
  <c r="AA214" i="23"/>
  <c r="P595" i="38" s="1"/>
  <c r="AB214" i="23"/>
  <c r="Q595" i="38" s="1"/>
  <c r="Z215" i="23"/>
  <c r="AA215"/>
  <c r="AB215"/>
  <c r="Z216"/>
  <c r="AA216"/>
  <c r="AB216"/>
  <c r="Z217"/>
  <c r="O598" i="38" s="1"/>
  <c r="AA217" i="23"/>
  <c r="P598" i="38" s="1"/>
  <c r="AB217" i="23"/>
  <c r="Q598" i="38" s="1"/>
  <c r="Z218" i="23"/>
  <c r="AA218"/>
  <c r="AB218"/>
  <c r="Z219"/>
  <c r="O600" i="38" s="1"/>
  <c r="AA219" i="23"/>
  <c r="P600" i="38" s="1"/>
  <c r="AB219" i="23"/>
  <c r="Q600" i="38" s="1"/>
  <c r="Z220" i="23"/>
  <c r="AA220"/>
  <c r="AB220"/>
  <c r="AB221"/>
  <c r="Q602" i="38" s="1"/>
  <c r="AA222" i="23"/>
  <c r="P603" i="38" s="1"/>
  <c r="AB222" i="23"/>
  <c r="Q603" i="38" s="1"/>
  <c r="Z223" i="23"/>
  <c r="O604" i="38" s="1"/>
  <c r="AA223" i="23"/>
  <c r="P604" i="38" s="1"/>
  <c r="AB223" i="23"/>
  <c r="Q604" i="38" s="1"/>
  <c r="AA224" i="23"/>
  <c r="P605" i="38" s="1"/>
  <c r="AB224" i="23"/>
  <c r="Q605" i="38" s="1"/>
  <c r="AA225" i="23"/>
  <c r="AB225"/>
  <c r="Z227"/>
  <c r="O608" i="38" s="1"/>
  <c r="AA227" i="23"/>
  <c r="P608" i="38" s="1"/>
  <c r="AB227" i="23"/>
  <c r="Q608" i="38" s="1"/>
  <c r="Z228" i="23"/>
  <c r="O609" i="38" s="1"/>
  <c r="AA228" i="23"/>
  <c r="P609" i="38" s="1"/>
  <c r="AB228" i="23"/>
  <c r="Q609" i="38" s="1"/>
  <c r="Z229" i="23"/>
  <c r="O610" i="38" s="1"/>
  <c r="AA229" i="23"/>
  <c r="P610" i="38" s="1"/>
  <c r="AB229" i="23"/>
  <c r="Q610" i="38" s="1"/>
  <c r="E355" i="22"/>
  <c r="G380"/>
  <c r="H380"/>
  <c r="I380"/>
  <c r="J380"/>
  <c r="K380"/>
  <c r="L380"/>
  <c r="M380"/>
  <c r="N380"/>
  <c r="O380"/>
  <c r="G382"/>
  <c r="H382"/>
  <c r="I382"/>
  <c r="J382"/>
  <c r="K382"/>
  <c r="L382"/>
  <c r="M382"/>
  <c r="N382"/>
  <c r="O382"/>
  <c r="G383"/>
  <c r="H383"/>
  <c r="I383"/>
  <c r="J383"/>
  <c r="K383"/>
  <c r="L383"/>
  <c r="M383"/>
  <c r="N383"/>
  <c r="O383"/>
  <c r="G384"/>
  <c r="H384"/>
  <c r="I384"/>
  <c r="J384"/>
  <c r="K384"/>
  <c r="L384"/>
  <c r="M384"/>
  <c r="N384"/>
  <c r="O384"/>
  <c r="G385"/>
  <c r="H385"/>
  <c r="I385"/>
  <c r="J385"/>
  <c r="K385"/>
  <c r="L385"/>
  <c r="M385"/>
  <c r="N385"/>
  <c r="O385"/>
  <c r="G386"/>
  <c r="H386"/>
  <c r="I386"/>
  <c r="J386"/>
  <c r="K386"/>
  <c r="L386"/>
  <c r="M386"/>
  <c r="N386"/>
  <c r="O386"/>
  <c r="G387"/>
  <c r="H387"/>
  <c r="I387"/>
  <c r="J387"/>
  <c r="K387"/>
  <c r="L387"/>
  <c r="M387"/>
  <c r="N387"/>
  <c r="O387"/>
  <c r="G388"/>
  <c r="H388"/>
  <c r="I388"/>
  <c r="J388"/>
  <c r="K388"/>
  <c r="L388"/>
  <c r="M388"/>
  <c r="N388"/>
  <c r="O388"/>
  <c r="G389"/>
  <c r="H389"/>
  <c r="I389"/>
  <c r="J389"/>
  <c r="K389"/>
  <c r="L389"/>
  <c r="M389"/>
  <c r="N389"/>
  <c r="O389"/>
  <c r="G390"/>
  <c r="H390"/>
  <c r="I390"/>
  <c r="J390"/>
  <c r="K390"/>
  <c r="L390"/>
  <c r="M390"/>
  <c r="N390"/>
  <c r="O390"/>
  <c r="G391"/>
  <c r="H391"/>
  <c r="I391"/>
  <c r="J391"/>
  <c r="K391"/>
  <c r="L391"/>
  <c r="M391"/>
  <c r="N391"/>
  <c r="O391"/>
  <c r="AB391"/>
  <c r="Q426" i="38" s="1"/>
  <c r="G392" i="22"/>
  <c r="H392"/>
  <c r="I392"/>
  <c r="J392"/>
  <c r="K392"/>
  <c r="L392"/>
  <c r="M392"/>
  <c r="N392"/>
  <c r="O392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Z393"/>
  <c r="AA393"/>
  <c r="AB393"/>
  <c r="F393"/>
  <c r="F392"/>
  <c r="F390"/>
  <c r="F391"/>
  <c r="F389"/>
  <c r="F388"/>
  <c r="F387"/>
  <c r="F386"/>
  <c r="F383"/>
  <c r="F384"/>
  <c r="F385"/>
  <c r="F382"/>
  <c r="F380"/>
  <c r="G360"/>
  <c r="H360"/>
  <c r="I360"/>
  <c r="J360"/>
  <c r="K360"/>
  <c r="L360"/>
  <c r="M360"/>
  <c r="F360"/>
  <c r="N360"/>
  <c r="O360"/>
  <c r="P360"/>
  <c r="E400" i="38" s="1"/>
  <c r="Q360" i="22"/>
  <c r="F400" i="38" s="1"/>
  <c r="R360" i="22"/>
  <c r="G400" i="38" s="1"/>
  <c r="S360" i="22"/>
  <c r="H400" i="38" s="1"/>
  <c r="T360" i="22"/>
  <c r="I400" i="38" s="1"/>
  <c r="U360" i="22"/>
  <c r="J400" i="38" s="1"/>
  <c r="V360" i="22"/>
  <c r="K400" i="38" s="1"/>
  <c r="W360" i="22"/>
  <c r="L400" i="38" s="1"/>
  <c r="X360" i="22"/>
  <c r="M400" i="38" s="1"/>
  <c r="Y360" i="22"/>
  <c r="N400" i="38" s="1"/>
  <c r="Z360" i="22"/>
  <c r="O400" i="38" s="1"/>
  <c r="AA360" i="22"/>
  <c r="P400" i="38" s="1"/>
  <c r="F361" i="22"/>
  <c r="G361"/>
  <c r="H361"/>
  <c r="I361"/>
  <c r="J361"/>
  <c r="K361"/>
  <c r="L361"/>
  <c r="M361"/>
  <c r="N361"/>
  <c r="O361"/>
  <c r="P361"/>
  <c r="E401" i="38" s="1"/>
  <c r="Q361" i="22"/>
  <c r="F401" i="38" s="1"/>
  <c r="R361" i="22"/>
  <c r="S361"/>
  <c r="T361"/>
  <c r="U361"/>
  <c r="V361"/>
  <c r="W361"/>
  <c r="X361"/>
  <c r="Y361"/>
  <c r="Z361"/>
  <c r="AA361"/>
  <c r="F362"/>
  <c r="F414" s="1"/>
  <c r="F429" s="1"/>
  <c r="G362"/>
  <c r="G414" s="1"/>
  <c r="G429" s="1"/>
  <c r="H362"/>
  <c r="H414" s="1"/>
  <c r="H429" s="1"/>
  <c r="I362"/>
  <c r="J362"/>
  <c r="J414" s="1"/>
  <c r="J429" s="1"/>
  <c r="K362"/>
  <c r="K414" s="1"/>
  <c r="K429" s="1"/>
  <c r="L362"/>
  <c r="L414" s="1"/>
  <c r="L429" s="1"/>
  <c r="M362"/>
  <c r="M414" s="1"/>
  <c r="M429" s="1"/>
  <c r="N362"/>
  <c r="N377" s="1"/>
  <c r="O362"/>
  <c r="O377" s="1"/>
  <c r="P362"/>
  <c r="Q362"/>
  <c r="R362"/>
  <c r="S362"/>
  <c r="T362"/>
  <c r="U362"/>
  <c r="J402" i="38" s="1"/>
  <c r="V362" i="22"/>
  <c r="W362"/>
  <c r="X362"/>
  <c r="Y362"/>
  <c r="Z362"/>
  <c r="AA362"/>
  <c r="F363"/>
  <c r="F415" s="1"/>
  <c r="F430" s="1"/>
  <c r="G363"/>
  <c r="G415" s="1"/>
  <c r="G430" s="1"/>
  <c r="H363"/>
  <c r="H415" s="1"/>
  <c r="H430" s="1"/>
  <c r="I363"/>
  <c r="I415" s="1"/>
  <c r="I430" s="1"/>
  <c r="J363"/>
  <c r="J415" s="1"/>
  <c r="J430" s="1"/>
  <c r="K363"/>
  <c r="K415" s="1"/>
  <c r="K430" s="1"/>
  <c r="L363"/>
  <c r="L415" s="1"/>
  <c r="L430" s="1"/>
  <c r="M363"/>
  <c r="M415" s="1"/>
  <c r="M430" s="1"/>
  <c r="N363"/>
  <c r="N415" s="1"/>
  <c r="N430" s="1"/>
  <c r="O363"/>
  <c r="O415" s="1"/>
  <c r="O430" s="1"/>
  <c r="P363"/>
  <c r="Q363"/>
  <c r="R363"/>
  <c r="S363"/>
  <c r="T363"/>
  <c r="I403" i="38" s="1"/>
  <c r="U363" i="22"/>
  <c r="J403" i="38" s="1"/>
  <c r="V363" i="22"/>
  <c r="W363"/>
  <c r="X363"/>
  <c r="Y363"/>
  <c r="Z363"/>
  <c r="AA363"/>
  <c r="F364"/>
  <c r="F416" s="1"/>
  <c r="F431" s="1"/>
  <c r="G364"/>
  <c r="G416" s="1"/>
  <c r="G431" s="1"/>
  <c r="H364"/>
  <c r="H416" s="1"/>
  <c r="H431" s="1"/>
  <c r="I364"/>
  <c r="I416" s="1"/>
  <c r="I431" s="1"/>
  <c r="J364"/>
  <c r="J416" s="1"/>
  <c r="J431" s="1"/>
  <c r="K364"/>
  <c r="K416" s="1"/>
  <c r="K431" s="1"/>
  <c r="L364"/>
  <c r="L416" s="1"/>
  <c r="L431" s="1"/>
  <c r="M364"/>
  <c r="M416" s="1"/>
  <c r="M431" s="1"/>
  <c r="N364"/>
  <c r="N416" s="1"/>
  <c r="N431" s="1"/>
  <c r="O364"/>
  <c r="O416" s="1"/>
  <c r="O431" s="1"/>
  <c r="P364"/>
  <c r="Q364"/>
  <c r="R364"/>
  <c r="S364"/>
  <c r="T364"/>
  <c r="U364"/>
  <c r="V364"/>
  <c r="W364"/>
  <c r="X364"/>
  <c r="Y364"/>
  <c r="Z364"/>
  <c r="AA364"/>
  <c r="F365"/>
  <c r="F417" s="1"/>
  <c r="F432" s="1"/>
  <c r="G365"/>
  <c r="G417" s="1"/>
  <c r="G432" s="1"/>
  <c r="H365"/>
  <c r="H417" s="1"/>
  <c r="H432" s="1"/>
  <c r="I365"/>
  <c r="I417" s="1"/>
  <c r="I432" s="1"/>
  <c r="J365"/>
  <c r="J417" s="1"/>
  <c r="J432" s="1"/>
  <c r="K365"/>
  <c r="K417" s="1"/>
  <c r="K432" s="1"/>
  <c r="L365"/>
  <c r="L417" s="1"/>
  <c r="L432" s="1"/>
  <c r="M365"/>
  <c r="M417" s="1"/>
  <c r="M432" s="1"/>
  <c r="N365"/>
  <c r="N417" s="1"/>
  <c r="N432" s="1"/>
  <c r="O365"/>
  <c r="O417" s="1"/>
  <c r="O432" s="1"/>
  <c r="P365"/>
  <c r="Q365"/>
  <c r="R365"/>
  <c r="S365"/>
  <c r="T365"/>
  <c r="U365"/>
  <c r="V365"/>
  <c r="W365"/>
  <c r="X365"/>
  <c r="M405" i="38" s="1"/>
  <c r="Y365" i="22"/>
  <c r="N405" i="38" s="1"/>
  <c r="Z365" i="22"/>
  <c r="AA365"/>
  <c r="F366"/>
  <c r="G366"/>
  <c r="H366"/>
  <c r="I366"/>
  <c r="J366"/>
  <c r="K366"/>
  <c r="L366"/>
  <c r="M366"/>
  <c r="N366"/>
  <c r="O366"/>
  <c r="P366"/>
  <c r="E406" i="38" s="1"/>
  <c r="Q366" i="22"/>
  <c r="F406" i="38" s="1"/>
  <c r="R366" i="22"/>
  <c r="G406" i="38" s="1"/>
  <c r="S366" i="22"/>
  <c r="H406" i="38" s="1"/>
  <c r="T366" i="22"/>
  <c r="I406" i="38" s="1"/>
  <c r="U366" i="22"/>
  <c r="J406" i="38" s="1"/>
  <c r="V366" i="22"/>
  <c r="K406" i="38" s="1"/>
  <c r="W366" i="22"/>
  <c r="L406" i="38" s="1"/>
  <c r="X366" i="22"/>
  <c r="M406" i="38" s="1"/>
  <c r="Y366" i="22"/>
  <c r="N406" i="38" s="1"/>
  <c r="Z366" i="22"/>
  <c r="O406" i="38" s="1"/>
  <c r="AA366" i="22"/>
  <c r="P406" i="38" s="1"/>
  <c r="F367" i="22"/>
  <c r="F418" s="1"/>
  <c r="F433" s="1"/>
  <c r="G367"/>
  <c r="G418" s="1"/>
  <c r="G433" s="1"/>
  <c r="H367"/>
  <c r="H418" s="1"/>
  <c r="H433" s="1"/>
  <c r="I367"/>
  <c r="I418" s="1"/>
  <c r="I433" s="1"/>
  <c r="J367"/>
  <c r="J418" s="1"/>
  <c r="J433" s="1"/>
  <c r="K367"/>
  <c r="K418" s="1"/>
  <c r="K433" s="1"/>
  <c r="L367"/>
  <c r="L418" s="1"/>
  <c r="L433" s="1"/>
  <c r="M367"/>
  <c r="M418" s="1"/>
  <c r="M433" s="1"/>
  <c r="N367"/>
  <c r="N418" s="1"/>
  <c r="N433" s="1"/>
  <c r="O367"/>
  <c r="O418" s="1"/>
  <c r="O433" s="1"/>
  <c r="P367"/>
  <c r="Q367"/>
  <c r="R367"/>
  <c r="S367"/>
  <c r="T367"/>
  <c r="U367"/>
  <c r="V367"/>
  <c r="W367"/>
  <c r="X367"/>
  <c r="Y367"/>
  <c r="Z367"/>
  <c r="AA367"/>
  <c r="F368"/>
  <c r="F419" s="1"/>
  <c r="F434" s="1"/>
  <c r="G368"/>
  <c r="G419" s="1"/>
  <c r="G434" s="1"/>
  <c r="H368"/>
  <c r="H419" s="1"/>
  <c r="H434" s="1"/>
  <c r="I368"/>
  <c r="I419" s="1"/>
  <c r="I434" s="1"/>
  <c r="J368"/>
  <c r="J419" s="1"/>
  <c r="J434" s="1"/>
  <c r="K368"/>
  <c r="K419" s="1"/>
  <c r="K434" s="1"/>
  <c r="L368"/>
  <c r="L419" s="1"/>
  <c r="L434" s="1"/>
  <c r="M368"/>
  <c r="M419" s="1"/>
  <c r="M434" s="1"/>
  <c r="N368"/>
  <c r="N419" s="1"/>
  <c r="N434" s="1"/>
  <c r="O368"/>
  <c r="O419" s="1"/>
  <c r="O434" s="1"/>
  <c r="P368"/>
  <c r="Q368"/>
  <c r="R368"/>
  <c r="S368"/>
  <c r="T368"/>
  <c r="U368"/>
  <c r="V368"/>
  <c r="W368"/>
  <c r="X368"/>
  <c r="Y368"/>
  <c r="Z368"/>
  <c r="AA368"/>
  <c r="F369"/>
  <c r="G369"/>
  <c r="H369"/>
  <c r="I369"/>
  <c r="J369"/>
  <c r="K369"/>
  <c r="L369"/>
  <c r="M369"/>
  <c r="N369"/>
  <c r="O369"/>
  <c r="P369"/>
  <c r="E409" i="38" s="1"/>
  <c r="Q369" i="22"/>
  <c r="F409" i="38" s="1"/>
  <c r="R369" i="22"/>
  <c r="G409" i="38" s="1"/>
  <c r="S369" i="22"/>
  <c r="H409" i="38" s="1"/>
  <c r="T369" i="22"/>
  <c r="I409" i="38" s="1"/>
  <c r="U369" i="22"/>
  <c r="J409" i="38" s="1"/>
  <c r="V369" i="22"/>
  <c r="K409" i="38" s="1"/>
  <c r="W369" i="22"/>
  <c r="L409" i="38" s="1"/>
  <c r="X369" i="22"/>
  <c r="M409" i="38" s="1"/>
  <c r="Y369" i="22"/>
  <c r="N409" i="38" s="1"/>
  <c r="Z369" i="22"/>
  <c r="O409" i="38" s="1"/>
  <c r="AA369" i="22"/>
  <c r="P409" i="38" s="1"/>
  <c r="F370" i="22"/>
  <c r="F420" s="1"/>
  <c r="F435" s="1"/>
  <c r="G370"/>
  <c r="G420" s="1"/>
  <c r="G435" s="1"/>
  <c r="H370"/>
  <c r="H420" s="1"/>
  <c r="H435" s="1"/>
  <c r="I370"/>
  <c r="I420" s="1"/>
  <c r="I435" s="1"/>
  <c r="J370"/>
  <c r="J420" s="1"/>
  <c r="J435" s="1"/>
  <c r="K370"/>
  <c r="K420" s="1"/>
  <c r="K435" s="1"/>
  <c r="L370"/>
  <c r="L420" s="1"/>
  <c r="L435" s="1"/>
  <c r="M370"/>
  <c r="M420" s="1"/>
  <c r="M435" s="1"/>
  <c r="N370"/>
  <c r="N420" s="1"/>
  <c r="N435" s="1"/>
  <c r="O370"/>
  <c r="O420" s="1"/>
  <c r="O435" s="1"/>
  <c r="P370"/>
  <c r="Q370"/>
  <c r="R370"/>
  <c r="S370"/>
  <c r="H410" i="38" s="1"/>
  <c r="T370" i="22"/>
  <c r="U370"/>
  <c r="V370"/>
  <c r="W370"/>
  <c r="X370"/>
  <c r="Y370"/>
  <c r="Z370"/>
  <c r="AA370"/>
  <c r="P410" i="38" s="1"/>
  <c r="F371" i="22"/>
  <c r="F422" s="1"/>
  <c r="F437" s="1"/>
  <c r="G371"/>
  <c r="H371"/>
  <c r="I371"/>
  <c r="I421" s="1"/>
  <c r="I436" s="1"/>
  <c r="J371"/>
  <c r="J421" s="1"/>
  <c r="J436" s="1"/>
  <c r="K371"/>
  <c r="L371"/>
  <c r="M371"/>
  <c r="M421" s="1"/>
  <c r="M436" s="1"/>
  <c r="N371"/>
  <c r="N421" s="1"/>
  <c r="N436" s="1"/>
  <c r="O371"/>
  <c r="P371"/>
  <c r="E411" i="38" s="1"/>
  <c r="Q371" i="22"/>
  <c r="R371"/>
  <c r="S371"/>
  <c r="T371"/>
  <c r="I411" i="38" s="1"/>
  <c r="U371" i="22"/>
  <c r="V371"/>
  <c r="W371"/>
  <c r="L411" i="38" s="1"/>
  <c r="X371" i="22"/>
  <c r="M411" i="38" s="1"/>
  <c r="Y371" i="22"/>
  <c r="Z371"/>
  <c r="AA371"/>
  <c r="F372"/>
  <c r="F423" s="1"/>
  <c r="F438" s="1"/>
  <c r="G372"/>
  <c r="G423" s="1"/>
  <c r="G438" s="1"/>
  <c r="H372"/>
  <c r="H423" s="1"/>
  <c r="H438" s="1"/>
  <c r="I372"/>
  <c r="I423" s="1"/>
  <c r="I438" s="1"/>
  <c r="J372"/>
  <c r="K372"/>
  <c r="K423" s="1"/>
  <c r="K438" s="1"/>
  <c r="L372"/>
  <c r="L423" s="1"/>
  <c r="L438" s="1"/>
  <c r="M372"/>
  <c r="M423" s="1"/>
  <c r="M438" s="1"/>
  <c r="N372"/>
  <c r="N423" s="1"/>
  <c r="N438" s="1"/>
  <c r="O372"/>
  <c r="O423" s="1"/>
  <c r="O438" s="1"/>
  <c r="P372"/>
  <c r="Q372"/>
  <c r="R372"/>
  <c r="G412" i="38" s="1"/>
  <c r="S372" i="22"/>
  <c r="T372"/>
  <c r="U372"/>
  <c r="V372"/>
  <c r="W372"/>
  <c r="X372"/>
  <c r="Y372"/>
  <c r="Z372"/>
  <c r="O412" i="38" s="1"/>
  <c r="AA372" i="22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Z373"/>
  <c r="AA373"/>
  <c r="F374"/>
  <c r="F424" s="1"/>
  <c r="F439" s="1"/>
  <c r="G374"/>
  <c r="G424" s="1"/>
  <c r="G439" s="1"/>
  <c r="H374"/>
  <c r="H424" s="1"/>
  <c r="H439" s="1"/>
  <c r="I374"/>
  <c r="I424" s="1"/>
  <c r="I439" s="1"/>
  <c r="J374"/>
  <c r="J424" s="1"/>
  <c r="J439" s="1"/>
  <c r="K374"/>
  <c r="K424" s="1"/>
  <c r="K439" s="1"/>
  <c r="L374"/>
  <c r="L424" s="1"/>
  <c r="L439" s="1"/>
  <c r="M374"/>
  <c r="M424" s="1"/>
  <c r="M439" s="1"/>
  <c r="N374"/>
  <c r="N424" s="1"/>
  <c r="N439" s="1"/>
  <c r="O374"/>
  <c r="O424" s="1"/>
  <c r="O439" s="1"/>
  <c r="P374"/>
  <c r="Q374"/>
  <c r="R374"/>
  <c r="S374"/>
  <c r="T374"/>
  <c r="U374"/>
  <c r="V374"/>
  <c r="W374"/>
  <c r="X374"/>
  <c r="Y374"/>
  <c r="Z374"/>
  <c r="AA374"/>
  <c r="P413" i="38" s="1"/>
  <c r="F375" i="22"/>
  <c r="F425" s="1"/>
  <c r="F440" s="1"/>
  <c r="G375"/>
  <c r="G425" s="1"/>
  <c r="G440" s="1"/>
  <c r="H375"/>
  <c r="H425" s="1"/>
  <c r="H440" s="1"/>
  <c r="I375"/>
  <c r="I425" s="1"/>
  <c r="I440" s="1"/>
  <c r="J375"/>
  <c r="J425" s="1"/>
  <c r="J440" s="1"/>
  <c r="K375"/>
  <c r="K425" s="1"/>
  <c r="K440" s="1"/>
  <c r="L375"/>
  <c r="L425" s="1"/>
  <c r="L440" s="1"/>
  <c r="M375"/>
  <c r="M425" s="1"/>
  <c r="M440" s="1"/>
  <c r="N375"/>
  <c r="N425" s="1"/>
  <c r="N440" s="1"/>
  <c r="O375"/>
  <c r="O425" s="1"/>
  <c r="O440" s="1"/>
  <c r="P375"/>
  <c r="Q375"/>
  <c r="R375"/>
  <c r="S375"/>
  <c r="T375"/>
  <c r="U375"/>
  <c r="V375"/>
  <c r="W375"/>
  <c r="X375"/>
  <c r="Y375"/>
  <c r="Z375"/>
  <c r="AA375"/>
  <c r="H377"/>
  <c r="P377"/>
  <c r="AB369"/>
  <c r="Q409" i="38" s="1"/>
  <c r="AB334" i="22"/>
  <c r="AB335"/>
  <c r="AB381" s="1"/>
  <c r="Q416" i="38" s="1"/>
  <c r="AB336" i="22"/>
  <c r="AB382" s="1"/>
  <c r="Q417" i="38" s="1"/>
  <c r="AB337" i="22"/>
  <c r="AB383" s="1"/>
  <c r="Q418" i="38" s="1"/>
  <c r="AB338" i="22"/>
  <c r="AB384" s="1"/>
  <c r="Q419" i="38" s="1"/>
  <c r="AB339" i="22"/>
  <c r="AB404" s="1"/>
  <c r="Q436" i="38" s="1"/>
  <c r="AB340" i="22"/>
  <c r="AB386" s="1"/>
  <c r="Q421" i="38" s="1"/>
  <c r="AB341" i="22"/>
  <c r="AB387" s="1"/>
  <c r="Q422" i="38" s="1"/>
  <c r="AB342" i="22"/>
  <c r="AB401" s="1"/>
  <c r="Q433" i="38" s="1"/>
  <c r="AB343" i="22"/>
  <c r="AB399" s="1"/>
  <c r="Q431" i="38" s="1"/>
  <c r="AB344" i="22"/>
  <c r="AB345"/>
  <c r="AB389" s="1"/>
  <c r="Q424" i="38" s="1"/>
  <c r="AB346" i="22"/>
  <c r="AB390" s="1"/>
  <c r="Q425" i="38" s="1"/>
  <c r="AB347" i="22"/>
  <c r="AB349"/>
  <c r="AB392" s="1"/>
  <c r="Q427" i="38" s="1"/>
  <c r="AB350" i="22"/>
  <c r="AB354"/>
  <c r="AB355"/>
  <c r="AB360"/>
  <c r="Q400" i="38" s="1"/>
  <c r="AB361" i="22"/>
  <c r="AB362"/>
  <c r="Q402" i="38" s="1"/>
  <c r="AB363" i="22"/>
  <c r="AB364"/>
  <c r="AB365"/>
  <c r="AB366"/>
  <c r="Q406" i="38" s="1"/>
  <c r="AB367" i="22"/>
  <c r="AB368"/>
  <c r="AB370"/>
  <c r="AB371"/>
  <c r="AB372"/>
  <c r="Q412" i="38" s="1"/>
  <c r="AB373" i="22"/>
  <c r="AB374"/>
  <c r="AB375"/>
  <c r="AB400"/>
  <c r="AB402"/>
  <c r="AB403"/>
  <c r="Q435" i="38" s="1"/>
  <c r="AB405" i="22"/>
  <c r="Q437" i="38" s="1"/>
  <c r="AB406" i="22"/>
  <c r="Q438" i="38" s="1"/>
  <c r="AB407" i="22"/>
  <c r="AB408"/>
  <c r="Q440" i="38" s="1"/>
  <c r="AB409" i="22"/>
  <c r="Q441" i="38" s="1"/>
  <c r="AB410" i="22"/>
  <c r="Q442" i="38" s="1"/>
  <c r="AB446" i="22"/>
  <c r="AB450"/>
  <c r="AB451"/>
  <c r="AB87" i="27"/>
  <c r="P73"/>
  <c r="Q72"/>
  <c r="R72"/>
  <c r="S72"/>
  <c r="T72"/>
  <c r="U72"/>
  <c r="V72"/>
  <c r="W72"/>
  <c r="X72"/>
  <c r="Y72"/>
  <c r="Z72"/>
  <c r="AA72"/>
  <c r="AB72"/>
  <c r="Q162" i="38" s="1"/>
  <c r="P72" i="27"/>
  <c r="P71"/>
  <c r="Q71"/>
  <c r="R71"/>
  <c r="S71"/>
  <c r="T71"/>
  <c r="U71"/>
  <c r="V71"/>
  <c r="W71"/>
  <c r="X71"/>
  <c r="Y71"/>
  <c r="Z71"/>
  <c r="AA71"/>
  <c r="Q73"/>
  <c r="R73"/>
  <c r="S73"/>
  <c r="T73"/>
  <c r="U73"/>
  <c r="V73"/>
  <c r="W73"/>
  <c r="X73"/>
  <c r="Y73"/>
  <c r="Z73"/>
  <c r="AA73"/>
  <c r="P74"/>
  <c r="Q74"/>
  <c r="R74"/>
  <c r="S74"/>
  <c r="T74"/>
  <c r="U74"/>
  <c r="V74"/>
  <c r="W74"/>
  <c r="X74"/>
  <c r="Y74"/>
  <c r="Z74"/>
  <c r="AA74"/>
  <c r="P75"/>
  <c r="Q75"/>
  <c r="R75"/>
  <c r="S75"/>
  <c r="T75"/>
  <c r="U75"/>
  <c r="V75"/>
  <c r="W75"/>
  <c r="X75"/>
  <c r="Y75"/>
  <c r="Z75"/>
  <c r="AA75"/>
  <c r="P76"/>
  <c r="Q76"/>
  <c r="R76"/>
  <c r="S76"/>
  <c r="T76"/>
  <c r="U76"/>
  <c r="V76"/>
  <c r="W76"/>
  <c r="X76"/>
  <c r="Y76"/>
  <c r="Z76"/>
  <c r="AA76"/>
  <c r="P77"/>
  <c r="Q77"/>
  <c r="R77"/>
  <c r="S77"/>
  <c r="T77"/>
  <c r="U77"/>
  <c r="V77"/>
  <c r="W77"/>
  <c r="X77"/>
  <c r="Y77"/>
  <c r="Z77"/>
  <c r="AA77"/>
  <c r="P79"/>
  <c r="Q79"/>
  <c r="R79"/>
  <c r="S79"/>
  <c r="T79"/>
  <c r="U79"/>
  <c r="V79"/>
  <c r="W79"/>
  <c r="X79"/>
  <c r="Y79"/>
  <c r="Z79"/>
  <c r="AA79"/>
  <c r="P81"/>
  <c r="Q81"/>
  <c r="R81"/>
  <c r="S81"/>
  <c r="T81"/>
  <c r="U81"/>
  <c r="V81"/>
  <c r="W81"/>
  <c r="X81"/>
  <c r="Y81"/>
  <c r="Z81"/>
  <c r="AA81"/>
  <c r="P83"/>
  <c r="Q83"/>
  <c r="R83"/>
  <c r="S83"/>
  <c r="T83"/>
  <c r="U83"/>
  <c r="V83"/>
  <c r="W83"/>
  <c r="X83"/>
  <c r="Y83"/>
  <c r="Z83"/>
  <c r="AA83"/>
  <c r="AB73"/>
  <c r="AB74"/>
  <c r="AB75"/>
  <c r="Q165" i="38" s="1"/>
  <c r="AB76" i="27"/>
  <c r="AB77" s="1"/>
  <c r="AB79"/>
  <c r="AB81"/>
  <c r="AB83"/>
  <c r="B214" i="21"/>
  <c r="AJ202"/>
  <c r="AI202"/>
  <c r="AH202"/>
  <c r="AG202"/>
  <c r="AF202"/>
  <c r="T141"/>
  <c r="U141"/>
  <c r="V141"/>
  <c r="V154" s="1"/>
  <c r="V155" s="1"/>
  <c r="W141"/>
  <c r="X141"/>
  <c r="Y141"/>
  <c r="Z141"/>
  <c r="AA141"/>
  <c r="AB141"/>
  <c r="AB161" s="1"/>
  <c r="AB213" s="1"/>
  <c r="T142"/>
  <c r="U142"/>
  <c r="J86" i="38" s="1"/>
  <c r="V142" i="21"/>
  <c r="K86" i="38" s="1"/>
  <c r="W142" i="21"/>
  <c r="L86" i="38" s="1"/>
  <c r="X142" i="21"/>
  <c r="Y142"/>
  <c r="N86" i="38" s="1"/>
  <c r="Z142" i="21"/>
  <c r="O86" i="38" s="1"/>
  <c r="AA142" i="21"/>
  <c r="P86" i="38" s="1"/>
  <c r="T143" i="21"/>
  <c r="U143"/>
  <c r="V143"/>
  <c r="W143"/>
  <c r="X143"/>
  <c r="Y143"/>
  <c r="Z143"/>
  <c r="Z164" i="23" s="1"/>
  <c r="AA143" i="21"/>
  <c r="AA164" i="23" s="1"/>
  <c r="AB143" i="21"/>
  <c r="AB203" s="1"/>
  <c r="Q116" i="38" s="1"/>
  <c r="T144" i="21"/>
  <c r="U144"/>
  <c r="V144"/>
  <c r="W144"/>
  <c r="X144"/>
  <c r="Y144"/>
  <c r="Z144"/>
  <c r="AA144"/>
  <c r="AB144"/>
  <c r="T145"/>
  <c r="T191" s="1"/>
  <c r="I122" i="38" s="1"/>
  <c r="U145" i="21"/>
  <c r="U207" s="1"/>
  <c r="V145"/>
  <c r="V191" s="1"/>
  <c r="W145"/>
  <c r="W191" s="1"/>
  <c r="X145"/>
  <c r="X191" s="1"/>
  <c r="Y145"/>
  <c r="Y207" s="1"/>
  <c r="Z145"/>
  <c r="Z191" s="1"/>
  <c r="AA145"/>
  <c r="AA191" s="1"/>
  <c r="P122" i="38" s="1"/>
  <c r="AB145" i="21"/>
  <c r="T146"/>
  <c r="U146"/>
  <c r="V146"/>
  <c r="W146"/>
  <c r="X146"/>
  <c r="Y146"/>
  <c r="Z146"/>
  <c r="AA146"/>
  <c r="AB146"/>
  <c r="AB169" s="1"/>
  <c r="AB149"/>
  <c r="T150"/>
  <c r="I88" i="38" s="1"/>
  <c r="U150" i="21"/>
  <c r="J88" i="38" s="1"/>
  <c r="V150" i="21"/>
  <c r="K88" i="38" s="1"/>
  <c r="W150" i="21"/>
  <c r="L88" i="38" s="1"/>
  <c r="X150" i="21"/>
  <c r="M88" i="38" s="1"/>
  <c r="Y150" i="21"/>
  <c r="N88" i="38" s="1"/>
  <c r="Z150" i="21"/>
  <c r="O88" i="38" s="1"/>
  <c r="AA150" i="21"/>
  <c r="P88" i="38" s="1"/>
  <c r="AA154" i="21"/>
  <c r="AA155" s="1"/>
  <c r="AB118"/>
  <c r="AB119"/>
  <c r="AB120"/>
  <c r="AB121"/>
  <c r="AB124"/>
  <c r="AB125"/>
  <c r="AB130" s="1"/>
  <c r="AB126"/>
  <c r="AB127"/>
  <c r="AB128"/>
  <c r="AB129"/>
  <c r="AB133"/>
  <c r="AB138" s="1"/>
  <c r="AB134"/>
  <c r="AB135"/>
  <c r="AB136"/>
  <c r="AB137"/>
  <c r="AB206" s="1"/>
  <c r="Q119" i="38" s="1"/>
  <c r="AB167" i="21"/>
  <c r="AB179"/>
  <c r="Q101" i="38" s="1"/>
  <c r="AB190" i="21"/>
  <c r="Z200" i="23" l="1"/>
  <c r="Z202" s="1"/>
  <c r="AB200"/>
  <c r="AB202" s="1"/>
  <c r="Z192"/>
  <c r="AB388" i="22"/>
  <c r="Q423" i="38" s="1"/>
  <c r="AB385" i="22"/>
  <c r="AB351"/>
  <c r="AB356" s="1"/>
  <c r="K412" i="38"/>
  <c r="AB418" i="22"/>
  <c r="Q407" i="38"/>
  <c r="AB415" i="22"/>
  <c r="Q403" i="38"/>
  <c r="Y425" i="22"/>
  <c r="N414" i="38"/>
  <c r="U425" i="22"/>
  <c r="J414" i="38"/>
  <c r="Q425" i="22"/>
  <c r="F414" i="38"/>
  <c r="P412"/>
  <c r="H412"/>
  <c r="AB424" i="22"/>
  <c r="Q413" i="38"/>
  <c r="AB420" i="22"/>
  <c r="Q410" i="38"/>
  <c r="AB417" i="22"/>
  <c r="Q405" i="38"/>
  <c r="AB413" i="22"/>
  <c r="Q401" i="38"/>
  <c r="AA425" i="22"/>
  <c r="P414" i="38"/>
  <c r="W425" i="22"/>
  <c r="L414" i="38"/>
  <c r="S425" i="22"/>
  <c r="H414" i="38"/>
  <c r="N413"/>
  <c r="J413"/>
  <c r="F413"/>
  <c r="N412"/>
  <c r="J412"/>
  <c r="F412"/>
  <c r="AA376" i="22"/>
  <c r="P411" i="38"/>
  <c r="S376" i="22"/>
  <c r="H411" i="38"/>
  <c r="N410"/>
  <c r="J410"/>
  <c r="F410"/>
  <c r="N408"/>
  <c r="J408"/>
  <c r="F408"/>
  <c r="P407"/>
  <c r="L407"/>
  <c r="H407"/>
  <c r="P405"/>
  <c r="L405"/>
  <c r="H405"/>
  <c r="N404"/>
  <c r="J404"/>
  <c r="F404"/>
  <c r="P403"/>
  <c r="L403"/>
  <c r="H403"/>
  <c r="N402"/>
  <c r="F402"/>
  <c r="P401"/>
  <c r="L401"/>
  <c r="H401"/>
  <c r="AB89" i="27"/>
  <c r="AB88" s="1"/>
  <c r="K376" i="22"/>
  <c r="AB425"/>
  <c r="Q414" i="38"/>
  <c r="AB422" i="22"/>
  <c r="Q411" i="38"/>
  <c r="O410"/>
  <c r="K410"/>
  <c r="G410"/>
  <c r="O408"/>
  <c r="K408"/>
  <c r="G408"/>
  <c r="M407"/>
  <c r="I407"/>
  <c r="E407"/>
  <c r="I405"/>
  <c r="E405"/>
  <c r="O404"/>
  <c r="K404"/>
  <c r="G404"/>
  <c r="M403"/>
  <c r="E403"/>
  <c r="Z377" i="22"/>
  <c r="O402" i="38"/>
  <c r="V377" i="22"/>
  <c r="K402" i="38"/>
  <c r="R377" i="22"/>
  <c r="G402" i="38"/>
  <c r="M401"/>
  <c r="I401"/>
  <c r="X425" i="22"/>
  <c r="M414" i="38"/>
  <c r="T425" i="22"/>
  <c r="I414" i="38"/>
  <c r="P425" i="22"/>
  <c r="E414" i="38"/>
  <c r="O413"/>
  <c r="K413"/>
  <c r="G413"/>
  <c r="L413"/>
  <c r="H413"/>
  <c r="L412"/>
  <c r="N411"/>
  <c r="J411"/>
  <c r="F411"/>
  <c r="P408"/>
  <c r="L408"/>
  <c r="H408"/>
  <c r="N407"/>
  <c r="J407"/>
  <c r="F407"/>
  <c r="J405"/>
  <c r="F405"/>
  <c r="P404"/>
  <c r="L404"/>
  <c r="H404"/>
  <c r="N403"/>
  <c r="F403"/>
  <c r="AA377" i="22"/>
  <c r="P402" i="38"/>
  <c r="W377" i="22"/>
  <c r="L402" i="38"/>
  <c r="S377" i="22"/>
  <c r="H402" i="38"/>
  <c r="N401"/>
  <c r="J401"/>
  <c r="L410"/>
  <c r="AB419" i="22"/>
  <c r="Q408" i="38"/>
  <c r="AB416" i="22"/>
  <c r="Q404" i="38"/>
  <c r="Z425" i="22"/>
  <c r="O414" i="38"/>
  <c r="V425" i="22"/>
  <c r="K414" i="38"/>
  <c r="R425" i="22"/>
  <c r="G414" i="38"/>
  <c r="M413"/>
  <c r="I413"/>
  <c r="E413"/>
  <c r="M412"/>
  <c r="I412"/>
  <c r="E412"/>
  <c r="O411"/>
  <c r="K411"/>
  <c r="G411"/>
  <c r="M410"/>
  <c r="I410"/>
  <c r="E410"/>
  <c r="M408"/>
  <c r="I408"/>
  <c r="E408"/>
  <c r="O407"/>
  <c r="K407"/>
  <c r="G407"/>
  <c r="O405"/>
  <c r="K405"/>
  <c r="G405"/>
  <c r="M404"/>
  <c r="I404"/>
  <c r="E404"/>
  <c r="O403"/>
  <c r="K403"/>
  <c r="G403"/>
  <c r="M402"/>
  <c r="I402"/>
  <c r="E402"/>
  <c r="O401"/>
  <c r="K401"/>
  <c r="G401"/>
  <c r="AB423" i="22"/>
  <c r="M122" i="38"/>
  <c r="O122"/>
  <c r="AI191" i="21"/>
  <c r="K122" i="38"/>
  <c r="AH191" i="21"/>
  <c r="L122" i="38"/>
  <c r="N123"/>
  <c r="J123"/>
  <c r="AJ207" i="21"/>
  <c r="W154"/>
  <c r="W155" s="1"/>
  <c r="Y191"/>
  <c r="N122" i="38" s="1"/>
  <c r="U191" i="21"/>
  <c r="Z207"/>
  <c r="O123" i="38" s="1"/>
  <c r="V207" i="21"/>
  <c r="AA207"/>
  <c r="P123" i="38" s="1"/>
  <c r="W207" i="21"/>
  <c r="X154"/>
  <c r="X155" s="1"/>
  <c r="M86" i="38"/>
  <c r="T154" i="21"/>
  <c r="T155" s="1"/>
  <c r="I86" i="38"/>
  <c r="X207" i="21"/>
  <c r="T207"/>
  <c r="I123" i="38" s="1"/>
  <c r="Z154" i="21"/>
  <c r="Z155" s="1"/>
  <c r="AB29" i="26"/>
  <c r="Q851" i="38" s="1"/>
  <c r="Q115"/>
  <c r="AB164" i="23"/>
  <c r="AB196" i="21"/>
  <c r="Q107" i="38" s="1"/>
  <c r="AB181" i="25"/>
  <c r="AB186" s="1"/>
  <c r="AB184" s="1"/>
  <c r="AB174" s="1"/>
  <c r="Q803" i="38" s="1"/>
  <c r="AB218" i="24"/>
  <c r="F421" i="22"/>
  <c r="F436" s="1"/>
  <c r="N422"/>
  <c r="N437" s="1"/>
  <c r="T377"/>
  <c r="F376"/>
  <c r="Z376"/>
  <c r="R376"/>
  <c r="J376"/>
  <c r="X376"/>
  <c r="T376"/>
  <c r="P376"/>
  <c r="L376"/>
  <c r="H376"/>
  <c r="X377"/>
  <c r="V376"/>
  <c r="AB201" i="24"/>
  <c r="AB203" s="1"/>
  <c r="AB178"/>
  <c r="AB179" s="1"/>
  <c r="Q377" i="22"/>
  <c r="J422"/>
  <c r="J437" s="1"/>
  <c r="L421"/>
  <c r="L436" s="1"/>
  <c r="O414"/>
  <c r="O429" s="1"/>
  <c r="Z169" i="23"/>
  <c r="H421" i="22"/>
  <c r="H436" s="1"/>
  <c r="Y377"/>
  <c r="N376"/>
  <c r="N414"/>
  <c r="N429" s="1"/>
  <c r="AB421"/>
  <c r="AB377"/>
  <c r="AB414"/>
  <c r="W376"/>
  <c r="O421"/>
  <c r="O436" s="1"/>
  <c r="O376"/>
  <c r="O422"/>
  <c r="O437" s="1"/>
  <c r="K421"/>
  <c r="K436" s="1"/>
  <c r="K422"/>
  <c r="K437" s="1"/>
  <c r="G421"/>
  <c r="G436" s="1"/>
  <c r="G376"/>
  <c r="G422"/>
  <c r="G437" s="1"/>
  <c r="U377"/>
  <c r="I414"/>
  <c r="I429" s="1"/>
  <c r="I377"/>
  <c r="F377"/>
  <c r="Y376"/>
  <c r="U376"/>
  <c r="Q376"/>
  <c r="M376"/>
  <c r="I376"/>
  <c r="L377"/>
  <c r="J423"/>
  <c r="J438" s="1"/>
  <c r="L422"/>
  <c r="L437" s="1"/>
  <c r="H422"/>
  <c r="H437" s="1"/>
  <c r="AB169" i="23"/>
  <c r="AA169"/>
  <c r="AB226" i="24"/>
  <c r="Q724" i="38" s="1"/>
  <c r="AB198" i="24"/>
  <c r="J377" i="22"/>
  <c r="M377"/>
  <c r="M422"/>
  <c r="M437" s="1"/>
  <c r="I422"/>
  <c r="I437" s="1"/>
  <c r="AB188" i="24"/>
  <c r="AB215"/>
  <c r="AB195"/>
  <c r="AB202"/>
  <c r="AB221"/>
  <c r="AB216"/>
  <c r="Q715" i="38" s="1"/>
  <c r="Z222" i="23"/>
  <c r="O603" i="38" s="1"/>
  <c r="K377" i="22"/>
  <c r="G377"/>
  <c r="AB376"/>
  <c r="AB395"/>
  <c r="AB352"/>
  <c r="Y154" i="21"/>
  <c r="Y155" s="1"/>
  <c r="U154"/>
  <c r="U155" s="1"/>
  <c r="AB192"/>
  <c r="Q120" i="38" s="1"/>
  <c r="AB170" i="21"/>
  <c r="AB380" i="22" s="1"/>
  <c r="Q415" i="38" s="1"/>
  <c r="AB187" i="21"/>
  <c r="Q112" i="38" s="1"/>
  <c r="AB208" i="21"/>
  <c r="Q121" i="38" s="1"/>
  <c r="AB188" i="21"/>
  <c r="Q113" i="38" s="1"/>
  <c r="AB204" i="21"/>
  <c r="P74" i="38"/>
  <c r="Q75"/>
  <c r="T147" i="21"/>
  <c r="U147"/>
  <c r="V147"/>
  <c r="W147"/>
  <c r="X147"/>
  <c r="Y147"/>
  <c r="Z147"/>
  <c r="Q420" i="38" l="1"/>
  <c r="AB449" i="22"/>
  <c r="AB447" s="1"/>
  <c r="AB396"/>
  <c r="Q430" i="38" s="1"/>
  <c r="Q429"/>
  <c r="W440" i="22"/>
  <c r="L468" i="38" s="1"/>
  <c r="L455"/>
  <c r="AB428" i="22"/>
  <c r="Q456" i="38" s="1"/>
  <c r="Q443"/>
  <c r="AB435" i="22"/>
  <c r="Q463" i="38" s="1"/>
  <c r="Q450"/>
  <c r="Q440" i="22"/>
  <c r="F468" i="38" s="1"/>
  <c r="F455"/>
  <c r="Y440" i="22"/>
  <c r="N468" i="38" s="1"/>
  <c r="N455"/>
  <c r="AB433" i="22"/>
  <c r="Q461" i="38" s="1"/>
  <c r="Q448"/>
  <c r="AB429" i="22"/>
  <c r="Q457" i="38" s="1"/>
  <c r="Q444"/>
  <c r="V440" i="22"/>
  <c r="K468" i="38" s="1"/>
  <c r="K455"/>
  <c r="AB431" i="22"/>
  <c r="Q459" i="38" s="1"/>
  <c r="Q446"/>
  <c r="T440" i="22"/>
  <c r="I468" i="38" s="1"/>
  <c r="I455"/>
  <c r="AB437" i="22"/>
  <c r="Q465" i="38" s="1"/>
  <c r="Q452"/>
  <c r="S440" i="22"/>
  <c r="H468" i="38" s="1"/>
  <c r="H455"/>
  <c r="AA440" i="22"/>
  <c r="P468" i="38" s="1"/>
  <c r="P455"/>
  <c r="AB432" i="22"/>
  <c r="Q460" i="38" s="1"/>
  <c r="Q447"/>
  <c r="AB439" i="22"/>
  <c r="Q467" i="38" s="1"/>
  <c r="Q454"/>
  <c r="U440" i="22"/>
  <c r="J468" i="38" s="1"/>
  <c r="J455"/>
  <c r="AB430" i="22"/>
  <c r="Q458" i="38" s="1"/>
  <c r="Q445"/>
  <c r="AB222" i="24"/>
  <c r="Q720" i="38" s="1"/>
  <c r="Q712"/>
  <c r="AB436" i="22"/>
  <c r="Q464" i="38" s="1"/>
  <c r="Q451"/>
  <c r="AB438" i="22"/>
  <c r="Q466" i="38" s="1"/>
  <c r="Q453"/>
  <c r="R440" i="22"/>
  <c r="G468" i="38" s="1"/>
  <c r="G455"/>
  <c r="Z440" i="22"/>
  <c r="O468" i="38" s="1"/>
  <c r="O455"/>
  <c r="AB434" i="22"/>
  <c r="Q462" i="38" s="1"/>
  <c r="Q449"/>
  <c r="P440" i="22"/>
  <c r="E468" i="38" s="1"/>
  <c r="E455"/>
  <c r="X440" i="22"/>
  <c r="M468" i="38" s="1"/>
  <c r="M455"/>
  <c r="AB440" i="22"/>
  <c r="Q468" i="38" s="1"/>
  <c r="Q455"/>
  <c r="M123"/>
  <c r="AG207" i="21"/>
  <c r="K123" i="38"/>
  <c r="AI207" i="21"/>
  <c r="AF207"/>
  <c r="AG191"/>
  <c r="J122" i="38"/>
  <c r="AJ191" i="21"/>
  <c r="AF191"/>
  <c r="L123" i="38"/>
  <c r="AH207" i="21"/>
  <c r="Q117" i="38"/>
  <c r="AB30" i="26"/>
  <c r="Q852" i="38" s="1"/>
  <c r="AA147" i="21"/>
  <c r="P81" i="38"/>
  <c r="AB244" i="24"/>
  <c r="Q714" i="38"/>
  <c r="AB218" i="25"/>
  <c r="Q828" i="38" s="1"/>
  <c r="AB217" i="25"/>
  <c r="Q827" i="38" s="1"/>
  <c r="AB222" i="25"/>
  <c r="Q829" i="38" s="1"/>
  <c r="AB225" i="25"/>
  <c r="Q831" i="38" s="1"/>
  <c r="AB220" i="24"/>
  <c r="Q718" i="38" s="1"/>
  <c r="AB208" i="24"/>
  <c r="AB207"/>
  <c r="AB219"/>
  <c r="Q717" i="38" s="1"/>
  <c r="AB206" i="24" l="1"/>
  <c r="AB196" s="1"/>
  <c r="AB148" i="21" l="1"/>
  <c r="AB152" s="1"/>
  <c r="AB182" s="1"/>
  <c r="Q104" i="38" s="1"/>
  <c r="Q711"/>
  <c r="Q87" l="1"/>
  <c r="AB164" i="21"/>
  <c r="AB199"/>
  <c r="Q110" i="38" s="1"/>
  <c r="E126"/>
  <c r="F126"/>
  <c r="G126"/>
  <c r="H126"/>
  <c r="I126"/>
  <c r="J126"/>
  <c r="K126"/>
  <c r="L126"/>
  <c r="M126"/>
  <c r="N126"/>
  <c r="O126"/>
  <c r="P126"/>
  <c r="E127"/>
  <c r="F127"/>
  <c r="G127"/>
  <c r="H127"/>
  <c r="I127"/>
  <c r="J127"/>
  <c r="K127"/>
  <c r="L127"/>
  <c r="M127"/>
  <c r="N127"/>
  <c r="O127"/>
  <c r="P127"/>
  <c r="E128"/>
  <c r="F128"/>
  <c r="G128"/>
  <c r="H128"/>
  <c r="I128"/>
  <c r="J128"/>
  <c r="K128"/>
  <c r="L128"/>
  <c r="M128"/>
  <c r="N128"/>
  <c r="O128"/>
  <c r="P128"/>
  <c r="E129"/>
  <c r="F129"/>
  <c r="G129"/>
  <c r="H129"/>
  <c r="I129"/>
  <c r="J129"/>
  <c r="K129"/>
  <c r="L129"/>
  <c r="M129"/>
  <c r="N129"/>
  <c r="O129"/>
  <c r="P129"/>
  <c r="E130"/>
  <c r="F130"/>
  <c r="G130"/>
  <c r="H130"/>
  <c r="I130"/>
  <c r="J130"/>
  <c r="K130"/>
  <c r="L130"/>
  <c r="M130"/>
  <c r="N130"/>
  <c r="O130"/>
  <c r="P130"/>
  <c r="E131"/>
  <c r="F131"/>
  <c r="G131"/>
  <c r="H131"/>
  <c r="I131"/>
  <c r="J131"/>
  <c r="K131"/>
  <c r="L131"/>
  <c r="M131"/>
  <c r="N131"/>
  <c r="O131"/>
  <c r="P131"/>
  <c r="E132"/>
  <c r="F132"/>
  <c r="G132"/>
  <c r="H132"/>
  <c r="I132"/>
  <c r="J132"/>
  <c r="K132"/>
  <c r="L132"/>
  <c r="M132"/>
  <c r="N132"/>
  <c r="O132"/>
  <c r="P132"/>
  <c r="E133"/>
  <c r="F133"/>
  <c r="G133"/>
  <c r="H133"/>
  <c r="I133"/>
  <c r="J133"/>
  <c r="K133"/>
  <c r="L133"/>
  <c r="M133"/>
  <c r="N133"/>
  <c r="O133"/>
  <c r="P133"/>
  <c r="E134"/>
  <c r="F134"/>
  <c r="G134"/>
  <c r="H134"/>
  <c r="I134"/>
  <c r="J134"/>
  <c r="K134"/>
  <c r="L134"/>
  <c r="M134"/>
  <c r="N134"/>
  <c r="O134"/>
  <c r="P134"/>
  <c r="E135"/>
  <c r="F135"/>
  <c r="G135"/>
  <c r="H135"/>
  <c r="I135"/>
  <c r="J135"/>
  <c r="K135"/>
  <c r="L135"/>
  <c r="M135"/>
  <c r="N135"/>
  <c r="O135"/>
  <c r="P135"/>
  <c r="E136"/>
  <c r="F136"/>
  <c r="G136"/>
  <c r="H136"/>
  <c r="I136"/>
  <c r="J136"/>
  <c r="K136"/>
  <c r="L136"/>
  <c r="M136"/>
  <c r="N136"/>
  <c r="O136"/>
  <c r="P136"/>
  <c r="E137"/>
  <c r="F137"/>
  <c r="G137"/>
  <c r="H137"/>
  <c r="I137"/>
  <c r="J137"/>
  <c r="K137"/>
  <c r="L137"/>
  <c r="M137"/>
  <c r="N137"/>
  <c r="O137"/>
  <c r="P137"/>
  <c r="E138"/>
  <c r="F138"/>
  <c r="G138"/>
  <c r="H138"/>
  <c r="I138"/>
  <c r="J138"/>
  <c r="K138"/>
  <c r="L138"/>
  <c r="M138"/>
  <c r="N138"/>
  <c r="O138"/>
  <c r="P138"/>
  <c r="E139"/>
  <c r="F139"/>
  <c r="G139"/>
  <c r="H139"/>
  <c r="I139"/>
  <c r="J139"/>
  <c r="K139"/>
  <c r="L139"/>
  <c r="M139"/>
  <c r="N139"/>
  <c r="O139"/>
  <c r="P139"/>
  <c r="E140"/>
  <c r="F140"/>
  <c r="G140"/>
  <c r="H140"/>
  <c r="I140"/>
  <c r="J140"/>
  <c r="K140"/>
  <c r="L140"/>
  <c r="M140"/>
  <c r="N140"/>
  <c r="O140"/>
  <c r="P140"/>
  <c r="E141"/>
  <c r="F141"/>
  <c r="G141"/>
  <c r="H141"/>
  <c r="I141"/>
  <c r="J141"/>
  <c r="K141"/>
  <c r="L141"/>
  <c r="M141"/>
  <c r="N141"/>
  <c r="O141"/>
  <c r="P141"/>
  <c r="E142"/>
  <c r="F142"/>
  <c r="G142"/>
  <c r="H142"/>
  <c r="I142"/>
  <c r="J142"/>
  <c r="K142"/>
  <c r="L142"/>
  <c r="M142"/>
  <c r="N142"/>
  <c r="O142"/>
  <c r="P142"/>
  <c r="E143"/>
  <c r="F143"/>
  <c r="G143"/>
  <c r="H143"/>
  <c r="I143"/>
  <c r="J143"/>
  <c r="K143"/>
  <c r="L143"/>
  <c r="M143"/>
  <c r="N143"/>
  <c r="O143"/>
  <c r="P143"/>
  <c r="E144"/>
  <c r="F144"/>
  <c r="G144"/>
  <c r="H144"/>
  <c r="I144"/>
  <c r="J144"/>
  <c r="K144"/>
  <c r="L144"/>
  <c r="M144"/>
  <c r="N144"/>
  <c r="O144"/>
  <c r="P144"/>
  <c r="E145"/>
  <c r="F145"/>
  <c r="G145"/>
  <c r="H145"/>
  <c r="I145"/>
  <c r="J145"/>
  <c r="K145"/>
  <c r="L145"/>
  <c r="M145"/>
  <c r="N145"/>
  <c r="O145"/>
  <c r="P145"/>
  <c r="E146"/>
  <c r="F146"/>
  <c r="G146"/>
  <c r="H146"/>
  <c r="I146"/>
  <c r="J146"/>
  <c r="K146"/>
  <c r="L146"/>
  <c r="M146"/>
  <c r="N146"/>
  <c r="O146"/>
  <c r="P146"/>
  <c r="E147"/>
  <c r="F147"/>
  <c r="G147"/>
  <c r="H147"/>
  <c r="I147"/>
  <c r="J147"/>
  <c r="K147"/>
  <c r="L147"/>
  <c r="M147"/>
  <c r="N147"/>
  <c r="O147"/>
  <c r="P147"/>
  <c r="E148"/>
  <c r="F148"/>
  <c r="G148"/>
  <c r="H148"/>
  <c r="I148"/>
  <c r="J148"/>
  <c r="K148"/>
  <c r="L148"/>
  <c r="M148"/>
  <c r="N148"/>
  <c r="O148"/>
  <c r="P148"/>
  <c r="E149"/>
  <c r="F149"/>
  <c r="G149"/>
  <c r="H149"/>
  <c r="I149"/>
  <c r="J149"/>
  <c r="K149"/>
  <c r="L149"/>
  <c r="M149"/>
  <c r="N149"/>
  <c r="O149"/>
  <c r="P149"/>
  <c r="E150"/>
  <c r="F150"/>
  <c r="G150"/>
  <c r="H150"/>
  <c r="I150"/>
  <c r="J150"/>
  <c r="K150"/>
  <c r="L150"/>
  <c r="M150"/>
  <c r="N150"/>
  <c r="O150"/>
  <c r="P150"/>
  <c r="E151"/>
  <c r="F151"/>
  <c r="G151"/>
  <c r="H151"/>
  <c r="I151"/>
  <c r="J151"/>
  <c r="K151"/>
  <c r="L151"/>
  <c r="M151"/>
  <c r="N151"/>
  <c r="O151"/>
  <c r="P151"/>
  <c r="E152"/>
  <c r="F152"/>
  <c r="G152"/>
  <c r="H152"/>
  <c r="I152"/>
  <c r="J152"/>
  <c r="K152"/>
  <c r="L152"/>
  <c r="M152"/>
  <c r="N152"/>
  <c r="O152"/>
  <c r="P152"/>
  <c r="E153"/>
  <c r="F153"/>
  <c r="G153"/>
  <c r="H153"/>
  <c r="I153"/>
  <c r="J153"/>
  <c r="K153"/>
  <c r="L153"/>
  <c r="M153"/>
  <c r="N153"/>
  <c r="O153"/>
  <c r="P153"/>
  <c r="E154"/>
  <c r="F154"/>
  <c r="G154"/>
  <c r="H154"/>
  <c r="I154"/>
  <c r="J154"/>
  <c r="K154"/>
  <c r="L154"/>
  <c r="M154"/>
  <c r="N154"/>
  <c r="O154"/>
  <c r="P154"/>
  <c r="E155"/>
  <c r="F155"/>
  <c r="G155"/>
  <c r="H155"/>
  <c r="I155"/>
  <c r="J155"/>
  <c r="K155"/>
  <c r="L155"/>
  <c r="M155"/>
  <c r="N155"/>
  <c r="O155"/>
  <c r="P155"/>
  <c r="E156"/>
  <c r="F156"/>
  <c r="G156"/>
  <c r="H156"/>
  <c r="I156"/>
  <c r="J156"/>
  <c r="K156"/>
  <c r="L156"/>
  <c r="M156"/>
  <c r="N156"/>
  <c r="O156"/>
  <c r="P156"/>
  <c r="E157"/>
  <c r="F157"/>
  <c r="G157"/>
  <c r="H157"/>
  <c r="I157"/>
  <c r="J157"/>
  <c r="K157"/>
  <c r="L157"/>
  <c r="M157"/>
  <c r="N157"/>
  <c r="O157"/>
  <c r="P157"/>
  <c r="E158"/>
  <c r="F158"/>
  <c r="G158"/>
  <c r="H158"/>
  <c r="I158"/>
  <c r="J158"/>
  <c r="K158"/>
  <c r="L158"/>
  <c r="M158"/>
  <c r="N158"/>
  <c r="O158"/>
  <c r="P158"/>
  <c r="E159"/>
  <c r="F159"/>
  <c r="G159"/>
  <c r="H159"/>
  <c r="I159"/>
  <c r="J159"/>
  <c r="K159"/>
  <c r="L159"/>
  <c r="M159"/>
  <c r="N159"/>
  <c r="O159"/>
  <c r="P159"/>
  <c r="E160"/>
  <c r="F160"/>
  <c r="G160"/>
  <c r="H160"/>
  <c r="I160"/>
  <c r="J160"/>
  <c r="K160"/>
  <c r="L160"/>
  <c r="M160"/>
  <c r="N160"/>
  <c r="O160"/>
  <c r="P160"/>
  <c r="N163"/>
  <c r="O166"/>
  <c r="P166"/>
  <c r="I168"/>
  <c r="I169"/>
  <c r="H170"/>
  <c r="E171"/>
  <c r="F171"/>
  <c r="G171"/>
  <c r="H171"/>
  <c r="I171"/>
  <c r="J171"/>
  <c r="K171"/>
  <c r="L171"/>
  <c r="M171"/>
  <c r="N171"/>
  <c r="O171"/>
  <c r="P171"/>
  <c r="E727"/>
  <c r="F727"/>
  <c r="G727"/>
  <c r="H727"/>
  <c r="I727"/>
  <c r="J727"/>
  <c r="K727"/>
  <c r="L727"/>
  <c r="M727"/>
  <c r="N727"/>
  <c r="O727"/>
  <c r="P727"/>
  <c r="E833"/>
  <c r="F833"/>
  <c r="G833"/>
  <c r="H833"/>
  <c r="I833"/>
  <c r="J833"/>
  <c r="K833"/>
  <c r="L833"/>
  <c r="M833"/>
  <c r="N833"/>
  <c r="O833"/>
  <c r="P833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D833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D727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D171"/>
  <c r="C171"/>
  <c r="D170"/>
  <c r="C170"/>
  <c r="D169"/>
  <c r="C169"/>
  <c r="D168"/>
  <c r="C168"/>
  <c r="D167"/>
  <c r="C167"/>
  <c r="D166"/>
  <c r="C166"/>
  <c r="D165"/>
  <c r="D164"/>
  <c r="C164"/>
  <c r="D163"/>
  <c r="C163"/>
  <c r="D162"/>
  <c r="C162"/>
  <c r="D161"/>
  <c r="D160"/>
  <c r="D159"/>
  <c r="D158"/>
  <c r="D157"/>
  <c r="D156"/>
  <c r="D155"/>
  <c r="D154"/>
  <c r="D153"/>
  <c r="D152"/>
  <c r="D151"/>
  <c r="D150"/>
  <c r="D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C125"/>
  <c r="C124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M28" i="26"/>
  <c r="N28"/>
  <c r="O28"/>
  <c r="P28"/>
  <c r="Q28"/>
  <c r="R28"/>
  <c r="S28"/>
  <c r="T28"/>
  <c r="U28"/>
  <c r="W28"/>
  <c r="X28"/>
  <c r="Y28"/>
  <c r="Z28"/>
  <c r="AA28"/>
  <c r="V28"/>
  <c r="L28"/>
  <c r="K28"/>
  <c r="J28"/>
  <c r="I28"/>
  <c r="H28"/>
  <c r="G28"/>
  <c r="F28"/>
  <c r="Q3" i="21"/>
  <c r="R3"/>
  <c r="S3" s="1"/>
  <c r="T3" s="1"/>
  <c r="U3" s="1"/>
  <c r="V3" s="1"/>
  <c r="W3" s="1"/>
  <c r="X3" s="1"/>
  <c r="Y3" s="1"/>
  <c r="Z3" s="1"/>
  <c r="AA3" s="1"/>
  <c r="AF5"/>
  <c r="AG5"/>
  <c r="AH5"/>
  <c r="AI5"/>
  <c r="AJ5"/>
  <c r="AF16"/>
  <c r="AG16"/>
  <c r="AH16"/>
  <c r="AI16"/>
  <c r="AJ16"/>
  <c r="AF17"/>
  <c r="AG17"/>
  <c r="AH17"/>
  <c r="AI17"/>
  <c r="AJ17"/>
  <c r="AF18"/>
  <c r="AG18"/>
  <c r="AH18"/>
  <c r="AI18"/>
  <c r="AJ18"/>
  <c r="AF21"/>
  <c r="AG21"/>
  <c r="AH21"/>
  <c r="AI21"/>
  <c r="AJ21"/>
  <c r="AF24"/>
  <c r="AG24"/>
  <c r="AH24"/>
  <c r="AI24"/>
  <c r="AJ24"/>
  <c r="AF27"/>
  <c r="AG27"/>
  <c r="AH27"/>
  <c r="AI27"/>
  <c r="AJ27"/>
  <c r="AF28"/>
  <c r="AG28"/>
  <c r="AH28"/>
  <c r="AI28"/>
  <c r="AJ28"/>
  <c r="AF29"/>
  <c r="AG29"/>
  <c r="AH29"/>
  <c r="AI29"/>
  <c r="AJ29"/>
  <c r="AF30"/>
  <c r="AG30"/>
  <c r="AH30"/>
  <c r="AI30"/>
  <c r="AJ30"/>
  <c r="AF31"/>
  <c r="AG31"/>
  <c r="AH31"/>
  <c r="AI31"/>
  <c r="AJ31"/>
  <c r="AF32"/>
  <c r="AG32"/>
  <c r="AH32"/>
  <c r="AI32"/>
  <c r="AJ32"/>
  <c r="AF33"/>
  <c r="AG33"/>
  <c r="AH33"/>
  <c r="AI33"/>
  <c r="AJ33"/>
  <c r="AF34"/>
  <c r="AG34"/>
  <c r="AH34"/>
  <c r="AI34"/>
  <c r="AJ34"/>
  <c r="AF35"/>
  <c r="AG35"/>
  <c r="AH35"/>
  <c r="AI35"/>
  <c r="AJ35"/>
  <c r="AF37"/>
  <c r="AG37"/>
  <c r="AH37"/>
  <c r="AI37"/>
  <c r="AJ37"/>
  <c r="AF38"/>
  <c r="AG38"/>
  <c r="AH38"/>
  <c r="AI38"/>
  <c r="AJ38"/>
  <c r="AF39"/>
  <c r="AG39"/>
  <c r="AH39"/>
  <c r="AI39"/>
  <c r="AJ39"/>
  <c r="AF41"/>
  <c r="AG41"/>
  <c r="AH41"/>
  <c r="AI41"/>
  <c r="AJ41"/>
  <c r="AF45"/>
  <c r="AG45"/>
  <c r="AH45"/>
  <c r="AI45"/>
  <c r="AJ45"/>
  <c r="AF46"/>
  <c r="AG46"/>
  <c r="AH46"/>
  <c r="AI46"/>
  <c r="AJ46"/>
  <c r="AF47"/>
  <c r="AG47"/>
  <c r="AH47"/>
  <c r="AI47"/>
  <c r="AJ47"/>
  <c r="AF48"/>
  <c r="AG48"/>
  <c r="AH48"/>
  <c r="AI48"/>
  <c r="AJ48"/>
  <c r="AF49"/>
  <c r="AG49"/>
  <c r="AH49"/>
  <c r="AI49"/>
  <c r="AJ49"/>
  <c r="AF50"/>
  <c r="AG50"/>
  <c r="AH50"/>
  <c r="AI50"/>
  <c r="AJ50"/>
  <c r="AF53"/>
  <c r="AG53"/>
  <c r="AH53"/>
  <c r="AI53"/>
  <c r="AJ53"/>
  <c r="AF59"/>
  <c r="AG59"/>
  <c r="AH59"/>
  <c r="AI59"/>
  <c r="AJ59"/>
  <c r="AF60"/>
  <c r="AG60"/>
  <c r="AH60"/>
  <c r="AI60"/>
  <c r="AJ60"/>
  <c r="AF61"/>
  <c r="AG61"/>
  <c r="AH61"/>
  <c r="AI61"/>
  <c r="AJ61"/>
  <c r="AF62"/>
  <c r="AG62"/>
  <c r="AH62"/>
  <c r="AI62"/>
  <c r="AJ62"/>
  <c r="AF65"/>
  <c r="AG65"/>
  <c r="AH65"/>
  <c r="AI65"/>
  <c r="AJ65"/>
  <c r="AF67"/>
  <c r="AG67"/>
  <c r="AH67"/>
  <c r="AI67"/>
  <c r="AJ67"/>
  <c r="AF68"/>
  <c r="AG68"/>
  <c r="AH68"/>
  <c r="AI68"/>
  <c r="AJ68"/>
  <c r="AF69"/>
  <c r="AG69"/>
  <c r="AH69"/>
  <c r="AI69"/>
  <c r="AJ69"/>
  <c r="AF70"/>
  <c r="AG70"/>
  <c r="AH70"/>
  <c r="AI70"/>
  <c r="AJ70"/>
  <c r="AF71"/>
  <c r="AG71"/>
  <c r="AH71"/>
  <c r="AI71"/>
  <c r="AJ71"/>
  <c r="AF72"/>
  <c r="AG72"/>
  <c r="AH72"/>
  <c r="AI72"/>
  <c r="AJ72"/>
  <c r="AF75"/>
  <c r="AG75"/>
  <c r="AH75"/>
  <c r="AI75"/>
  <c r="AJ75"/>
  <c r="AF77"/>
  <c r="AG77"/>
  <c r="AH77"/>
  <c r="AI77"/>
  <c r="AJ77"/>
  <c r="AF78"/>
  <c r="AG78"/>
  <c r="AH78"/>
  <c r="AI78"/>
  <c r="AJ78"/>
  <c r="AF79"/>
  <c r="AG79"/>
  <c r="AH79"/>
  <c r="AI79"/>
  <c r="AJ79"/>
  <c r="AF80"/>
  <c r="AG80"/>
  <c r="AH80"/>
  <c r="AI80"/>
  <c r="AJ80"/>
  <c r="AF81"/>
  <c r="AG81"/>
  <c r="AH81"/>
  <c r="AI81"/>
  <c r="AJ81"/>
  <c r="AF84"/>
  <c r="AG84"/>
  <c r="AH84"/>
  <c r="AI84"/>
  <c r="AJ84"/>
  <c r="AF87"/>
  <c r="AG87"/>
  <c r="AH87"/>
  <c r="AI87"/>
  <c r="AJ87"/>
  <c r="AF89"/>
  <c r="AG89"/>
  <c r="AH89"/>
  <c r="AI89"/>
  <c r="AJ89"/>
  <c r="AF90"/>
  <c r="AG90"/>
  <c r="AH90"/>
  <c r="AI90"/>
  <c r="AJ90"/>
  <c r="AF91"/>
  <c r="AG91"/>
  <c r="AH91"/>
  <c r="AI91"/>
  <c r="AJ91"/>
  <c r="AF92"/>
  <c r="AG92"/>
  <c r="AH92"/>
  <c r="AI92"/>
  <c r="AJ92"/>
  <c r="AF93"/>
  <c r="AG93"/>
  <c r="AH93"/>
  <c r="AI93"/>
  <c r="AJ93"/>
  <c r="AF94"/>
  <c r="AG94"/>
  <c r="AH94"/>
  <c r="AI94"/>
  <c r="AJ94"/>
  <c r="AF97"/>
  <c r="AG97"/>
  <c r="AH97"/>
  <c r="AI97"/>
  <c r="AJ97"/>
  <c r="AF99"/>
  <c r="AG99"/>
  <c r="AH99"/>
  <c r="AI99"/>
  <c r="AJ99"/>
  <c r="AF100"/>
  <c r="AG100"/>
  <c r="AH100"/>
  <c r="AI100"/>
  <c r="AJ100"/>
  <c r="AF101"/>
  <c r="AG101"/>
  <c r="AH101"/>
  <c r="AI101"/>
  <c r="AJ101"/>
  <c r="AF102"/>
  <c r="AG102"/>
  <c r="AH102"/>
  <c r="AI102"/>
  <c r="AJ102"/>
  <c r="AF103"/>
  <c r="AG103"/>
  <c r="AH103"/>
  <c r="AI103"/>
  <c r="AJ103"/>
  <c r="AF104"/>
  <c r="AG104"/>
  <c r="AH104"/>
  <c r="AI104"/>
  <c r="AJ104"/>
  <c r="AF109"/>
  <c r="AG109"/>
  <c r="AH109"/>
  <c r="AI109"/>
  <c r="AJ109"/>
  <c r="AF110"/>
  <c r="AG110"/>
  <c r="AH110"/>
  <c r="AI110"/>
  <c r="AJ110"/>
  <c r="AF111"/>
  <c r="AG111"/>
  <c r="AH111"/>
  <c r="AI111"/>
  <c r="AJ111"/>
  <c r="AF112"/>
  <c r="AG112"/>
  <c r="AH112"/>
  <c r="AI112"/>
  <c r="AJ112"/>
  <c r="AF113"/>
  <c r="AG113"/>
  <c r="AH113"/>
  <c r="AI113"/>
  <c r="AJ113"/>
  <c r="AF114"/>
  <c r="AG114"/>
  <c r="AH114"/>
  <c r="AI114"/>
  <c r="AJ114"/>
  <c r="AF115"/>
  <c r="AG115"/>
  <c r="AH115"/>
  <c r="AI115"/>
  <c r="AJ115"/>
  <c r="AF116"/>
  <c r="AG116"/>
  <c r="AH116"/>
  <c r="AI116"/>
  <c r="AJ116"/>
  <c r="AF117"/>
  <c r="AG117"/>
  <c r="AH117"/>
  <c r="AI117"/>
  <c r="AJ117"/>
  <c r="M118"/>
  <c r="N118"/>
  <c r="N121" s="1"/>
  <c r="O118"/>
  <c r="O121" s="1"/>
  <c r="P118"/>
  <c r="P121" s="1"/>
  <c r="Q118"/>
  <c r="Q121" s="1"/>
  <c r="R118"/>
  <c r="S118"/>
  <c r="S121" s="1"/>
  <c r="T118"/>
  <c r="U118"/>
  <c r="U121" s="1"/>
  <c r="AJ121" s="1"/>
  <c r="V118"/>
  <c r="W118"/>
  <c r="W121" s="1"/>
  <c r="X118"/>
  <c r="X121" s="1"/>
  <c r="Y118"/>
  <c r="Z118"/>
  <c r="AA118"/>
  <c r="AI118"/>
  <c r="M119"/>
  <c r="N119"/>
  <c r="O119"/>
  <c r="P119"/>
  <c r="Q119"/>
  <c r="R119"/>
  <c r="S119"/>
  <c r="T119"/>
  <c r="U119"/>
  <c r="AJ119" s="1"/>
  <c r="V119"/>
  <c r="AI119"/>
  <c r="W119"/>
  <c r="X119"/>
  <c r="Y119"/>
  <c r="AG119" s="1"/>
  <c r="Z119"/>
  <c r="AA119"/>
  <c r="M120"/>
  <c r="N120"/>
  <c r="O120"/>
  <c r="P120"/>
  <c r="Q120"/>
  <c r="R120"/>
  <c r="S120"/>
  <c r="T120"/>
  <c r="U120"/>
  <c r="AJ120" s="1"/>
  <c r="V120"/>
  <c r="AI120" s="1"/>
  <c r="W120"/>
  <c r="AH120" s="1"/>
  <c r="X120"/>
  <c r="Y120"/>
  <c r="AF120" s="1"/>
  <c r="Z120"/>
  <c r="AA120"/>
  <c r="M121"/>
  <c r="R121"/>
  <c r="T121"/>
  <c r="V121"/>
  <c r="AI121"/>
  <c r="Z121"/>
  <c r="AA121"/>
  <c r="AF122"/>
  <c r="AG122"/>
  <c r="AH122"/>
  <c r="AI122"/>
  <c r="AJ122"/>
  <c r="AF123"/>
  <c r="AG123"/>
  <c r="AH123"/>
  <c r="AI123"/>
  <c r="AJ123"/>
  <c r="M124"/>
  <c r="N124"/>
  <c r="O124"/>
  <c r="P124"/>
  <c r="Q124"/>
  <c r="R124"/>
  <c r="S124"/>
  <c r="T124"/>
  <c r="U124"/>
  <c r="AJ124" s="1"/>
  <c r="V124"/>
  <c r="AI124" s="1"/>
  <c r="W124"/>
  <c r="X124"/>
  <c r="AH124" s="1"/>
  <c r="Y124"/>
  <c r="AF124" s="1"/>
  <c r="Z124"/>
  <c r="AA124"/>
  <c r="I125"/>
  <c r="J125"/>
  <c r="K125"/>
  <c r="L125"/>
  <c r="L180" s="1"/>
  <c r="M125"/>
  <c r="N125"/>
  <c r="O125"/>
  <c r="P125"/>
  <c r="Q125"/>
  <c r="R125"/>
  <c r="S125"/>
  <c r="T125"/>
  <c r="T179" s="1"/>
  <c r="I101" i="38" s="1"/>
  <c r="U125" i="21"/>
  <c r="V125"/>
  <c r="W125"/>
  <c r="X125"/>
  <c r="Y125"/>
  <c r="Z125"/>
  <c r="AA125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Z187" s="1"/>
  <c r="O112" i="38" s="1"/>
  <c r="AA126" i="21"/>
  <c r="AA187" s="1"/>
  <c r="P112" i="38" s="1"/>
  <c r="I127" i="21"/>
  <c r="I33" i="26" s="1"/>
  <c r="J127" i="21"/>
  <c r="K127"/>
  <c r="L127"/>
  <c r="M127"/>
  <c r="M33" i="26" s="1"/>
  <c r="N127" i="21"/>
  <c r="O127"/>
  <c r="P127"/>
  <c r="P33" i="26" s="1"/>
  <c r="E855" i="38" s="1"/>
  <c r="Q127" i="21"/>
  <c r="Q33" i="26" s="1"/>
  <c r="F855" i="38" s="1"/>
  <c r="R127" i="21"/>
  <c r="S127"/>
  <c r="T127"/>
  <c r="U127"/>
  <c r="U33" i="26" s="1"/>
  <c r="J855" i="38" s="1"/>
  <c r="V127" i="21"/>
  <c r="W127"/>
  <c r="W188" s="1"/>
  <c r="L113" i="38" s="1"/>
  <c r="X127" i="21"/>
  <c r="Y127"/>
  <c r="AF127" s="1"/>
  <c r="Z127"/>
  <c r="AA127"/>
  <c r="I128"/>
  <c r="J128"/>
  <c r="K128"/>
  <c r="L128"/>
  <c r="M128"/>
  <c r="N128"/>
  <c r="O128"/>
  <c r="P128"/>
  <c r="Q128"/>
  <c r="R128"/>
  <c r="S128"/>
  <c r="T128"/>
  <c r="T189" s="1"/>
  <c r="I114" i="38" s="1"/>
  <c r="U128" i="21"/>
  <c r="V128"/>
  <c r="W128"/>
  <c r="X128"/>
  <c r="Y128"/>
  <c r="Z128"/>
  <c r="AA128"/>
  <c r="AI128"/>
  <c r="I129"/>
  <c r="J129"/>
  <c r="K129"/>
  <c r="L129"/>
  <c r="M129"/>
  <c r="N129"/>
  <c r="O129"/>
  <c r="P129"/>
  <c r="Q129"/>
  <c r="R129"/>
  <c r="S129"/>
  <c r="T129"/>
  <c r="T190" s="1"/>
  <c r="I115" i="38" s="1"/>
  <c r="U129" i="21"/>
  <c r="V129"/>
  <c r="W129"/>
  <c r="X129"/>
  <c r="Y129"/>
  <c r="Z129"/>
  <c r="AA129"/>
  <c r="AG129"/>
  <c r="J130"/>
  <c r="K130"/>
  <c r="L130"/>
  <c r="O130"/>
  <c r="S130"/>
  <c r="W130"/>
  <c r="X130"/>
  <c r="Z130"/>
  <c r="AF131"/>
  <c r="AG131"/>
  <c r="AH131"/>
  <c r="AI131"/>
  <c r="AJ131"/>
  <c r="AF132"/>
  <c r="AG132"/>
  <c r="AH132"/>
  <c r="AI132"/>
  <c r="AJ132"/>
  <c r="I133"/>
  <c r="I197" s="1"/>
  <c r="J133"/>
  <c r="K133"/>
  <c r="K138" s="1"/>
  <c r="L133"/>
  <c r="M133"/>
  <c r="N133"/>
  <c r="O133"/>
  <c r="O138" s="1"/>
  <c r="P133"/>
  <c r="Q133"/>
  <c r="Q138" s="1"/>
  <c r="R133"/>
  <c r="S133"/>
  <c r="S138" s="1"/>
  <c r="T133"/>
  <c r="U133"/>
  <c r="U196" s="1"/>
  <c r="J107" i="38" s="1"/>
  <c r="V133" i="21"/>
  <c r="W133"/>
  <c r="W198" s="1"/>
  <c r="L109" i="38" s="1"/>
  <c r="X133" i="21"/>
  <c r="Y133"/>
  <c r="AG133" s="1"/>
  <c r="Z133"/>
  <c r="AA133"/>
  <c r="AA138" s="1"/>
  <c r="I134"/>
  <c r="J134"/>
  <c r="K134"/>
  <c r="L134"/>
  <c r="M134"/>
  <c r="N134"/>
  <c r="O134"/>
  <c r="P134"/>
  <c r="Q134"/>
  <c r="R134"/>
  <c r="S134"/>
  <c r="T134"/>
  <c r="U134"/>
  <c r="V134"/>
  <c r="AI134" s="1"/>
  <c r="W134"/>
  <c r="X134"/>
  <c r="Y134"/>
  <c r="Z134"/>
  <c r="Z203" s="1"/>
  <c r="O116" i="38" s="1"/>
  <c r="AA134" i="21"/>
  <c r="I135"/>
  <c r="J135"/>
  <c r="K135"/>
  <c r="L135"/>
  <c r="L32" i="26" s="1"/>
  <c r="M135" i="21"/>
  <c r="N135"/>
  <c r="O135"/>
  <c r="P135"/>
  <c r="Q135"/>
  <c r="R135"/>
  <c r="S135"/>
  <c r="T135"/>
  <c r="T34" i="26" s="1"/>
  <c r="I856" i="38" s="1"/>
  <c r="U135" i="21"/>
  <c r="V135"/>
  <c r="W135"/>
  <c r="X135"/>
  <c r="Y135"/>
  <c r="Y34" i="26" s="1"/>
  <c r="N856" i="38" s="1"/>
  <c r="Z135" i="21"/>
  <c r="AA135"/>
  <c r="AA204" s="1"/>
  <c r="P117" i="38" s="1"/>
  <c r="I136" i="21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I136"/>
  <c r="I137"/>
  <c r="J137"/>
  <c r="K137"/>
  <c r="L137"/>
  <c r="M137"/>
  <c r="N137"/>
  <c r="O137"/>
  <c r="P137"/>
  <c r="Q137"/>
  <c r="R137"/>
  <c r="S137"/>
  <c r="T137"/>
  <c r="U137"/>
  <c r="V137"/>
  <c r="V206" s="1"/>
  <c r="K119" i="38" s="1"/>
  <c r="W137" i="21"/>
  <c r="X137"/>
  <c r="Y137"/>
  <c r="Z137"/>
  <c r="AA137"/>
  <c r="L138"/>
  <c r="T138"/>
  <c r="X138"/>
  <c r="AF139"/>
  <c r="AG139"/>
  <c r="AH139"/>
  <c r="AI139"/>
  <c r="AJ139"/>
  <c r="AF140"/>
  <c r="AG140"/>
  <c r="AH140"/>
  <c r="AI140"/>
  <c r="AJ140"/>
  <c r="F141"/>
  <c r="F196" s="1"/>
  <c r="G141"/>
  <c r="G196" s="1"/>
  <c r="H141"/>
  <c r="H161" s="1"/>
  <c r="H213" s="1"/>
  <c r="I141"/>
  <c r="J141"/>
  <c r="J196" s="1"/>
  <c r="K141"/>
  <c r="K161" s="1"/>
  <c r="K213" s="1"/>
  <c r="L141"/>
  <c r="L196" s="1"/>
  <c r="M141"/>
  <c r="N141"/>
  <c r="N179" s="1"/>
  <c r="O141"/>
  <c r="O179" s="1"/>
  <c r="P141"/>
  <c r="Q141"/>
  <c r="R141"/>
  <c r="R179" s="1"/>
  <c r="G101" i="38" s="1"/>
  <c r="S141" i="21"/>
  <c r="S179" s="1"/>
  <c r="H101" i="38" s="1"/>
  <c r="AJ141" i="21"/>
  <c r="Z161"/>
  <c r="Z213" s="1"/>
  <c r="AA179"/>
  <c r="P101" i="38" s="1"/>
  <c r="AF141" i="21"/>
  <c r="F142"/>
  <c r="F163" s="1"/>
  <c r="G142"/>
  <c r="H142"/>
  <c r="I142"/>
  <c r="I163" s="1"/>
  <c r="I173" s="1"/>
  <c r="J142"/>
  <c r="K142"/>
  <c r="K181" s="1"/>
  <c r="L142"/>
  <c r="M142"/>
  <c r="N142"/>
  <c r="O142"/>
  <c r="O198" s="1"/>
  <c r="P142"/>
  <c r="E86" i="38" s="1"/>
  <c r="Q142" i="21"/>
  <c r="F86" i="38" s="1"/>
  <c r="R142" i="21"/>
  <c r="G86" i="38" s="1"/>
  <c r="S142" i="21"/>
  <c r="AJ142"/>
  <c r="AA163"/>
  <c r="AG142"/>
  <c r="AI142"/>
  <c r="F143"/>
  <c r="F203" s="1"/>
  <c r="G143"/>
  <c r="G164" i="23" s="1"/>
  <c r="H143" i="21"/>
  <c r="H203" s="1"/>
  <c r="I143"/>
  <c r="J143"/>
  <c r="J203" s="1"/>
  <c r="K143"/>
  <c r="L143"/>
  <c r="L203" s="1"/>
  <c r="M143"/>
  <c r="M203" s="1"/>
  <c r="N143"/>
  <c r="N164" i="23" s="1"/>
  <c r="O143" i="21"/>
  <c r="P143"/>
  <c r="P203" s="1"/>
  <c r="E116" i="38" s="1"/>
  <c r="Q143" i="21"/>
  <c r="Q170" s="1"/>
  <c r="Q380" i="22" s="1"/>
  <c r="F415" i="38" s="1"/>
  <c r="R143" i="21"/>
  <c r="R203" s="1"/>
  <c r="G116" i="38" s="1"/>
  <c r="S143" i="21"/>
  <c r="AG143"/>
  <c r="AA170"/>
  <c r="AA380" i="22" s="1"/>
  <c r="P415" i="38" s="1"/>
  <c r="AI143" i="21"/>
  <c r="AJ143"/>
  <c r="F144"/>
  <c r="F192" s="1"/>
  <c r="G144"/>
  <c r="G192" s="1"/>
  <c r="H144"/>
  <c r="H208" s="1"/>
  <c r="I144"/>
  <c r="J144"/>
  <c r="K144"/>
  <c r="L144"/>
  <c r="M144"/>
  <c r="N144"/>
  <c r="O144"/>
  <c r="O192" s="1"/>
  <c r="P144"/>
  <c r="P192" s="1"/>
  <c r="E120" i="38" s="1"/>
  <c r="Q144" i="21"/>
  <c r="R144"/>
  <c r="S144"/>
  <c r="S192" s="1"/>
  <c r="H120" i="38" s="1"/>
  <c r="Y192" i="21"/>
  <c r="N120" i="38" s="1"/>
  <c r="AF144" i="21"/>
  <c r="AI144"/>
  <c r="F145"/>
  <c r="F190" s="1"/>
  <c r="G145"/>
  <c r="G206" s="1"/>
  <c r="H145"/>
  <c r="H190" s="1"/>
  <c r="I145"/>
  <c r="I206" s="1"/>
  <c r="J145"/>
  <c r="K145"/>
  <c r="L145"/>
  <c r="M145"/>
  <c r="N145"/>
  <c r="O145"/>
  <c r="O206" s="1"/>
  <c r="P145"/>
  <c r="Q145"/>
  <c r="R145"/>
  <c r="S145"/>
  <c r="AI145"/>
  <c r="AG145"/>
  <c r="AH145"/>
  <c r="AJ145"/>
  <c r="F146"/>
  <c r="F204" s="1"/>
  <c r="G146"/>
  <c r="G204" s="1"/>
  <c r="H146"/>
  <c r="H169" s="1"/>
  <c r="I146"/>
  <c r="I204" s="1"/>
  <c r="J146"/>
  <c r="K146"/>
  <c r="K188" s="1"/>
  <c r="L146"/>
  <c r="L169" s="1"/>
  <c r="M146"/>
  <c r="M188" s="1"/>
  <c r="N146"/>
  <c r="N169" s="1"/>
  <c r="O146"/>
  <c r="P146"/>
  <c r="Q146"/>
  <c r="Q169" s="1"/>
  <c r="R146"/>
  <c r="R169" s="1"/>
  <c r="S146"/>
  <c r="S169" s="1"/>
  <c r="AH146"/>
  <c r="AI146"/>
  <c r="F147"/>
  <c r="F189" s="1"/>
  <c r="G147"/>
  <c r="G171" s="1"/>
  <c r="H147"/>
  <c r="H171" s="1"/>
  <c r="I147"/>
  <c r="I171" s="1"/>
  <c r="J147"/>
  <c r="J205" s="1"/>
  <c r="K147"/>
  <c r="K189" s="1"/>
  <c r="L147"/>
  <c r="M147"/>
  <c r="M171" s="1"/>
  <c r="N147"/>
  <c r="N171" s="1"/>
  <c r="O147"/>
  <c r="P147"/>
  <c r="Q147"/>
  <c r="Q171" s="1"/>
  <c r="R147"/>
  <c r="S147"/>
  <c r="S171" s="1"/>
  <c r="AJ147"/>
  <c r="X166"/>
  <c r="Y171"/>
  <c r="Z171"/>
  <c r="F148"/>
  <c r="G148"/>
  <c r="H148"/>
  <c r="I148"/>
  <c r="J148"/>
  <c r="K148"/>
  <c r="L148"/>
  <c r="M148"/>
  <c r="N148"/>
  <c r="O148"/>
  <c r="F149"/>
  <c r="G149"/>
  <c r="H149"/>
  <c r="I149"/>
  <c r="J149"/>
  <c r="K149"/>
  <c r="L149"/>
  <c r="O149"/>
  <c r="F150"/>
  <c r="G150"/>
  <c r="H150"/>
  <c r="I150"/>
  <c r="J150"/>
  <c r="K150"/>
  <c r="L150"/>
  <c r="M150"/>
  <c r="N150"/>
  <c r="O150"/>
  <c r="P150"/>
  <c r="E88" i="38" s="1"/>
  <c r="Q150" i="21"/>
  <c r="F88" i="38" s="1"/>
  <c r="R150" i="21"/>
  <c r="G88" i="38" s="1"/>
  <c r="S150" i="21"/>
  <c r="H88" i="38" s="1"/>
  <c r="AJ150" i="21"/>
  <c r="AG150"/>
  <c r="AI150"/>
  <c r="AF151"/>
  <c r="AG151"/>
  <c r="AH151"/>
  <c r="AI151"/>
  <c r="AJ151"/>
  <c r="AF154"/>
  <c r="AJ154"/>
  <c r="AJ155"/>
  <c r="AF156"/>
  <c r="AG156"/>
  <c r="AH156"/>
  <c r="AI156"/>
  <c r="AJ156"/>
  <c r="AF157"/>
  <c r="AG157"/>
  <c r="AH157"/>
  <c r="AI157"/>
  <c r="AJ157"/>
  <c r="AF160"/>
  <c r="AG160"/>
  <c r="AH160"/>
  <c r="AI160"/>
  <c r="AJ160"/>
  <c r="U161"/>
  <c r="W161"/>
  <c r="W213" s="1"/>
  <c r="Y161"/>
  <c r="Y213" s="1"/>
  <c r="F162"/>
  <c r="G162"/>
  <c r="H162"/>
  <c r="I162"/>
  <c r="J162"/>
  <c r="K162"/>
  <c r="L162"/>
  <c r="T163"/>
  <c r="T173" s="1"/>
  <c r="U163"/>
  <c r="U165" s="1"/>
  <c r="J105" i="38" s="1"/>
  <c r="X163" i="21"/>
  <c r="X173" s="1"/>
  <c r="Y163"/>
  <c r="F164"/>
  <c r="G164"/>
  <c r="H164"/>
  <c r="I164"/>
  <c r="J164"/>
  <c r="K164"/>
  <c r="L164"/>
  <c r="U166"/>
  <c r="AJ166" s="1"/>
  <c r="AA166"/>
  <c r="F167"/>
  <c r="G167"/>
  <c r="H167"/>
  <c r="I167"/>
  <c r="J167"/>
  <c r="K167"/>
  <c r="L167"/>
  <c r="M167"/>
  <c r="N167"/>
  <c r="O167"/>
  <c r="P167"/>
  <c r="Q167"/>
  <c r="R167"/>
  <c r="S167"/>
  <c r="T167"/>
  <c r="U167"/>
  <c r="AJ167" s="1"/>
  <c r="V167"/>
  <c r="AI167" s="1"/>
  <c r="W167"/>
  <c r="X167"/>
  <c r="Y167"/>
  <c r="Z167"/>
  <c r="AA167"/>
  <c r="AF168"/>
  <c r="AG168"/>
  <c r="AH168"/>
  <c r="AI168"/>
  <c r="AJ168"/>
  <c r="J169"/>
  <c r="T169"/>
  <c r="V169"/>
  <c r="X169"/>
  <c r="Y169"/>
  <c r="AF169" s="1"/>
  <c r="Z169"/>
  <c r="U170"/>
  <c r="U380" i="22" s="1"/>
  <c r="J415" i="38" s="1"/>
  <c r="V170" i="21"/>
  <c r="X170"/>
  <c r="Y170"/>
  <c r="Y380" i="22" s="1"/>
  <c r="N415" i="38" s="1"/>
  <c r="Z170" i="21"/>
  <c r="Z380" i="22" s="1"/>
  <c r="O415" i="38" s="1"/>
  <c r="W171" i="21"/>
  <c r="AA171"/>
  <c r="AF172"/>
  <c r="AG172"/>
  <c r="AH172"/>
  <c r="AI172"/>
  <c r="AJ172"/>
  <c r="F174"/>
  <c r="G174"/>
  <c r="H174"/>
  <c r="I174"/>
  <c r="J174"/>
  <c r="K174"/>
  <c r="L174"/>
  <c r="M174"/>
  <c r="N174"/>
  <c r="O174"/>
  <c r="AJ174"/>
  <c r="AI174"/>
  <c r="AF176"/>
  <c r="AG176"/>
  <c r="AH176"/>
  <c r="AI176"/>
  <c r="AJ176"/>
  <c r="AF178"/>
  <c r="AG178"/>
  <c r="AH178"/>
  <c r="AI178"/>
  <c r="AJ178"/>
  <c r="W179"/>
  <c r="L101" i="38" s="1"/>
  <c r="Z179" i="21"/>
  <c r="O101" i="38" s="1"/>
  <c r="F180" i="21"/>
  <c r="G180"/>
  <c r="H180"/>
  <c r="K180"/>
  <c r="T181"/>
  <c r="I103" i="38" s="1"/>
  <c r="F182" i="21"/>
  <c r="G182"/>
  <c r="H182"/>
  <c r="AF185"/>
  <c r="AG185"/>
  <c r="AH185"/>
  <c r="AI185"/>
  <c r="AJ185"/>
  <c r="AF193"/>
  <c r="AG193"/>
  <c r="AH193"/>
  <c r="AI193"/>
  <c r="AJ193"/>
  <c r="AF195"/>
  <c r="AG195"/>
  <c r="AH195"/>
  <c r="AI195"/>
  <c r="AJ195"/>
  <c r="F197"/>
  <c r="G197"/>
  <c r="H197"/>
  <c r="T198"/>
  <c r="I109" i="38" s="1"/>
  <c r="V198" i="21"/>
  <c r="K109" i="38" s="1"/>
  <c r="F199" i="21"/>
  <c r="G199"/>
  <c r="H199"/>
  <c r="L199"/>
  <c r="AF201"/>
  <c r="AG201"/>
  <c r="AH201"/>
  <c r="AI201"/>
  <c r="AJ201"/>
  <c r="AF186"/>
  <c r="AG186"/>
  <c r="AH186"/>
  <c r="AI186"/>
  <c r="AJ186"/>
  <c r="T187"/>
  <c r="I112" i="38" s="1"/>
  <c r="V188" i="21"/>
  <c r="K113" i="38" s="1"/>
  <c r="Z188" i="21"/>
  <c r="O113" i="38" s="1"/>
  <c r="L190" i="21"/>
  <c r="V190"/>
  <c r="W192"/>
  <c r="L120" i="38" s="1"/>
  <c r="Z192" i="21"/>
  <c r="O120" i="38" s="1"/>
  <c r="T203" i="21"/>
  <c r="I116" i="38" s="1"/>
  <c r="X203" i="21"/>
  <c r="M116" i="38" s="1"/>
  <c r="Y203" i="21"/>
  <c r="N116" i="38" s="1"/>
  <c r="AA203" i="21"/>
  <c r="P116" i="38" s="1"/>
  <c r="U204" i="21"/>
  <c r="X204"/>
  <c r="M117" i="38" s="1"/>
  <c r="U205" i="21"/>
  <c r="J118" i="38" s="1"/>
  <c r="F208" i="21"/>
  <c r="G212"/>
  <c r="H212" s="1"/>
  <c r="I212" s="1"/>
  <c r="J212" s="1"/>
  <c r="K212" s="1"/>
  <c r="L212" s="1"/>
  <c r="M212" s="1"/>
  <c r="N212" s="1"/>
  <c r="O212" s="1"/>
  <c r="P212" s="1"/>
  <c r="Q212" s="1"/>
  <c r="R212" s="1"/>
  <c r="S212" s="1"/>
  <c r="T212" s="1"/>
  <c r="U212" s="1"/>
  <c r="V212" s="1"/>
  <c r="W212" s="1"/>
  <c r="X212" s="1"/>
  <c r="Y212" s="1"/>
  <c r="Z212" s="1"/>
  <c r="AA212" s="1"/>
  <c r="AB212" s="1"/>
  <c r="AF6" i="27"/>
  <c r="AG6"/>
  <c r="AH6"/>
  <c r="AI6"/>
  <c r="AJ6"/>
  <c r="AF7"/>
  <c r="AG7"/>
  <c r="AH7"/>
  <c r="AI7"/>
  <c r="AJ7"/>
  <c r="AF8"/>
  <c r="AG8"/>
  <c r="AH8"/>
  <c r="AI8"/>
  <c r="AJ8"/>
  <c r="AF10"/>
  <c r="AG10"/>
  <c r="AH10"/>
  <c r="AI10"/>
  <c r="AJ10"/>
  <c r="AF11"/>
  <c r="AG11"/>
  <c r="AH11"/>
  <c r="AI11"/>
  <c r="AJ11"/>
  <c r="AF12"/>
  <c r="AG12"/>
  <c r="AH12"/>
  <c r="AI12"/>
  <c r="AJ12"/>
  <c r="AF13"/>
  <c r="AG13"/>
  <c r="AH13"/>
  <c r="AI13"/>
  <c r="AJ13"/>
  <c r="AF14"/>
  <c r="AG14"/>
  <c r="AH14"/>
  <c r="AI14"/>
  <c r="AJ14"/>
  <c r="AF15"/>
  <c r="AG15"/>
  <c r="AH15"/>
  <c r="AI15"/>
  <c r="AJ15"/>
  <c r="AF16"/>
  <c r="AG16"/>
  <c r="AH16"/>
  <c r="AI16"/>
  <c r="AJ16"/>
  <c r="AF17"/>
  <c r="AG17"/>
  <c r="AH17"/>
  <c r="AI17"/>
  <c r="AJ17"/>
  <c r="AF18"/>
  <c r="AG18"/>
  <c r="AH18"/>
  <c r="AI18"/>
  <c r="AJ18"/>
  <c r="AF19"/>
  <c r="AG19"/>
  <c r="AH19"/>
  <c r="AI19"/>
  <c r="AJ19"/>
  <c r="AF20"/>
  <c r="AG20"/>
  <c r="AH20"/>
  <c r="AI20"/>
  <c r="AJ20"/>
  <c r="AF21"/>
  <c r="AG21"/>
  <c r="AH21"/>
  <c r="AI21"/>
  <c r="AJ21"/>
  <c r="AF22"/>
  <c r="AG22"/>
  <c r="AH22"/>
  <c r="AI22"/>
  <c r="AJ22"/>
  <c r="AF23"/>
  <c r="AG23"/>
  <c r="AH23"/>
  <c r="AI23"/>
  <c r="AJ23"/>
  <c r="AF24"/>
  <c r="AG24"/>
  <c r="AH24"/>
  <c r="AI24"/>
  <c r="AJ24"/>
  <c r="AF25"/>
  <c r="AG25"/>
  <c r="AH25"/>
  <c r="AI25"/>
  <c r="AJ25"/>
  <c r="AF26"/>
  <c r="AG26"/>
  <c r="AH26"/>
  <c r="AI26"/>
  <c r="AJ26"/>
  <c r="AF27"/>
  <c r="AG27"/>
  <c r="AH27"/>
  <c r="AI27"/>
  <c r="AJ27"/>
  <c r="AF28"/>
  <c r="AG28"/>
  <c r="AH28"/>
  <c r="AI28"/>
  <c r="AJ28"/>
  <c r="AF29"/>
  <c r="AG29"/>
  <c r="AH29"/>
  <c r="AI29"/>
  <c r="AJ29"/>
  <c r="AF30"/>
  <c r="AG30"/>
  <c r="AH30"/>
  <c r="AI30"/>
  <c r="AJ30"/>
  <c r="AF31"/>
  <c r="AG31"/>
  <c r="AH31"/>
  <c r="AI31"/>
  <c r="AJ31"/>
  <c r="AF32"/>
  <c r="AG32"/>
  <c r="AH32"/>
  <c r="AI32"/>
  <c r="AJ32"/>
  <c r="AF33"/>
  <c r="AG33"/>
  <c r="AH33"/>
  <c r="AI33"/>
  <c r="AJ33"/>
  <c r="AF34"/>
  <c r="AG34"/>
  <c r="AH34"/>
  <c r="AI34"/>
  <c r="AJ34"/>
  <c r="AF35"/>
  <c r="AG35"/>
  <c r="AH35"/>
  <c r="AI35"/>
  <c r="AJ35"/>
  <c r="AF36"/>
  <c r="AG36"/>
  <c r="AH36"/>
  <c r="AI36"/>
  <c r="AJ36"/>
  <c r="AF37"/>
  <c r="AG37"/>
  <c r="AH37"/>
  <c r="AI37"/>
  <c r="AJ37"/>
  <c r="AF38"/>
  <c r="AG38"/>
  <c r="AH38"/>
  <c r="AI38"/>
  <c r="AJ38"/>
  <c r="AF39"/>
  <c r="AG39"/>
  <c r="AH39"/>
  <c r="AI39"/>
  <c r="AJ39"/>
  <c r="AF40"/>
  <c r="AG40"/>
  <c r="AH40"/>
  <c r="AI40"/>
  <c r="AJ40"/>
  <c r="AF41"/>
  <c r="AG41"/>
  <c r="AH41"/>
  <c r="AI41"/>
  <c r="AJ41"/>
  <c r="AF42"/>
  <c r="AG42"/>
  <c r="AH42"/>
  <c r="AI42"/>
  <c r="AJ42"/>
  <c r="AF43"/>
  <c r="AG43"/>
  <c r="AH43"/>
  <c r="AI43"/>
  <c r="AJ43"/>
  <c r="AF44"/>
  <c r="AG44"/>
  <c r="AH44"/>
  <c r="AI44"/>
  <c r="AJ44"/>
  <c r="AF45"/>
  <c r="AG45"/>
  <c r="AH45"/>
  <c r="AI45"/>
  <c r="AJ45"/>
  <c r="AF46"/>
  <c r="AG46"/>
  <c r="AH46"/>
  <c r="AI46"/>
  <c r="AJ46"/>
  <c r="AF47"/>
  <c r="AG47"/>
  <c r="AH47"/>
  <c r="AI47"/>
  <c r="AJ47"/>
  <c r="AF48"/>
  <c r="AG48"/>
  <c r="AH48"/>
  <c r="AI48"/>
  <c r="AJ48"/>
  <c r="AF49"/>
  <c r="AG49"/>
  <c r="AH49"/>
  <c r="AI49"/>
  <c r="AJ49"/>
  <c r="AF50"/>
  <c r="AG50"/>
  <c r="AH50"/>
  <c r="AI50"/>
  <c r="AJ50"/>
  <c r="AF51"/>
  <c r="AG51"/>
  <c r="AH51"/>
  <c r="AI51"/>
  <c r="AJ51"/>
  <c r="AF52"/>
  <c r="AG52"/>
  <c r="AH52"/>
  <c r="AI52"/>
  <c r="AJ52"/>
  <c r="AF53"/>
  <c r="AG53"/>
  <c r="AH53"/>
  <c r="AI53"/>
  <c r="AJ53"/>
  <c r="AF54"/>
  <c r="AG54"/>
  <c r="AH54"/>
  <c r="AI54"/>
  <c r="AJ54"/>
  <c r="AF55"/>
  <c r="AG55"/>
  <c r="AH55"/>
  <c r="AI55"/>
  <c r="AJ55"/>
  <c r="AF56"/>
  <c r="AG56"/>
  <c r="AH56"/>
  <c r="AI56"/>
  <c r="AJ56"/>
  <c r="AF57"/>
  <c r="AG57"/>
  <c r="AH57"/>
  <c r="AI57"/>
  <c r="AJ57"/>
  <c r="AF58"/>
  <c r="AG58"/>
  <c r="AH58"/>
  <c r="AI58"/>
  <c r="AJ58"/>
  <c r="AF59"/>
  <c r="AG59"/>
  <c r="AH59"/>
  <c r="AI59"/>
  <c r="AJ59"/>
  <c r="AF60"/>
  <c r="AG60"/>
  <c r="AH60"/>
  <c r="AI60"/>
  <c r="AJ60"/>
  <c r="AF61"/>
  <c r="AG61"/>
  <c r="AH61"/>
  <c r="AI61"/>
  <c r="AJ61"/>
  <c r="AF62"/>
  <c r="AG62"/>
  <c r="AH62"/>
  <c r="AI62"/>
  <c r="AJ62"/>
  <c r="AF63"/>
  <c r="AG63"/>
  <c r="AH63"/>
  <c r="AI63"/>
  <c r="AJ63"/>
  <c r="AF64"/>
  <c r="AG64"/>
  <c r="AH64"/>
  <c r="AI64"/>
  <c r="AJ64"/>
  <c r="AF65"/>
  <c r="AG65"/>
  <c r="AH65"/>
  <c r="AI65"/>
  <c r="AJ65"/>
  <c r="AF66"/>
  <c r="AG66"/>
  <c r="AH66"/>
  <c r="AI66"/>
  <c r="AJ66"/>
  <c r="AF67"/>
  <c r="AG67"/>
  <c r="AH67"/>
  <c r="AI67"/>
  <c r="AJ67"/>
  <c r="AF68"/>
  <c r="AG68"/>
  <c r="AH68"/>
  <c r="AI68"/>
  <c r="AJ68"/>
  <c r="AF69"/>
  <c r="AG69"/>
  <c r="AH69"/>
  <c r="AI69"/>
  <c r="AJ69"/>
  <c r="AF70"/>
  <c r="AG70"/>
  <c r="AH70"/>
  <c r="AI70"/>
  <c r="AJ70"/>
  <c r="M71"/>
  <c r="N71"/>
  <c r="O71"/>
  <c r="E161" i="38"/>
  <c r="F161"/>
  <c r="G161"/>
  <c r="H161"/>
  <c r="I161"/>
  <c r="J161"/>
  <c r="K161"/>
  <c r="N161"/>
  <c r="O161"/>
  <c r="M72" i="27"/>
  <c r="N72"/>
  <c r="O72"/>
  <c r="E162" i="38"/>
  <c r="F162"/>
  <c r="G162"/>
  <c r="H162"/>
  <c r="I162"/>
  <c r="J162"/>
  <c r="L162"/>
  <c r="N162"/>
  <c r="O162"/>
  <c r="P162"/>
  <c r="M73" i="27"/>
  <c r="N73"/>
  <c r="O73"/>
  <c r="E163" i="38"/>
  <c r="F163"/>
  <c r="G163"/>
  <c r="H163"/>
  <c r="I163"/>
  <c r="J163"/>
  <c r="AJ73" i="27"/>
  <c r="L163" i="38"/>
  <c r="M163"/>
  <c r="O163"/>
  <c r="P163"/>
  <c r="AI73" i="27"/>
  <c r="M74"/>
  <c r="N74"/>
  <c r="O74"/>
  <c r="E164" i="38"/>
  <c r="F164"/>
  <c r="G164"/>
  <c r="H164"/>
  <c r="I164"/>
  <c r="J164"/>
  <c r="K164"/>
  <c r="L164"/>
  <c r="M164"/>
  <c r="N164"/>
  <c r="AF74" i="27"/>
  <c r="P164" i="38"/>
  <c r="AI74" i="27"/>
  <c r="M75"/>
  <c r="N75"/>
  <c r="O75"/>
  <c r="E165" i="38"/>
  <c r="F165"/>
  <c r="G165"/>
  <c r="H165"/>
  <c r="I165"/>
  <c r="J165"/>
  <c r="L165"/>
  <c r="M165"/>
  <c r="P165"/>
  <c r="M76" i="27"/>
  <c r="N76"/>
  <c r="N77" s="1"/>
  <c r="O76"/>
  <c r="E166" i="38"/>
  <c r="F166"/>
  <c r="G167"/>
  <c r="H166"/>
  <c r="I166"/>
  <c r="J166"/>
  <c r="K166"/>
  <c r="L166"/>
  <c r="M166"/>
  <c r="N166"/>
  <c r="AI76" i="27"/>
  <c r="AJ76"/>
  <c r="O77"/>
  <c r="E167" i="38"/>
  <c r="H167"/>
  <c r="I167"/>
  <c r="L167"/>
  <c r="M167"/>
  <c r="P167"/>
  <c r="AF78" i="27"/>
  <c r="AG78"/>
  <c r="AH78"/>
  <c r="AI78"/>
  <c r="AJ78"/>
  <c r="M79"/>
  <c r="N79"/>
  <c r="O79"/>
  <c r="E168" i="38"/>
  <c r="F168"/>
  <c r="G168"/>
  <c r="H168"/>
  <c r="J168"/>
  <c r="K168"/>
  <c r="L168"/>
  <c r="M168"/>
  <c r="AH79" i="27"/>
  <c r="AF79"/>
  <c r="P168" i="38"/>
  <c r="AI79" i="27"/>
  <c r="AF80"/>
  <c r="AG80"/>
  <c r="AH80"/>
  <c r="AI80"/>
  <c r="AJ80"/>
  <c r="M81"/>
  <c r="N81"/>
  <c r="O81"/>
  <c r="E169" i="38"/>
  <c r="F169"/>
  <c r="G169"/>
  <c r="H169"/>
  <c r="J169"/>
  <c r="K169"/>
  <c r="AI81" i="27"/>
  <c r="M169" i="38"/>
  <c r="O169"/>
  <c r="AF81" i="27"/>
  <c r="AF82"/>
  <c r="AG82"/>
  <c r="AH82"/>
  <c r="AI82"/>
  <c r="AJ82"/>
  <c r="M83"/>
  <c r="N83"/>
  <c r="O83"/>
  <c r="E170" i="38"/>
  <c r="F170"/>
  <c r="Q89" i="27"/>
  <c r="Q88" s="1"/>
  <c r="R89"/>
  <c r="R88" s="1"/>
  <c r="I170" i="38"/>
  <c r="J170"/>
  <c r="K170"/>
  <c r="L170"/>
  <c r="AH83" i="27"/>
  <c r="N170" i="38"/>
  <c r="P170"/>
  <c r="AI83" i="27"/>
  <c r="G87"/>
  <c r="H87" s="1"/>
  <c r="I87" s="1"/>
  <c r="J87" s="1"/>
  <c r="K87" s="1"/>
  <c r="L87" s="1"/>
  <c r="M87" s="1"/>
  <c r="N87" s="1"/>
  <c r="O87" s="1"/>
  <c r="P87" s="1"/>
  <c r="Q87" s="1"/>
  <c r="R87" s="1"/>
  <c r="S87" s="1"/>
  <c r="T87" s="1"/>
  <c r="U87" s="1"/>
  <c r="V87" s="1"/>
  <c r="W87" s="1"/>
  <c r="X87" s="1"/>
  <c r="Y87" s="1"/>
  <c r="Z87" s="1"/>
  <c r="AA87" s="1"/>
  <c r="B89"/>
  <c r="F89"/>
  <c r="F88" s="1"/>
  <c r="G89"/>
  <c r="G88" s="1"/>
  <c r="H89"/>
  <c r="H88" s="1"/>
  <c r="I89"/>
  <c r="I88" s="1"/>
  <c r="J89"/>
  <c r="J88" s="1"/>
  <c r="K89"/>
  <c r="K88" s="1"/>
  <c r="L89"/>
  <c r="L88" s="1"/>
  <c r="P89"/>
  <c r="P88" s="1"/>
  <c r="S89"/>
  <c r="S88" s="1"/>
  <c r="W89"/>
  <c r="W88" s="1"/>
  <c r="X89"/>
  <c r="X88" s="1"/>
  <c r="Q3" i="22"/>
  <c r="R3"/>
  <c r="S3"/>
  <c r="T3"/>
  <c r="U3"/>
  <c r="V3"/>
  <c r="W3"/>
  <c r="X3"/>
  <c r="Y3"/>
  <c r="AA3"/>
  <c r="AF24"/>
  <c r="AG24"/>
  <c r="AH24"/>
  <c r="AI24"/>
  <c r="AJ24"/>
  <c r="AF26"/>
  <c r="AG26"/>
  <c r="AH26"/>
  <c r="AI26"/>
  <c r="AJ26"/>
  <c r="AF27"/>
  <c r="AG27"/>
  <c r="AH27"/>
  <c r="AI27"/>
  <c r="AJ27"/>
  <c r="AF28"/>
  <c r="AG28"/>
  <c r="AH28"/>
  <c r="AI28"/>
  <c r="AJ28"/>
  <c r="AF29"/>
  <c r="AG29"/>
  <c r="AH29"/>
  <c r="AI29"/>
  <c r="AJ29"/>
  <c r="AF30"/>
  <c r="AG30"/>
  <c r="AH30"/>
  <c r="AI30"/>
  <c r="AJ30"/>
  <c r="AF31"/>
  <c r="AG31"/>
  <c r="AH31"/>
  <c r="AI31"/>
  <c r="AJ31"/>
  <c r="AF32"/>
  <c r="AG32"/>
  <c r="AH32"/>
  <c r="AI32"/>
  <c r="AJ32"/>
  <c r="AF33"/>
  <c r="AG33"/>
  <c r="AH33"/>
  <c r="AI33"/>
  <c r="AJ33"/>
  <c r="AF34"/>
  <c r="AG34"/>
  <c r="AH34"/>
  <c r="AI34"/>
  <c r="AJ34"/>
  <c r="AF35"/>
  <c r="AG35"/>
  <c r="AH35"/>
  <c r="AI35"/>
  <c r="AJ35"/>
  <c r="AF36"/>
  <c r="AG36"/>
  <c r="AH36"/>
  <c r="AI36"/>
  <c r="AJ36"/>
  <c r="AG37"/>
  <c r="AH37"/>
  <c r="AI37"/>
  <c r="AJ37"/>
  <c r="AF38"/>
  <c r="AG38"/>
  <c r="AH38"/>
  <c r="AI38"/>
  <c r="AJ38"/>
  <c r="AF39"/>
  <c r="AG39"/>
  <c r="AH39"/>
  <c r="AI39"/>
  <c r="AJ39"/>
  <c r="AF40"/>
  <c r="AG40"/>
  <c r="AH40"/>
  <c r="AI40"/>
  <c r="AJ40"/>
  <c r="AF41"/>
  <c r="AG41"/>
  <c r="AH41"/>
  <c r="AI41"/>
  <c r="AJ41"/>
  <c r="AF42"/>
  <c r="AG42"/>
  <c r="AH42"/>
  <c r="AI42"/>
  <c r="AJ42"/>
  <c r="AF61"/>
  <c r="AG61"/>
  <c r="AH61"/>
  <c r="AI61"/>
  <c r="AJ61"/>
  <c r="AF62"/>
  <c r="AG62"/>
  <c r="AH62"/>
  <c r="AI62"/>
  <c r="AJ62"/>
  <c r="AF63"/>
  <c r="AG63"/>
  <c r="AH63"/>
  <c r="AI63"/>
  <c r="AJ63"/>
  <c r="AF64"/>
  <c r="AG64"/>
  <c r="AH64"/>
  <c r="AI64"/>
  <c r="AJ64"/>
  <c r="AF65"/>
  <c r="AG65"/>
  <c r="AH65"/>
  <c r="AI65"/>
  <c r="AJ65"/>
  <c r="AF66"/>
  <c r="AG66"/>
  <c r="AH66"/>
  <c r="AI66"/>
  <c r="AJ66"/>
  <c r="AF67"/>
  <c r="AG67"/>
  <c r="AH67"/>
  <c r="AI67"/>
  <c r="AJ67"/>
  <c r="AF68"/>
  <c r="AG68"/>
  <c r="AH68"/>
  <c r="AI68"/>
  <c r="AJ68"/>
  <c r="AF69"/>
  <c r="AG69"/>
  <c r="AH69"/>
  <c r="AI69"/>
  <c r="AJ69"/>
  <c r="AF70"/>
  <c r="AG70"/>
  <c r="AH70"/>
  <c r="AI70"/>
  <c r="AJ70"/>
  <c r="AF71"/>
  <c r="AG71"/>
  <c r="AH71"/>
  <c r="AI71"/>
  <c r="AJ71"/>
  <c r="AF72"/>
  <c r="AG72"/>
  <c r="AH72"/>
  <c r="AI72"/>
  <c r="AJ72"/>
  <c r="AF73"/>
  <c r="AG73"/>
  <c r="AH73"/>
  <c r="AI73"/>
  <c r="AJ73"/>
  <c r="AF74"/>
  <c r="AG74"/>
  <c r="AH74"/>
  <c r="AI74"/>
  <c r="AJ74"/>
  <c r="AF75"/>
  <c r="AG75"/>
  <c r="AH75"/>
  <c r="AI75"/>
  <c r="AJ75"/>
  <c r="AF76"/>
  <c r="AG76"/>
  <c r="AH76"/>
  <c r="AI76"/>
  <c r="AJ76"/>
  <c r="AF77"/>
  <c r="AG77"/>
  <c r="AH77"/>
  <c r="AI77"/>
  <c r="AJ77"/>
  <c r="AF78"/>
  <c r="AG78"/>
  <c r="AH78"/>
  <c r="AI78"/>
  <c r="AJ78"/>
  <c r="AF79"/>
  <c r="AG79"/>
  <c r="AH79"/>
  <c r="AI79"/>
  <c r="AJ79"/>
  <c r="AF80"/>
  <c r="AG80"/>
  <c r="AH80"/>
  <c r="AI80"/>
  <c r="AJ80"/>
  <c r="AH82"/>
  <c r="AI82"/>
  <c r="AJ82"/>
  <c r="AH83"/>
  <c r="AI83"/>
  <c r="AJ83"/>
  <c r="AH84"/>
  <c r="AI84"/>
  <c r="AJ84"/>
  <c r="AH85"/>
  <c r="AI85"/>
  <c r="AJ85"/>
  <c r="AH86"/>
  <c r="AI86"/>
  <c r="AJ86"/>
  <c r="AH87"/>
  <c r="AI87"/>
  <c r="AJ87"/>
  <c r="AH88"/>
  <c r="AI88"/>
  <c r="AJ88"/>
  <c r="AH89"/>
  <c r="AI89"/>
  <c r="AJ89"/>
  <c r="AH90"/>
  <c r="AI90"/>
  <c r="AJ90"/>
  <c r="AH91"/>
  <c r="AI91"/>
  <c r="AJ91"/>
  <c r="AF92"/>
  <c r="AG92"/>
  <c r="AH92"/>
  <c r="AI92"/>
  <c r="AJ92"/>
  <c r="AF102"/>
  <c r="AG102"/>
  <c r="AH102"/>
  <c r="AI102"/>
  <c r="AJ102"/>
  <c r="AF112"/>
  <c r="AG112"/>
  <c r="AH112"/>
  <c r="AI112"/>
  <c r="AJ112"/>
  <c r="AF122"/>
  <c r="AG122"/>
  <c r="AH122"/>
  <c r="AI122"/>
  <c r="AJ122"/>
  <c r="AF132"/>
  <c r="AG132"/>
  <c r="AH132"/>
  <c r="AI132"/>
  <c r="AJ132"/>
  <c r="AF142"/>
  <c r="AG142"/>
  <c r="AH142"/>
  <c r="AI142"/>
  <c r="AJ142"/>
  <c r="AF152"/>
  <c r="AG152"/>
  <c r="AH152"/>
  <c r="AI152"/>
  <c r="AJ152"/>
  <c r="AF162"/>
  <c r="AG162"/>
  <c r="AH162"/>
  <c r="AI162"/>
  <c r="AJ162"/>
  <c r="AF172"/>
  <c r="AG172"/>
  <c r="AH172"/>
  <c r="AI172"/>
  <c r="AJ172"/>
  <c r="AF182"/>
  <c r="AG182"/>
  <c r="AH182"/>
  <c r="AI182"/>
  <c r="AJ182"/>
  <c r="AF193"/>
  <c r="AG193"/>
  <c r="AH193"/>
  <c r="AI193"/>
  <c r="AJ193"/>
  <c r="AF203"/>
  <c r="AG203"/>
  <c r="AH203"/>
  <c r="AI203"/>
  <c r="AJ203"/>
  <c r="AF213"/>
  <c r="AG213"/>
  <c r="AH213"/>
  <c r="AI213"/>
  <c r="AJ213"/>
  <c r="AF224"/>
  <c r="AG224"/>
  <c r="AH224"/>
  <c r="AI224"/>
  <c r="AJ224"/>
  <c r="AF234"/>
  <c r="AG234"/>
  <c r="AH234"/>
  <c r="AI234"/>
  <c r="AJ234"/>
  <c r="AF245"/>
  <c r="AG245"/>
  <c r="AH245"/>
  <c r="AI245"/>
  <c r="AJ245"/>
  <c r="AF256"/>
  <c r="AG256"/>
  <c r="AH256"/>
  <c r="AI256"/>
  <c r="AJ256"/>
  <c r="AF266"/>
  <c r="AG266"/>
  <c r="AH266"/>
  <c r="AI266"/>
  <c r="AJ266"/>
  <c r="AF276"/>
  <c r="AG276"/>
  <c r="AH276"/>
  <c r="AI276"/>
  <c r="AJ276"/>
  <c r="AF286"/>
  <c r="AG286"/>
  <c r="AH286"/>
  <c r="AI286"/>
  <c r="AJ286"/>
  <c r="AF296"/>
  <c r="AG296"/>
  <c r="AH296"/>
  <c r="AI296"/>
  <c r="AJ296"/>
  <c r="AF306"/>
  <c r="AG306"/>
  <c r="AH306"/>
  <c r="AI306"/>
  <c r="AJ306"/>
  <c r="AF316"/>
  <c r="AG316"/>
  <c r="AH316"/>
  <c r="AI316"/>
  <c r="AJ316"/>
  <c r="AF326"/>
  <c r="AG326"/>
  <c r="AH326"/>
  <c r="AI326"/>
  <c r="AJ326"/>
  <c r="AF329"/>
  <c r="AG329"/>
  <c r="AH329"/>
  <c r="AI329"/>
  <c r="AJ329"/>
  <c r="AF330"/>
  <c r="AG330"/>
  <c r="AH330"/>
  <c r="AI330"/>
  <c r="AJ330"/>
  <c r="F334"/>
  <c r="F356" s="1"/>
  <c r="G334"/>
  <c r="G356" s="1"/>
  <c r="H334"/>
  <c r="H356" s="1"/>
  <c r="I334"/>
  <c r="I356" s="1"/>
  <c r="J334"/>
  <c r="J356" s="1"/>
  <c r="K334"/>
  <c r="K356" s="1"/>
  <c r="L334"/>
  <c r="L356" s="1"/>
  <c r="M334"/>
  <c r="M356" s="1"/>
  <c r="N334"/>
  <c r="N356" s="1"/>
  <c r="O334"/>
  <c r="O356" s="1"/>
  <c r="P334"/>
  <c r="Q334"/>
  <c r="R334"/>
  <c r="S334"/>
  <c r="T334"/>
  <c r="U334"/>
  <c r="V334"/>
  <c r="W334"/>
  <c r="X334"/>
  <c r="Y334"/>
  <c r="Z334"/>
  <c r="AA334"/>
  <c r="F335"/>
  <c r="F352" s="1"/>
  <c r="G335"/>
  <c r="H335"/>
  <c r="I335"/>
  <c r="J335"/>
  <c r="J352" s="1"/>
  <c r="K335"/>
  <c r="L335"/>
  <c r="M335"/>
  <c r="N335"/>
  <c r="O335"/>
  <c r="P335"/>
  <c r="Q335"/>
  <c r="R335"/>
  <c r="S335"/>
  <c r="T335"/>
  <c r="U335"/>
  <c r="V335"/>
  <c r="W335"/>
  <c r="X335"/>
  <c r="AG335" s="1"/>
  <c r="Y335"/>
  <c r="Z335"/>
  <c r="AA335"/>
  <c r="AJ335"/>
  <c r="F336"/>
  <c r="G336"/>
  <c r="H336"/>
  <c r="I336"/>
  <c r="J336"/>
  <c r="K336"/>
  <c r="L336"/>
  <c r="M336"/>
  <c r="N336"/>
  <c r="O336"/>
  <c r="P336"/>
  <c r="Q336"/>
  <c r="R336"/>
  <c r="S336"/>
  <c r="T336"/>
  <c r="U336"/>
  <c r="AJ336"/>
  <c r="V336"/>
  <c r="W336"/>
  <c r="X336"/>
  <c r="Y336"/>
  <c r="Z336"/>
  <c r="AA336"/>
  <c r="AG336"/>
  <c r="F337"/>
  <c r="G337"/>
  <c r="H337"/>
  <c r="I337"/>
  <c r="J337"/>
  <c r="K337"/>
  <c r="L337"/>
  <c r="M337"/>
  <c r="N337"/>
  <c r="O337"/>
  <c r="P337"/>
  <c r="Q337"/>
  <c r="R337"/>
  <c r="S337"/>
  <c r="T337"/>
  <c r="U337"/>
  <c r="AJ337"/>
  <c r="V337"/>
  <c r="W337"/>
  <c r="X337"/>
  <c r="AH337" s="1"/>
  <c r="Y337"/>
  <c r="Z337"/>
  <c r="AA337"/>
  <c r="AG337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AH338"/>
  <c r="X338"/>
  <c r="Y338"/>
  <c r="Z338"/>
  <c r="AA338"/>
  <c r="AI338"/>
  <c r="AJ338"/>
  <c r="F339"/>
  <c r="G339"/>
  <c r="H339"/>
  <c r="I339"/>
  <c r="J339"/>
  <c r="K339"/>
  <c r="L339"/>
  <c r="M339"/>
  <c r="N339"/>
  <c r="O339"/>
  <c r="P339"/>
  <c r="P404" s="1"/>
  <c r="E436" i="38" s="1"/>
  <c r="Q339" i="22"/>
  <c r="Q404" s="1"/>
  <c r="F436" i="38" s="1"/>
  <c r="R339" i="22"/>
  <c r="S339"/>
  <c r="T339"/>
  <c r="U339"/>
  <c r="V339"/>
  <c r="W339"/>
  <c r="X339"/>
  <c r="AH339" s="1"/>
  <c r="Y339"/>
  <c r="Z339"/>
  <c r="AA339"/>
  <c r="AA404" s="1"/>
  <c r="P436" i="38" s="1"/>
  <c r="AF339" i="22"/>
  <c r="F340"/>
  <c r="G340"/>
  <c r="H340"/>
  <c r="I340"/>
  <c r="J340"/>
  <c r="K340"/>
  <c r="L340"/>
  <c r="M340"/>
  <c r="N340"/>
  <c r="O340"/>
  <c r="P340"/>
  <c r="Q340"/>
  <c r="R340"/>
  <c r="S340"/>
  <c r="T340"/>
  <c r="U340"/>
  <c r="AJ340"/>
  <c r="V340"/>
  <c r="AI340"/>
  <c r="W340"/>
  <c r="X340"/>
  <c r="Y340"/>
  <c r="AF340"/>
  <c r="Z340"/>
  <c r="AA340"/>
  <c r="AG340"/>
  <c r="AH340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Z341"/>
  <c r="AA341"/>
  <c r="AH341"/>
  <c r="F342"/>
  <c r="G342"/>
  <c r="H342"/>
  <c r="I342"/>
  <c r="J342"/>
  <c r="K342"/>
  <c r="L342"/>
  <c r="M342"/>
  <c r="N342"/>
  <c r="O342"/>
  <c r="P342"/>
  <c r="Q342"/>
  <c r="R342"/>
  <c r="S342"/>
  <c r="T342"/>
  <c r="U342"/>
  <c r="AJ342" s="1"/>
  <c r="V342"/>
  <c r="AI342" s="1"/>
  <c r="W342"/>
  <c r="X342"/>
  <c r="AH342" s="1"/>
  <c r="Y342"/>
  <c r="Z342"/>
  <c r="AF342" s="1"/>
  <c r="AA342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AI343" s="1"/>
  <c r="W343"/>
  <c r="X343"/>
  <c r="X399" s="1"/>
  <c r="AG343"/>
  <c r="Y343"/>
  <c r="Z343"/>
  <c r="AA343"/>
  <c r="AA399" s="1"/>
  <c r="P431" i="38" s="1"/>
  <c r="AF343" i="22"/>
  <c r="AJ343"/>
  <c r="F344"/>
  <c r="G344"/>
  <c r="H344"/>
  <c r="I344"/>
  <c r="J344"/>
  <c r="K344"/>
  <c r="L344"/>
  <c r="M344"/>
  <c r="N344"/>
  <c r="O344"/>
  <c r="P344"/>
  <c r="Q344"/>
  <c r="R344"/>
  <c r="S344"/>
  <c r="T344"/>
  <c r="U344"/>
  <c r="AJ344"/>
  <c r="V344"/>
  <c r="AI344"/>
  <c r="W344"/>
  <c r="X344"/>
  <c r="AH344" s="1"/>
  <c r="Y344"/>
  <c r="AF344"/>
  <c r="Z344"/>
  <c r="AA344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AI345" s="1"/>
  <c r="W345"/>
  <c r="X345"/>
  <c r="Y345"/>
  <c r="Z345"/>
  <c r="AA345"/>
  <c r="AG345"/>
  <c r="F346"/>
  <c r="G346"/>
  <c r="H346"/>
  <c r="I346"/>
  <c r="J346"/>
  <c r="K346"/>
  <c r="L346"/>
  <c r="M346"/>
  <c r="N346"/>
  <c r="O346"/>
  <c r="P346"/>
  <c r="Q346"/>
  <c r="R346"/>
  <c r="S346"/>
  <c r="T346"/>
  <c r="U346"/>
  <c r="AJ346" s="1"/>
  <c r="V346"/>
  <c r="W346"/>
  <c r="X346"/>
  <c r="Y346"/>
  <c r="Z346"/>
  <c r="AA346"/>
  <c r="AI346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AI347" s="1"/>
  <c r="W347"/>
  <c r="X347"/>
  <c r="Y347"/>
  <c r="Z347"/>
  <c r="AA347"/>
  <c r="AF347"/>
  <c r="AJ347"/>
  <c r="AF348"/>
  <c r="AG348"/>
  <c r="AH348"/>
  <c r="AI348"/>
  <c r="AJ348"/>
  <c r="F349"/>
  <c r="G349"/>
  <c r="H349"/>
  <c r="I349"/>
  <c r="J349"/>
  <c r="K349"/>
  <c r="L349"/>
  <c r="M349"/>
  <c r="N349"/>
  <c r="O349"/>
  <c r="P349"/>
  <c r="Q349"/>
  <c r="R349"/>
  <c r="S349"/>
  <c r="T349"/>
  <c r="U349"/>
  <c r="AJ349" s="1"/>
  <c r="V349"/>
  <c r="W349"/>
  <c r="X349"/>
  <c r="Y349"/>
  <c r="Z349"/>
  <c r="AA349"/>
  <c r="AI349"/>
  <c r="F350"/>
  <c r="G350"/>
  <c r="H350"/>
  <c r="I350"/>
  <c r="J350"/>
  <c r="K350"/>
  <c r="L350"/>
  <c r="M350"/>
  <c r="N350"/>
  <c r="O350"/>
  <c r="P350"/>
  <c r="Q350"/>
  <c r="R350"/>
  <c r="S350"/>
  <c r="T350"/>
  <c r="U350"/>
  <c r="AJ350"/>
  <c r="V350"/>
  <c r="W350"/>
  <c r="X350"/>
  <c r="Y350"/>
  <c r="AF350"/>
  <c r="Z350"/>
  <c r="AA350"/>
  <c r="AG350"/>
  <c r="AH350"/>
  <c r="E351"/>
  <c r="F351"/>
  <c r="G351"/>
  <c r="H351"/>
  <c r="I351"/>
  <c r="J351"/>
  <c r="K351"/>
  <c r="L351"/>
  <c r="M351"/>
  <c r="M352"/>
  <c r="H352"/>
  <c r="I352"/>
  <c r="L352"/>
  <c r="F354"/>
  <c r="G354"/>
  <c r="H354"/>
  <c r="I354"/>
  <c r="J354"/>
  <c r="K354"/>
  <c r="L354"/>
  <c r="M354"/>
  <c r="N354"/>
  <c r="O354"/>
  <c r="P354"/>
  <c r="Q354"/>
  <c r="R354"/>
  <c r="S354"/>
  <c r="T354"/>
  <c r="U354"/>
  <c r="AJ354" s="1"/>
  <c r="V354"/>
  <c r="W354"/>
  <c r="AH354" s="1"/>
  <c r="X354"/>
  <c r="AG354" s="1"/>
  <c r="Y354"/>
  <c r="AF354" s="1"/>
  <c r="Z354"/>
  <c r="AA354"/>
  <c r="AI354"/>
  <c r="F355"/>
  <c r="G355"/>
  <c r="H355"/>
  <c r="I355"/>
  <c r="J355"/>
  <c r="K355"/>
  <c r="L355"/>
  <c r="M355"/>
  <c r="N355"/>
  <c r="O355"/>
  <c r="P355"/>
  <c r="Q355"/>
  <c r="R355"/>
  <c r="S355"/>
  <c r="T355"/>
  <c r="U355"/>
  <c r="AJ355"/>
  <c r="V355"/>
  <c r="AI355"/>
  <c r="W355"/>
  <c r="X355"/>
  <c r="Y355"/>
  <c r="AF355"/>
  <c r="Z355"/>
  <c r="AA355"/>
  <c r="AH355"/>
  <c r="AI364"/>
  <c r="AJ368"/>
  <c r="AF369"/>
  <c r="AG369"/>
  <c r="AH369"/>
  <c r="AI369"/>
  <c r="AJ369"/>
  <c r="AJ370"/>
  <c r="AI370"/>
  <c r="AI372"/>
  <c r="AJ375"/>
  <c r="AI375"/>
  <c r="O395"/>
  <c r="O396"/>
  <c r="AJ393"/>
  <c r="AI393"/>
  <c r="AF393"/>
  <c r="AG393"/>
  <c r="AH393"/>
  <c r="F395"/>
  <c r="F396" s="1"/>
  <c r="G395"/>
  <c r="H395"/>
  <c r="I395"/>
  <c r="J395"/>
  <c r="J396" s="1"/>
  <c r="K395"/>
  <c r="L395"/>
  <c r="G396"/>
  <c r="H396"/>
  <c r="K396"/>
  <c r="L396"/>
  <c r="F399"/>
  <c r="G399"/>
  <c r="H399"/>
  <c r="I399"/>
  <c r="J399"/>
  <c r="K399"/>
  <c r="L399"/>
  <c r="M399"/>
  <c r="N399"/>
  <c r="O399"/>
  <c r="P399"/>
  <c r="E431" i="38" s="1"/>
  <c r="Q399" i="22"/>
  <c r="F431" i="38" s="1"/>
  <c r="R399" i="22"/>
  <c r="G431" i="38" s="1"/>
  <c r="S399" i="22"/>
  <c r="H431" i="38" s="1"/>
  <c r="T399" i="22"/>
  <c r="I431" i="38" s="1"/>
  <c r="U399" i="22"/>
  <c r="J431" i="38" s="1"/>
  <c r="W399" i="22"/>
  <c r="L431" i="38" s="1"/>
  <c r="Y399" i="22"/>
  <c r="N431" i="38" s="1"/>
  <c r="Z399" i="22"/>
  <c r="O431" i="38" s="1"/>
  <c r="AJ399" i="22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Z400"/>
  <c r="AA400"/>
  <c r="F401"/>
  <c r="G401"/>
  <c r="H401"/>
  <c r="I401"/>
  <c r="J401"/>
  <c r="K401"/>
  <c r="L401"/>
  <c r="M401"/>
  <c r="N401"/>
  <c r="O401"/>
  <c r="P401"/>
  <c r="E433" i="38" s="1"/>
  <c r="Q401" i="22"/>
  <c r="F433" i="38" s="1"/>
  <c r="R401" i="22"/>
  <c r="G433" i="38" s="1"/>
  <c r="S401" i="22"/>
  <c r="H433" i="38" s="1"/>
  <c r="T401" i="22"/>
  <c r="I433" i="38" s="1"/>
  <c r="U401" i="22"/>
  <c r="J433" i="38" s="1"/>
  <c r="V401" i="22"/>
  <c r="K433" i="38" s="1"/>
  <c r="W401" i="22"/>
  <c r="L433" i="38" s="1"/>
  <c r="X401" i="22"/>
  <c r="M433" i="38" s="1"/>
  <c r="Y401" i="22"/>
  <c r="N433" i="38" s="1"/>
  <c r="Z401" i="22"/>
  <c r="O433" i="38" s="1"/>
  <c r="AA401" i="22"/>
  <c r="P433" i="38" s="1"/>
  <c r="F402" i="2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Z402"/>
  <c r="AA402"/>
  <c r="F403"/>
  <c r="G403"/>
  <c r="H403"/>
  <c r="I403"/>
  <c r="J403"/>
  <c r="K403"/>
  <c r="L403"/>
  <c r="M403"/>
  <c r="N403"/>
  <c r="O403"/>
  <c r="P403"/>
  <c r="E435" i="38" s="1"/>
  <c r="Q403" i="22"/>
  <c r="F435" i="38" s="1"/>
  <c r="R403" i="22"/>
  <c r="G435" i="38" s="1"/>
  <c r="S403" i="22"/>
  <c r="H435" i="38" s="1"/>
  <c r="T403" i="22"/>
  <c r="I435" i="38" s="1"/>
  <c r="U403" i="22"/>
  <c r="J435" i="38" s="1"/>
  <c r="V403" i="22"/>
  <c r="K435" i="38" s="1"/>
  <c r="W403" i="22"/>
  <c r="L435" i="38" s="1"/>
  <c r="X403" i="22"/>
  <c r="M435" i="38" s="1"/>
  <c r="Y403" i="22"/>
  <c r="N435" i="38" s="1"/>
  <c r="Z403" i="22"/>
  <c r="O435" i="38" s="1"/>
  <c r="AA403" i="22"/>
  <c r="P435" i="38" s="1"/>
  <c r="F404" i="22"/>
  <c r="G404"/>
  <c r="H404"/>
  <c r="I404"/>
  <c r="J404"/>
  <c r="K404"/>
  <c r="L404"/>
  <c r="M404"/>
  <c r="N404"/>
  <c r="O404"/>
  <c r="R404"/>
  <c r="G436" i="38" s="1"/>
  <c r="S404" i="22"/>
  <c r="H436" i="38" s="1"/>
  <c r="V404" i="22"/>
  <c r="K436" i="38" s="1"/>
  <c r="W404" i="22"/>
  <c r="L436" i="38" s="1"/>
  <c r="Y404" i="22"/>
  <c r="N436" i="38" s="1"/>
  <c r="Z404" i="22"/>
  <c r="O436" i="38" s="1"/>
  <c r="AF404" i="22"/>
  <c r="AI404"/>
  <c r="F405"/>
  <c r="G405"/>
  <c r="H405"/>
  <c r="I405"/>
  <c r="J405"/>
  <c r="K405"/>
  <c r="L405"/>
  <c r="M405"/>
  <c r="N405"/>
  <c r="O405"/>
  <c r="P405"/>
  <c r="E437" i="38" s="1"/>
  <c r="Q405" i="22"/>
  <c r="F437" i="38" s="1"/>
  <c r="R405" i="22"/>
  <c r="G437" i="38" s="1"/>
  <c r="S405" i="22"/>
  <c r="H437" i="38" s="1"/>
  <c r="T405" i="22"/>
  <c r="I437" i="38" s="1"/>
  <c r="U405" i="22"/>
  <c r="J437" i="38" s="1"/>
  <c r="V405" i="22"/>
  <c r="K437" i="38" s="1"/>
  <c r="AI405" i="22"/>
  <c r="W405"/>
  <c r="L437" i="38" s="1"/>
  <c r="X405" i="22"/>
  <c r="M437" i="38" s="1"/>
  <c r="Y405" i="22"/>
  <c r="N437" i="38" s="1"/>
  <c r="Z405" i="22"/>
  <c r="O437" i="38" s="1"/>
  <c r="AA405" i="22"/>
  <c r="P437" i="38" s="1"/>
  <c r="AG405" i="22"/>
  <c r="AH405"/>
  <c r="F406"/>
  <c r="G406"/>
  <c r="H406"/>
  <c r="I406"/>
  <c r="J406"/>
  <c r="K406"/>
  <c r="L406"/>
  <c r="M406"/>
  <c r="N406"/>
  <c r="O406"/>
  <c r="P406"/>
  <c r="E438" i="38" s="1"/>
  <c r="Q406" i="22"/>
  <c r="F438" i="38" s="1"/>
  <c r="R406" i="22"/>
  <c r="G438" i="38" s="1"/>
  <c r="S406" i="22"/>
  <c r="H438" i="38" s="1"/>
  <c r="T406" i="22"/>
  <c r="I438" i="38" s="1"/>
  <c r="U406" i="22"/>
  <c r="J438" i="38" s="1"/>
  <c r="AJ406" i="22"/>
  <c r="V406"/>
  <c r="K438" i="38" s="1"/>
  <c r="W406" i="22"/>
  <c r="L438" i="38" s="1"/>
  <c r="X406" i="22"/>
  <c r="M438" i="38" s="1"/>
  <c r="Y406" i="22"/>
  <c r="N438" i="38" s="1"/>
  <c r="Z406" i="22"/>
  <c r="O438" i="38" s="1"/>
  <c r="AA406" i="22"/>
  <c r="P438" i="38" s="1"/>
  <c r="AG406" i="22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AH407"/>
  <c r="X407"/>
  <c r="AG407"/>
  <c r="Y407"/>
  <c r="Z407"/>
  <c r="AA407"/>
  <c r="AF407"/>
  <c r="AI407"/>
  <c r="AJ407"/>
  <c r="F408"/>
  <c r="G408"/>
  <c r="H408"/>
  <c r="I408"/>
  <c r="J408"/>
  <c r="K408"/>
  <c r="L408"/>
  <c r="M408"/>
  <c r="N408"/>
  <c r="O408"/>
  <c r="P408"/>
  <c r="E440" i="38" s="1"/>
  <c r="Q408" i="22"/>
  <c r="F440" i="38" s="1"/>
  <c r="R408" i="22"/>
  <c r="G440" i="38" s="1"/>
  <c r="S408" i="22"/>
  <c r="H440" i="38" s="1"/>
  <c r="T408" i="22"/>
  <c r="I440" i="38" s="1"/>
  <c r="U408" i="22"/>
  <c r="J440" i="38" s="1"/>
  <c r="V408" i="22"/>
  <c r="K440" i="38" s="1"/>
  <c r="W408" i="22"/>
  <c r="L440" i="38" s="1"/>
  <c r="AH408" i="22"/>
  <c r="X408"/>
  <c r="M440" i="38" s="1"/>
  <c r="Y408" i="22"/>
  <c r="N440" i="38" s="1"/>
  <c r="Z408" i="22"/>
  <c r="O440" i="38" s="1"/>
  <c r="AA408" i="22"/>
  <c r="P440" i="38" s="1"/>
  <c r="AI408" i="22"/>
  <c r="AJ408"/>
  <c r="F409"/>
  <c r="G409"/>
  <c r="H409"/>
  <c r="I409"/>
  <c r="J409"/>
  <c r="K409"/>
  <c r="L409"/>
  <c r="M409"/>
  <c r="N409"/>
  <c r="O409"/>
  <c r="P409"/>
  <c r="E441" i="38" s="1"/>
  <c r="Q409" i="22"/>
  <c r="F441" i="38" s="1"/>
  <c r="R409" i="22"/>
  <c r="G441" i="38" s="1"/>
  <c r="S409" i="22"/>
  <c r="H441" i="38" s="1"/>
  <c r="T409" i="22"/>
  <c r="I441" i="38" s="1"/>
  <c r="U409" i="22"/>
  <c r="J441" i="38" s="1"/>
  <c r="V409" i="22"/>
  <c r="K441" i="38" s="1"/>
  <c r="AI409" i="22"/>
  <c r="W409"/>
  <c r="L441" i="38" s="1"/>
  <c r="X409" i="22"/>
  <c r="M441" i="38" s="1"/>
  <c r="Y409" i="22"/>
  <c r="N441" i="38" s="1"/>
  <c r="Z409" i="22"/>
  <c r="O441" i="38" s="1"/>
  <c r="AA409" i="22"/>
  <c r="P441" i="38" s="1"/>
  <c r="F410" i="22"/>
  <c r="G410"/>
  <c r="H410"/>
  <c r="I410"/>
  <c r="J410"/>
  <c r="K410"/>
  <c r="L410"/>
  <c r="M410"/>
  <c r="N410"/>
  <c r="O410"/>
  <c r="P410"/>
  <c r="E442" i="38" s="1"/>
  <c r="Q410" i="22"/>
  <c r="F442" i="38" s="1"/>
  <c r="R410" i="22"/>
  <c r="G442" i="38" s="1"/>
  <c r="S410" i="22"/>
  <c r="H442" i="38" s="1"/>
  <c r="T410" i="22"/>
  <c r="I442" i="38" s="1"/>
  <c r="U410" i="22"/>
  <c r="J442" i="38" s="1"/>
  <c r="AJ410" i="22"/>
  <c r="V410"/>
  <c r="K442" i="38" s="1"/>
  <c r="W410" i="22"/>
  <c r="L442" i="38" s="1"/>
  <c r="X410" i="22"/>
  <c r="M442" i="38" s="1"/>
  <c r="Y410" i="22"/>
  <c r="N442" i="38" s="1"/>
  <c r="Z410" i="22"/>
  <c r="O442" i="38" s="1"/>
  <c r="AA410" i="22"/>
  <c r="P442" i="38" s="1"/>
  <c r="G446" i="22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Z446"/>
  <c r="AA446"/>
  <c r="I447"/>
  <c r="B448"/>
  <c r="B449"/>
  <c r="F449"/>
  <c r="F447" s="1"/>
  <c r="G449"/>
  <c r="G447" s="1"/>
  <c r="H449"/>
  <c r="H447" s="1"/>
  <c r="I449"/>
  <c r="J449"/>
  <c r="J447" s="1"/>
  <c r="K449"/>
  <c r="K447" s="1"/>
  <c r="L449"/>
  <c r="L447" s="1"/>
  <c r="M449"/>
  <c r="M447"/>
  <c r="N449"/>
  <c r="N447" s="1"/>
  <c r="O449"/>
  <c r="O447"/>
  <c r="B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Z450"/>
  <c r="AA450"/>
  <c r="B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Z451"/>
  <c r="AA451"/>
  <c r="Q3" i="23"/>
  <c r="R3"/>
  <c r="S3"/>
  <c r="T3"/>
  <c r="U3"/>
  <c r="V3"/>
  <c r="W3"/>
  <c r="X3"/>
  <c r="Y3"/>
  <c r="Z3"/>
  <c r="AG5"/>
  <c r="AH5"/>
  <c r="AI5"/>
  <c r="AJ5"/>
  <c r="AK5"/>
  <c r="AG6"/>
  <c r="AH6"/>
  <c r="AI6"/>
  <c r="AJ6"/>
  <c r="AK6"/>
  <c r="AG15"/>
  <c r="AH15"/>
  <c r="AI15"/>
  <c r="AJ15"/>
  <c r="AK15"/>
  <c r="AG24"/>
  <c r="AH24"/>
  <c r="AI24"/>
  <c r="AJ24"/>
  <c r="AK24"/>
  <c r="AG25"/>
  <c r="AH25"/>
  <c r="AI25"/>
  <c r="AJ25"/>
  <c r="AK25"/>
  <c r="AG27"/>
  <c r="AH27"/>
  <c r="AI27"/>
  <c r="AJ27"/>
  <c r="AK27"/>
  <c r="AG37"/>
  <c r="AH37"/>
  <c r="AI37"/>
  <c r="AJ37"/>
  <c r="AK37"/>
  <c r="AG46"/>
  <c r="AH46"/>
  <c r="AI46"/>
  <c r="AJ46"/>
  <c r="AK46"/>
  <c r="AG53"/>
  <c r="AH53"/>
  <c r="AI53"/>
  <c r="AJ53"/>
  <c r="AK53"/>
  <c r="AG58"/>
  <c r="AH58"/>
  <c r="AI58"/>
  <c r="AJ58"/>
  <c r="AK58"/>
  <c r="AG62"/>
  <c r="AH62"/>
  <c r="AI62"/>
  <c r="AJ62"/>
  <c r="AK62"/>
  <c r="AG63"/>
  <c r="AH63"/>
  <c r="AI63"/>
  <c r="AJ63"/>
  <c r="AK63"/>
  <c r="AG64"/>
  <c r="AH64"/>
  <c r="AI64"/>
  <c r="AJ64"/>
  <c r="AK64"/>
  <c r="AG65"/>
  <c r="AH65"/>
  <c r="AI65"/>
  <c r="AJ65"/>
  <c r="AK65"/>
  <c r="AG69"/>
  <c r="AH69"/>
  <c r="AI69"/>
  <c r="AJ69"/>
  <c r="AK69"/>
  <c r="AG70"/>
  <c r="AH70"/>
  <c r="AI70"/>
  <c r="AJ70"/>
  <c r="AK70"/>
  <c r="AG71"/>
  <c r="AH71"/>
  <c r="AI71"/>
  <c r="AJ71"/>
  <c r="AK71"/>
  <c r="AG72"/>
  <c r="AH72"/>
  <c r="AI72"/>
  <c r="AJ72"/>
  <c r="AK72"/>
  <c r="AG73"/>
  <c r="AH73"/>
  <c r="AI73"/>
  <c r="AJ73"/>
  <c r="AK73"/>
  <c r="AG74"/>
  <c r="AH74"/>
  <c r="AI74"/>
  <c r="AJ74"/>
  <c r="AK74"/>
  <c r="AG75"/>
  <c r="AH75"/>
  <c r="AI75"/>
  <c r="AJ75"/>
  <c r="AK75"/>
  <c r="AG78"/>
  <c r="AH78"/>
  <c r="AI78"/>
  <c r="AJ78"/>
  <c r="AK78"/>
  <c r="AG79"/>
  <c r="AH79"/>
  <c r="AI79"/>
  <c r="AJ79"/>
  <c r="AK79"/>
  <c r="AG80"/>
  <c r="AH80"/>
  <c r="AI80"/>
  <c r="AJ80"/>
  <c r="AK80"/>
  <c r="AG84"/>
  <c r="AH84"/>
  <c r="AI84"/>
  <c r="AJ84"/>
  <c r="AK84"/>
  <c r="AG85"/>
  <c r="AH85"/>
  <c r="AI85"/>
  <c r="AJ85"/>
  <c r="AK85"/>
  <c r="AG86"/>
  <c r="AH86"/>
  <c r="AI86"/>
  <c r="AJ86"/>
  <c r="AK86"/>
  <c r="AG95"/>
  <c r="AH95"/>
  <c r="AI95"/>
  <c r="AJ95"/>
  <c r="AK95"/>
  <c r="AG96"/>
  <c r="AH96"/>
  <c r="AI96"/>
  <c r="AJ96"/>
  <c r="AK96"/>
  <c r="AG97"/>
  <c r="AH97"/>
  <c r="AI97"/>
  <c r="AJ97"/>
  <c r="AK97"/>
  <c r="AG98"/>
  <c r="AH98"/>
  <c r="AI98"/>
  <c r="AJ98"/>
  <c r="AK98"/>
  <c r="AG99"/>
  <c r="AH99"/>
  <c r="AI99"/>
  <c r="AJ99"/>
  <c r="AK99"/>
  <c r="AG100"/>
  <c r="AH100"/>
  <c r="AI100"/>
  <c r="AJ100"/>
  <c r="AK100"/>
  <c r="AG101"/>
  <c r="AH101"/>
  <c r="AI101"/>
  <c r="AJ101"/>
  <c r="AK101"/>
  <c r="AG102"/>
  <c r="AH102"/>
  <c r="AI102"/>
  <c r="AJ102"/>
  <c r="AK102"/>
  <c r="AG103"/>
  <c r="AH103"/>
  <c r="AI103"/>
  <c r="AJ103"/>
  <c r="AK103"/>
  <c r="AG104"/>
  <c r="AH104"/>
  <c r="AI104"/>
  <c r="AJ104"/>
  <c r="AK104"/>
  <c r="AG105"/>
  <c r="AH105"/>
  <c r="AI105"/>
  <c r="AJ105"/>
  <c r="AK105"/>
  <c r="AG113"/>
  <c r="AH113"/>
  <c r="AI113"/>
  <c r="AJ113"/>
  <c r="AK113"/>
  <c r="AK115"/>
  <c r="AI115"/>
  <c r="AJ115"/>
  <c r="AG115"/>
  <c r="AG119"/>
  <c r="AH119"/>
  <c r="AI119"/>
  <c r="AJ119"/>
  <c r="AK119"/>
  <c r="AG121"/>
  <c r="AH121"/>
  <c r="AI121"/>
  <c r="AJ121"/>
  <c r="AK121"/>
  <c r="AG122"/>
  <c r="AH122"/>
  <c r="AI122"/>
  <c r="AJ122"/>
  <c r="AK122"/>
  <c r="AG123"/>
  <c r="AH123"/>
  <c r="AI123"/>
  <c r="AJ123"/>
  <c r="AK123"/>
  <c r="AG124"/>
  <c r="AH124"/>
  <c r="AI124"/>
  <c r="AJ124"/>
  <c r="AK124"/>
  <c r="AG125"/>
  <c r="AH125"/>
  <c r="AI125"/>
  <c r="AJ125"/>
  <c r="AK125"/>
  <c r="AG126"/>
  <c r="AH126"/>
  <c r="AI126"/>
  <c r="AJ126"/>
  <c r="AK126"/>
  <c r="AG128"/>
  <c r="AH128"/>
  <c r="AI128"/>
  <c r="AJ128"/>
  <c r="AK128"/>
  <c r="AG135"/>
  <c r="AH135"/>
  <c r="AI135"/>
  <c r="AJ135"/>
  <c r="AK135"/>
  <c r="AG141"/>
  <c r="AH141"/>
  <c r="AI141"/>
  <c r="AJ141"/>
  <c r="AK141"/>
  <c r="AG145"/>
  <c r="AH145"/>
  <c r="AI145"/>
  <c r="AJ145"/>
  <c r="AK145"/>
  <c r="AG148"/>
  <c r="AH148"/>
  <c r="AI148"/>
  <c r="AJ148"/>
  <c r="AK148"/>
  <c r="AG152"/>
  <c r="AH152"/>
  <c r="AI152"/>
  <c r="AJ152"/>
  <c r="AK152"/>
  <c r="AG153"/>
  <c r="AH153"/>
  <c r="AI153"/>
  <c r="AJ153"/>
  <c r="AK153"/>
  <c r="AG154"/>
  <c r="AH154"/>
  <c r="AI154"/>
  <c r="AJ154"/>
  <c r="AK154"/>
  <c r="AG157"/>
  <c r="AH157"/>
  <c r="AI157"/>
  <c r="AJ157"/>
  <c r="AK157"/>
  <c r="T164"/>
  <c r="U164"/>
  <c r="V164"/>
  <c r="AJ164" s="1"/>
  <c r="W164"/>
  <c r="X164"/>
  <c r="Y164"/>
  <c r="F165"/>
  <c r="G165"/>
  <c r="H165"/>
  <c r="I165"/>
  <c r="J165"/>
  <c r="K165"/>
  <c r="L165"/>
  <c r="M165"/>
  <c r="N165"/>
  <c r="O165"/>
  <c r="P165"/>
  <c r="Q165"/>
  <c r="R165"/>
  <c r="S165"/>
  <c r="T165"/>
  <c r="U165"/>
  <c r="AK165"/>
  <c r="V165"/>
  <c r="AJ165"/>
  <c r="W165"/>
  <c r="X165"/>
  <c r="AH165" s="1"/>
  <c r="Y165"/>
  <c r="AG165"/>
  <c r="AI165"/>
  <c r="F166"/>
  <c r="F224"/>
  <c r="G166"/>
  <c r="G222"/>
  <c r="H166"/>
  <c r="H222"/>
  <c r="I166"/>
  <c r="J166"/>
  <c r="J224"/>
  <c r="K166"/>
  <c r="K222"/>
  <c r="L166"/>
  <c r="L222"/>
  <c r="M166"/>
  <c r="N166"/>
  <c r="N224"/>
  <c r="O166"/>
  <c r="O222"/>
  <c r="P166"/>
  <c r="P222" s="1"/>
  <c r="E603" i="38" s="1"/>
  <c r="Q166" i="23"/>
  <c r="R166"/>
  <c r="R223" s="1"/>
  <c r="G604" i="38" s="1"/>
  <c r="R224" i="23"/>
  <c r="G605" i="38" s="1"/>
  <c r="S166" i="23"/>
  <c r="S222" s="1"/>
  <c r="H603" i="38" s="1"/>
  <c r="T166" i="23"/>
  <c r="T222"/>
  <c r="I603" i="38" s="1"/>
  <c r="U166" i="23"/>
  <c r="AK166" s="1"/>
  <c r="V166"/>
  <c r="V224"/>
  <c r="K605" i="38" s="1"/>
  <c r="AJ224" i="23"/>
  <c r="W166"/>
  <c r="AI166" s="1"/>
  <c r="X166"/>
  <c r="Y166"/>
  <c r="AH166" s="1"/>
  <c r="F167"/>
  <c r="G167"/>
  <c r="G225"/>
  <c r="H167"/>
  <c r="I167"/>
  <c r="J167"/>
  <c r="K167"/>
  <c r="K225"/>
  <c r="L167"/>
  <c r="M167"/>
  <c r="N167"/>
  <c r="O167"/>
  <c r="O225"/>
  <c r="P167"/>
  <c r="Q167"/>
  <c r="R167"/>
  <c r="S167"/>
  <c r="S225"/>
  <c r="T167"/>
  <c r="U167"/>
  <c r="V167"/>
  <c r="W167"/>
  <c r="AI167"/>
  <c r="X167"/>
  <c r="AH167"/>
  <c r="Y167"/>
  <c r="AG167"/>
  <c r="AJ167"/>
  <c r="AK167"/>
  <c r="F168"/>
  <c r="G168"/>
  <c r="G226" s="1"/>
  <c r="H168"/>
  <c r="H226" s="1"/>
  <c r="I168"/>
  <c r="I226" s="1"/>
  <c r="J168"/>
  <c r="J226" s="1"/>
  <c r="K168"/>
  <c r="K226" s="1"/>
  <c r="L168"/>
  <c r="L226" s="1"/>
  <c r="M168"/>
  <c r="M226" s="1"/>
  <c r="N168"/>
  <c r="O168"/>
  <c r="O226" s="1"/>
  <c r="P168"/>
  <c r="P226" s="1"/>
  <c r="E607" i="38" s="1"/>
  <c r="Q168" i="23"/>
  <c r="R168"/>
  <c r="R226" s="1"/>
  <c r="G607" i="38" s="1"/>
  <c r="S168" i="23"/>
  <c r="S226" s="1"/>
  <c r="H607" i="38" s="1"/>
  <c r="T168" i="23"/>
  <c r="T226" s="1"/>
  <c r="I607" i="38" s="1"/>
  <c r="U168" i="23"/>
  <c r="AK168" s="1"/>
  <c r="V168"/>
  <c r="V226" s="1"/>
  <c r="K607" i="38" s="1"/>
  <c r="W168" i="23"/>
  <c r="X168"/>
  <c r="Y168"/>
  <c r="F173"/>
  <c r="G173"/>
  <c r="H173"/>
  <c r="I173"/>
  <c r="J173"/>
  <c r="K173"/>
  <c r="L173"/>
  <c r="M173"/>
  <c r="N173"/>
  <c r="O173"/>
  <c r="P173"/>
  <c r="Q173"/>
  <c r="R173"/>
  <c r="S173"/>
  <c r="T173"/>
  <c r="U173"/>
  <c r="AK173" s="1"/>
  <c r="V173"/>
  <c r="AJ173" s="1"/>
  <c r="W173"/>
  <c r="X173"/>
  <c r="Y173"/>
  <c r="F174"/>
  <c r="G174"/>
  <c r="H174"/>
  <c r="I174"/>
  <c r="J174"/>
  <c r="K174"/>
  <c r="L174"/>
  <c r="M174"/>
  <c r="N174"/>
  <c r="O174"/>
  <c r="P174"/>
  <c r="Q174"/>
  <c r="R174"/>
  <c r="S174"/>
  <c r="T174"/>
  <c r="U174"/>
  <c r="AK174" s="1"/>
  <c r="V174"/>
  <c r="AJ174" s="1"/>
  <c r="W174"/>
  <c r="X174"/>
  <c r="Y174"/>
  <c r="F175"/>
  <c r="G175"/>
  <c r="H175"/>
  <c r="I175"/>
  <c r="J175"/>
  <c r="K175"/>
  <c r="L175"/>
  <c r="M175"/>
  <c r="N175"/>
  <c r="O175"/>
  <c r="P175"/>
  <c r="Q175"/>
  <c r="R175"/>
  <c r="S175"/>
  <c r="T175"/>
  <c r="U175"/>
  <c r="AK175" s="1"/>
  <c r="V175"/>
  <c r="AJ175" s="1"/>
  <c r="W175"/>
  <c r="X175"/>
  <c r="Y175"/>
  <c r="F176"/>
  <c r="G176"/>
  <c r="H176"/>
  <c r="I176"/>
  <c r="J176"/>
  <c r="K176"/>
  <c r="L176"/>
  <c r="M176"/>
  <c r="N176"/>
  <c r="O176"/>
  <c r="P176"/>
  <c r="Q176"/>
  <c r="R176"/>
  <c r="S176"/>
  <c r="T176"/>
  <c r="U176"/>
  <c r="AK176" s="1"/>
  <c r="V176"/>
  <c r="AJ176" s="1"/>
  <c r="W176"/>
  <c r="X176"/>
  <c r="Y176"/>
  <c r="F177"/>
  <c r="G177"/>
  <c r="H177"/>
  <c r="I177"/>
  <c r="J177"/>
  <c r="K177"/>
  <c r="L177"/>
  <c r="M177"/>
  <c r="N177"/>
  <c r="O177"/>
  <c r="P177"/>
  <c r="Q177"/>
  <c r="R177"/>
  <c r="S177"/>
  <c r="T177"/>
  <c r="U177"/>
  <c r="AK177" s="1"/>
  <c r="V177"/>
  <c r="AJ177" s="1"/>
  <c r="W177"/>
  <c r="X177"/>
  <c r="Y177"/>
  <c r="F178"/>
  <c r="G178"/>
  <c r="H178"/>
  <c r="I178"/>
  <c r="J178"/>
  <c r="K178"/>
  <c r="L178"/>
  <c r="M178"/>
  <c r="N178"/>
  <c r="O178"/>
  <c r="P178"/>
  <c r="Q178"/>
  <c r="R178"/>
  <c r="S178"/>
  <c r="T178"/>
  <c r="U178"/>
  <c r="AK178" s="1"/>
  <c r="V178"/>
  <c r="AJ178" s="1"/>
  <c r="W178"/>
  <c r="X178"/>
  <c r="Y178"/>
  <c r="F181"/>
  <c r="G181"/>
  <c r="H181"/>
  <c r="I181"/>
  <c r="I210"/>
  <c r="J181"/>
  <c r="K181"/>
  <c r="L181"/>
  <c r="M181"/>
  <c r="N181"/>
  <c r="O181"/>
  <c r="P181"/>
  <c r="P210" s="1"/>
  <c r="E591" i="38" s="1"/>
  <c r="Q181" i="23"/>
  <c r="R181"/>
  <c r="S181"/>
  <c r="T181"/>
  <c r="U181"/>
  <c r="AK181"/>
  <c r="V181"/>
  <c r="AJ181"/>
  <c r="W181"/>
  <c r="X181"/>
  <c r="AH181" s="1"/>
  <c r="Y181"/>
  <c r="AG181"/>
  <c r="AI181"/>
  <c r="F183"/>
  <c r="F192"/>
  <c r="G183"/>
  <c r="G200"/>
  <c r="G202"/>
  <c r="H183"/>
  <c r="H213"/>
  <c r="I183"/>
  <c r="J183"/>
  <c r="J192"/>
  <c r="K183"/>
  <c r="K200"/>
  <c r="K202"/>
  <c r="L183"/>
  <c r="L213"/>
  <c r="M183"/>
  <c r="N183"/>
  <c r="N192"/>
  <c r="O183"/>
  <c r="O200"/>
  <c r="O202"/>
  <c r="Q183"/>
  <c r="R183"/>
  <c r="R213" s="1"/>
  <c r="G594" i="38" s="1"/>
  <c r="S183" i="23"/>
  <c r="S214" s="1"/>
  <c r="H595" i="38" s="1"/>
  <c r="S200" i="23"/>
  <c r="S202" s="1"/>
  <c r="T183"/>
  <c r="T213"/>
  <c r="I594" i="38" s="1"/>
  <c r="U183" i="23"/>
  <c r="U213" s="1"/>
  <c r="V183"/>
  <c r="W183"/>
  <c r="W213" s="1"/>
  <c r="W200"/>
  <c r="X183"/>
  <c r="Y183"/>
  <c r="AH183" s="1"/>
  <c r="AI183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AI184"/>
  <c r="X184"/>
  <c r="AH184"/>
  <c r="Y184"/>
  <c r="AG184"/>
  <c r="AJ184"/>
  <c r="AK184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AJ185"/>
  <c r="W185"/>
  <c r="X185"/>
  <c r="AI185"/>
  <c r="Y185"/>
  <c r="AG185"/>
  <c r="AK185"/>
  <c r="F186"/>
  <c r="G186"/>
  <c r="H186"/>
  <c r="I186"/>
  <c r="J186"/>
  <c r="K186"/>
  <c r="L186"/>
  <c r="M186"/>
  <c r="N186"/>
  <c r="O186"/>
  <c r="P186"/>
  <c r="Q186"/>
  <c r="R186"/>
  <c r="S186"/>
  <c r="T186"/>
  <c r="U186"/>
  <c r="AK186"/>
  <c r="V186"/>
  <c r="AJ186"/>
  <c r="W186"/>
  <c r="X186"/>
  <c r="Y186"/>
  <c r="AG186"/>
  <c r="AH186"/>
  <c r="AI186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AJ187"/>
  <c r="W187"/>
  <c r="X187"/>
  <c r="AH187"/>
  <c r="Y187"/>
  <c r="AG187"/>
  <c r="AI187"/>
  <c r="AK187"/>
  <c r="E189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AJ189"/>
  <c r="W189"/>
  <c r="X189"/>
  <c r="AH189"/>
  <c r="Y189"/>
  <c r="AG189"/>
  <c r="AI189"/>
  <c r="AK189"/>
  <c r="E190"/>
  <c r="F190"/>
  <c r="G190"/>
  <c r="H190"/>
  <c r="I190"/>
  <c r="J190"/>
  <c r="K190"/>
  <c r="L190"/>
  <c r="M190"/>
  <c r="N190"/>
  <c r="O190"/>
  <c r="P190"/>
  <c r="Q190"/>
  <c r="R190"/>
  <c r="S190"/>
  <c r="T190"/>
  <c r="U190"/>
  <c r="AK190" s="1"/>
  <c r="V190"/>
  <c r="AJ190" s="1"/>
  <c r="W190"/>
  <c r="AI190" s="1"/>
  <c r="X190"/>
  <c r="AH190" s="1"/>
  <c r="Y190"/>
  <c r="AG190"/>
  <c r="E191"/>
  <c r="F191"/>
  <c r="F221"/>
  <c r="G191"/>
  <c r="G221"/>
  <c r="H191"/>
  <c r="I191"/>
  <c r="J191"/>
  <c r="J221"/>
  <c r="K191"/>
  <c r="K221"/>
  <c r="L191"/>
  <c r="M191"/>
  <c r="N191"/>
  <c r="N221"/>
  <c r="O191"/>
  <c r="O221"/>
  <c r="P191"/>
  <c r="Q191"/>
  <c r="Q221" s="1"/>
  <c r="F602" i="38" s="1"/>
  <c r="R191" i="23"/>
  <c r="R221"/>
  <c r="G602" i="38" s="1"/>
  <c r="S191" i="23"/>
  <c r="S221" s="1"/>
  <c r="H602" i="38" s="1"/>
  <c r="T191" i="23"/>
  <c r="U191"/>
  <c r="U221" s="1"/>
  <c r="V191"/>
  <c r="V192" s="1"/>
  <c r="W191"/>
  <c r="W221" s="1"/>
  <c r="X191"/>
  <c r="AH191" s="1"/>
  <c r="Y191"/>
  <c r="AG191" s="1"/>
  <c r="AK191"/>
  <c r="G192"/>
  <c r="H192"/>
  <c r="K192"/>
  <c r="L192"/>
  <c r="O192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F199"/>
  <c r="G199"/>
  <c r="H199"/>
  <c r="I199"/>
  <c r="I200"/>
  <c r="I202"/>
  <c r="J199"/>
  <c r="K199"/>
  <c r="L199"/>
  <c r="M199"/>
  <c r="M200"/>
  <c r="M202"/>
  <c r="N199"/>
  <c r="O199"/>
  <c r="P199"/>
  <c r="Q199"/>
  <c r="Q200"/>
  <c r="Q202" s="1"/>
  <c r="R199"/>
  <c r="S199"/>
  <c r="T199"/>
  <c r="U199"/>
  <c r="AK199"/>
  <c r="V199"/>
  <c r="W199"/>
  <c r="AI199"/>
  <c r="X199"/>
  <c r="Y199"/>
  <c r="AH199"/>
  <c r="AE199"/>
  <c r="AF199"/>
  <c r="AJ199"/>
  <c r="H200"/>
  <c r="H202"/>
  <c r="L200"/>
  <c r="L202"/>
  <c r="T200"/>
  <c r="T202" s="1"/>
  <c r="X200"/>
  <c r="X202" s="1"/>
  <c r="AE200"/>
  <c r="AF200"/>
  <c r="F201"/>
  <c r="G201"/>
  <c r="H201"/>
  <c r="I201"/>
  <c r="J201"/>
  <c r="K201"/>
  <c r="L201"/>
  <c r="M201"/>
  <c r="N201"/>
  <c r="O201"/>
  <c r="P201"/>
  <c r="Q201"/>
  <c r="R201"/>
  <c r="S201"/>
  <c r="T201"/>
  <c r="U201"/>
  <c r="AK201"/>
  <c r="V201"/>
  <c r="W201"/>
  <c r="AI201"/>
  <c r="X201"/>
  <c r="Y201"/>
  <c r="AG201"/>
  <c r="AE201"/>
  <c r="AF201"/>
  <c r="AH201"/>
  <c r="AJ201"/>
  <c r="AF202"/>
  <c r="F205"/>
  <c r="G205"/>
  <c r="H205"/>
  <c r="I205"/>
  <c r="J205"/>
  <c r="K205"/>
  <c r="L205"/>
  <c r="M205"/>
  <c r="N205"/>
  <c r="O205"/>
  <c r="P205"/>
  <c r="E586" i="38" s="1"/>
  <c r="Q205" i="23"/>
  <c r="F586" i="38" s="1"/>
  <c r="R205" i="23"/>
  <c r="G586" i="38" s="1"/>
  <c r="S205" i="23"/>
  <c r="H586" i="38" s="1"/>
  <c r="T205" i="23"/>
  <c r="I586" i="38" s="1"/>
  <c r="U205" i="23"/>
  <c r="J586" i="38" s="1"/>
  <c r="V205" i="23"/>
  <c r="K586" i="38" s="1"/>
  <c r="W205" i="23"/>
  <c r="L586" i="38" s="1"/>
  <c r="X205" i="23"/>
  <c r="M586" i="38" s="1"/>
  <c r="Y205" i="23"/>
  <c r="N586" i="38" s="1"/>
  <c r="F206" i="23"/>
  <c r="G206"/>
  <c r="H206"/>
  <c r="I206"/>
  <c r="J206"/>
  <c r="K206"/>
  <c r="L206"/>
  <c r="M206"/>
  <c r="N206"/>
  <c r="O206"/>
  <c r="P206"/>
  <c r="E587" i="38" s="1"/>
  <c r="Q206" i="23"/>
  <c r="F587" i="38" s="1"/>
  <c r="R206" i="23"/>
  <c r="G587" i="38" s="1"/>
  <c r="S206" i="23"/>
  <c r="H587" i="38" s="1"/>
  <c r="T206" i="23"/>
  <c r="I587" i="38" s="1"/>
  <c r="U206" i="23"/>
  <c r="J587" i="38" s="1"/>
  <c r="V206" i="23"/>
  <c r="K587" i="38" s="1"/>
  <c r="W206" i="23"/>
  <c r="L587" i="38" s="1"/>
  <c r="X206" i="23"/>
  <c r="M587" i="38" s="1"/>
  <c r="Y206" i="23"/>
  <c r="N587" i="38" s="1"/>
  <c r="F207" i="23"/>
  <c r="G207"/>
  <c r="H207"/>
  <c r="I207"/>
  <c r="J207"/>
  <c r="K207"/>
  <c r="L207"/>
  <c r="M207"/>
  <c r="N207"/>
  <c r="O207"/>
  <c r="P207"/>
  <c r="E588" i="38" s="1"/>
  <c r="Q207" i="23"/>
  <c r="F588" i="38" s="1"/>
  <c r="R207" i="23"/>
  <c r="G588" i="38" s="1"/>
  <c r="S207" i="23"/>
  <c r="H588" i="38" s="1"/>
  <c r="T207" i="23"/>
  <c r="I588" i="38" s="1"/>
  <c r="U207" i="23"/>
  <c r="J588" i="38" s="1"/>
  <c r="V207" i="23"/>
  <c r="K588" i="38" s="1"/>
  <c r="W207" i="23"/>
  <c r="L588" i="38" s="1"/>
  <c r="X207" i="23"/>
  <c r="M588" i="38" s="1"/>
  <c r="Y207" i="23"/>
  <c r="N588" i="38" s="1"/>
  <c r="AJ207" i="23"/>
  <c r="AK207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AJ208"/>
  <c r="W208"/>
  <c r="X208"/>
  <c r="AI208"/>
  <c r="Y208"/>
  <c r="AG208"/>
  <c r="AK208"/>
  <c r="F209"/>
  <c r="G209"/>
  <c r="H209"/>
  <c r="I209"/>
  <c r="J209"/>
  <c r="K209"/>
  <c r="L209"/>
  <c r="M209"/>
  <c r="N209"/>
  <c r="O209"/>
  <c r="P209"/>
  <c r="Q209"/>
  <c r="R209"/>
  <c r="S209"/>
  <c r="T209"/>
  <c r="U209"/>
  <c r="AK209"/>
  <c r="V209"/>
  <c r="AJ209"/>
  <c r="W209"/>
  <c r="X209"/>
  <c r="Y209"/>
  <c r="AG209"/>
  <c r="AI209"/>
  <c r="F210"/>
  <c r="G210"/>
  <c r="H210"/>
  <c r="J210"/>
  <c r="K210"/>
  <c r="L210"/>
  <c r="F211"/>
  <c r="G211"/>
  <c r="H211"/>
  <c r="I211"/>
  <c r="J211"/>
  <c r="K211"/>
  <c r="L211"/>
  <c r="F212"/>
  <c r="G212"/>
  <c r="H212"/>
  <c r="I212"/>
  <c r="J212"/>
  <c r="K212"/>
  <c r="L212"/>
  <c r="I213"/>
  <c r="M213"/>
  <c r="Q213"/>
  <c r="F594" i="38" s="1"/>
  <c r="Y213" i="23"/>
  <c r="N594" i="38" s="1"/>
  <c r="F214" i="23"/>
  <c r="G214"/>
  <c r="H214"/>
  <c r="I214"/>
  <c r="J214"/>
  <c r="K214"/>
  <c r="L214"/>
  <c r="M214"/>
  <c r="N214"/>
  <c r="O214"/>
  <c r="Q214"/>
  <c r="F595" i="38" s="1"/>
  <c r="R214" i="23"/>
  <c r="G595" i="38" s="1"/>
  <c r="T214" i="23"/>
  <c r="I595" i="38" s="1"/>
  <c r="U214" i="23"/>
  <c r="J595" i="38" s="1"/>
  <c r="V214" i="23"/>
  <c r="K595" i="38" s="1"/>
  <c r="W214" i="23"/>
  <c r="L595" i="38" s="1"/>
  <c r="X214" i="23"/>
  <c r="M595" i="38" s="1"/>
  <c r="AI214" i="23"/>
  <c r="AK214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AI215"/>
  <c r="X215"/>
  <c r="AH215"/>
  <c r="Y215"/>
  <c r="AG215"/>
  <c r="AJ215"/>
  <c r="AK215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F217"/>
  <c r="G217"/>
  <c r="H217"/>
  <c r="I217"/>
  <c r="J217"/>
  <c r="K217"/>
  <c r="L217"/>
  <c r="M217"/>
  <c r="N217"/>
  <c r="O217"/>
  <c r="P217"/>
  <c r="E598" i="38" s="1"/>
  <c r="Q217" i="23"/>
  <c r="F598" i="38" s="1"/>
  <c r="R217" i="23"/>
  <c r="G598" i="38" s="1"/>
  <c r="S217" i="23"/>
  <c r="H598" i="38" s="1"/>
  <c r="T217" i="23"/>
  <c r="I598" i="38" s="1"/>
  <c r="U217" i="23"/>
  <c r="J598" i="38" s="1"/>
  <c r="V217" i="23"/>
  <c r="K598" i="38" s="1"/>
  <c r="W217" i="23"/>
  <c r="L598" i="38" s="1"/>
  <c r="X217" i="23"/>
  <c r="M598" i="38" s="1"/>
  <c r="AH217" i="23"/>
  <c r="Y217"/>
  <c r="N598" i="38" s="1"/>
  <c r="AI217" i="23"/>
  <c r="AK217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F219"/>
  <c r="G219"/>
  <c r="H219"/>
  <c r="I219"/>
  <c r="J219"/>
  <c r="K219"/>
  <c r="L219"/>
  <c r="M219"/>
  <c r="N219"/>
  <c r="O219"/>
  <c r="P219"/>
  <c r="E600" i="38" s="1"/>
  <c r="Q219" i="23"/>
  <c r="F600" i="38" s="1"/>
  <c r="R219" i="23"/>
  <c r="G600" i="38" s="1"/>
  <c r="S219" i="23"/>
  <c r="H600" i="38" s="1"/>
  <c r="T219" i="23"/>
  <c r="I600" i="38" s="1"/>
  <c r="U219" i="23"/>
  <c r="J600" i="38" s="1"/>
  <c r="V219" i="23"/>
  <c r="K600" i="38" s="1"/>
  <c r="W219" i="23"/>
  <c r="L600" i="38" s="1"/>
  <c r="X219" i="23"/>
  <c r="M600" i="38" s="1"/>
  <c r="Y219" i="23"/>
  <c r="N600" i="38" s="1"/>
  <c r="F220" i="23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H221"/>
  <c r="I221"/>
  <c r="L221"/>
  <c r="M221"/>
  <c r="P221"/>
  <c r="E602" i="38" s="1"/>
  <c r="T221" i="23"/>
  <c r="I602" i="38" s="1"/>
  <c r="X221" i="23"/>
  <c r="M602" i="38" s="1"/>
  <c r="Y221" i="23"/>
  <c r="N602" i="38" s="1"/>
  <c r="I222" i="23"/>
  <c r="M222"/>
  <c r="Q222"/>
  <c r="F603" i="38" s="1"/>
  <c r="U222" i="23"/>
  <c r="J603" i="38" s="1"/>
  <c r="F223" i="23"/>
  <c r="G223"/>
  <c r="H223"/>
  <c r="I223"/>
  <c r="J223"/>
  <c r="K223"/>
  <c r="L223"/>
  <c r="M223"/>
  <c r="N223"/>
  <c r="O223"/>
  <c r="Q223"/>
  <c r="F604" i="38" s="1"/>
  <c r="S223" i="23"/>
  <c r="H604" i="38" s="1"/>
  <c r="T223" i="23"/>
  <c r="I604" i="38" s="1"/>
  <c r="U223" i="23"/>
  <c r="J604" i="38" s="1"/>
  <c r="V223" i="23"/>
  <c r="K604" i="38" s="1"/>
  <c r="AJ223" i="23"/>
  <c r="W223"/>
  <c r="L604" i="38" s="1"/>
  <c r="X223" i="23"/>
  <c r="M604" i="38" s="1"/>
  <c r="Y223" i="23"/>
  <c r="N604" i="38" s="1"/>
  <c r="AG223" i="23"/>
  <c r="G224"/>
  <c r="H224"/>
  <c r="I224"/>
  <c r="K224"/>
  <c r="L224"/>
  <c r="M224"/>
  <c r="O224"/>
  <c r="P224"/>
  <c r="E605" i="38" s="1"/>
  <c r="Q224" i="23"/>
  <c r="F605" i="38" s="1"/>
  <c r="S224" i="23"/>
  <c r="H605" i="38" s="1"/>
  <c r="T224" i="23"/>
  <c r="I605" i="38" s="1"/>
  <c r="W224" i="23"/>
  <c r="L605" i="38" s="1"/>
  <c r="AI224" i="23"/>
  <c r="X224"/>
  <c r="M605" i="38" s="1"/>
  <c r="Y224" i="23"/>
  <c r="N605" i="38" s="1"/>
  <c r="F225" i="23"/>
  <c r="H225"/>
  <c r="I225"/>
  <c r="J225"/>
  <c r="L225"/>
  <c r="M225"/>
  <c r="N225"/>
  <c r="P225"/>
  <c r="Q225"/>
  <c r="R225"/>
  <c r="T225"/>
  <c r="U225"/>
  <c r="V225"/>
  <c r="AJ225"/>
  <c r="X225"/>
  <c r="AH225"/>
  <c r="Y225"/>
  <c r="AG225"/>
  <c r="AK225"/>
  <c r="F227"/>
  <c r="G227"/>
  <c r="H227"/>
  <c r="I227"/>
  <c r="J227"/>
  <c r="K227"/>
  <c r="L227"/>
  <c r="M227"/>
  <c r="N227"/>
  <c r="O227"/>
  <c r="P227"/>
  <c r="E608" i="38" s="1"/>
  <c r="Q227" i="23"/>
  <c r="F608" i="38" s="1"/>
  <c r="R227" i="23"/>
  <c r="G608" i="38" s="1"/>
  <c r="S227" i="23"/>
  <c r="H608" i="38" s="1"/>
  <c r="T227" i="23"/>
  <c r="I608" i="38" s="1"/>
  <c r="U227" i="23"/>
  <c r="J608" i="38" s="1"/>
  <c r="V227" i="23"/>
  <c r="K608" i="38" s="1"/>
  <c r="W227" i="23"/>
  <c r="L608" i="38" s="1"/>
  <c r="X227" i="23"/>
  <c r="M608" i="38" s="1"/>
  <c r="AH227" i="23"/>
  <c r="Y227"/>
  <c r="N608" i="38" s="1"/>
  <c r="AK227" i="23"/>
  <c r="F228"/>
  <c r="G228"/>
  <c r="H228"/>
  <c r="I228"/>
  <c r="J228"/>
  <c r="K228"/>
  <c r="L228"/>
  <c r="M228"/>
  <c r="N228"/>
  <c r="O228"/>
  <c r="P228"/>
  <c r="E609" i="38" s="1"/>
  <c r="Q228" i="23"/>
  <c r="F609" i="38" s="1"/>
  <c r="R228" i="23"/>
  <c r="G609" i="38" s="1"/>
  <c r="S228" i="23"/>
  <c r="H609" i="38" s="1"/>
  <c r="T228" i="23"/>
  <c r="I609" i="38" s="1"/>
  <c r="U228" i="23"/>
  <c r="J609" i="38" s="1"/>
  <c r="V228" i="23"/>
  <c r="K609" i="38" s="1"/>
  <c r="W228" i="23"/>
  <c r="L609" i="38" s="1"/>
  <c r="X228" i="23"/>
  <c r="M609" i="38" s="1"/>
  <c r="Y228" i="23"/>
  <c r="N609" i="38" s="1"/>
  <c r="AJ228" i="23"/>
  <c r="F229"/>
  <c r="G229"/>
  <c r="H229"/>
  <c r="I229"/>
  <c r="J229"/>
  <c r="K229"/>
  <c r="L229"/>
  <c r="M229"/>
  <c r="N229"/>
  <c r="O229"/>
  <c r="P229"/>
  <c r="E610" i="38" s="1"/>
  <c r="Q229" i="23"/>
  <c r="F610" i="38" s="1"/>
  <c r="R229" i="23"/>
  <c r="G610" i="38" s="1"/>
  <c r="S229" i="23"/>
  <c r="H610" i="38" s="1"/>
  <c r="T229" i="23"/>
  <c r="I610" i="38" s="1"/>
  <c r="U229" i="23"/>
  <c r="J610" i="38" s="1"/>
  <c r="V229" i="23"/>
  <c r="K610" i="38" s="1"/>
  <c r="W229" i="23"/>
  <c r="L610" i="38" s="1"/>
  <c r="X229" i="23"/>
  <c r="M610" i="38" s="1"/>
  <c r="Y229" i="23"/>
  <c r="N610" i="38" s="1"/>
  <c r="F230" i="23"/>
  <c r="G230"/>
  <c r="H230"/>
  <c r="I230"/>
  <c r="J230"/>
  <c r="K230"/>
  <c r="L230"/>
  <c r="M230"/>
  <c r="N230"/>
  <c r="O230"/>
  <c r="AJ230"/>
  <c r="AH230"/>
  <c r="AG230"/>
  <c r="AI230"/>
  <c r="AK230"/>
  <c r="F231"/>
  <c r="G231"/>
  <c r="H231"/>
  <c r="I231"/>
  <c r="J231"/>
  <c r="K231"/>
  <c r="L231"/>
  <c r="M231"/>
  <c r="N231"/>
  <c r="O231"/>
  <c r="AI231"/>
  <c r="AH231"/>
  <c r="AG231"/>
  <c r="AJ231"/>
  <c r="AK231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Z236"/>
  <c r="B238"/>
  <c r="B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Z239"/>
  <c r="AA239"/>
  <c r="B240"/>
  <c r="F240"/>
  <c r="F237" s="1"/>
  <c r="G240"/>
  <c r="G237" s="1"/>
  <c r="H240"/>
  <c r="H237" s="1"/>
  <c r="I240"/>
  <c r="I237" s="1"/>
  <c r="J240"/>
  <c r="J237" s="1"/>
  <c r="K240"/>
  <c r="K237" s="1"/>
  <c r="L240"/>
  <c r="L237" s="1"/>
  <c r="M240"/>
  <c r="M237" s="1"/>
  <c r="N240"/>
  <c r="N237" s="1"/>
  <c r="O240"/>
  <c r="O237" s="1"/>
  <c r="P240"/>
  <c r="Q240"/>
  <c r="R240"/>
  <c r="S240"/>
  <c r="T240"/>
  <c r="U240"/>
  <c r="V240"/>
  <c r="W240"/>
  <c r="X240"/>
  <c r="Y240"/>
  <c r="Z240"/>
  <c r="AA240"/>
  <c r="B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Z241"/>
  <c r="AA241"/>
  <c r="V248"/>
  <c r="W248"/>
  <c r="X248"/>
  <c r="Y248"/>
  <c r="V249"/>
  <c r="W249"/>
  <c r="X249"/>
  <c r="Y249"/>
  <c r="V251"/>
  <c r="W251"/>
  <c r="X251"/>
  <c r="Y251"/>
  <c r="V252"/>
  <c r="W252"/>
  <c r="X252"/>
  <c r="Y252"/>
  <c r="V253"/>
  <c r="W253"/>
  <c r="X253"/>
  <c r="Y253"/>
  <c r="Q3" i="24"/>
  <c r="R3" s="1"/>
  <c r="S3" s="1"/>
  <c r="T3" s="1"/>
  <c r="U3" s="1"/>
  <c r="V3" s="1"/>
  <c r="W3" s="1"/>
  <c r="X3" s="1"/>
  <c r="Y3" s="1"/>
  <c r="Z3" s="1"/>
  <c r="AB3"/>
  <c r="AF4"/>
  <c r="AG4"/>
  <c r="AH4"/>
  <c r="AI4"/>
  <c r="AJ4"/>
  <c r="AF7"/>
  <c r="AG7"/>
  <c r="AH7"/>
  <c r="AI7"/>
  <c r="AJ7"/>
  <c r="AF8"/>
  <c r="AG8"/>
  <c r="AH8"/>
  <c r="AI8"/>
  <c r="AJ8"/>
  <c r="AF11"/>
  <c r="AG11"/>
  <c r="AH11"/>
  <c r="AI11"/>
  <c r="AJ11"/>
  <c r="AF12"/>
  <c r="AG12"/>
  <c r="AH12"/>
  <c r="AI12"/>
  <c r="AJ12"/>
  <c r="AF13"/>
  <c r="AG13"/>
  <c r="AH13"/>
  <c r="AI13"/>
  <c r="AJ13"/>
  <c r="AF19"/>
  <c r="AG19"/>
  <c r="AH19"/>
  <c r="AI19"/>
  <c r="AJ19"/>
  <c r="AF22"/>
  <c r="AG22"/>
  <c r="AH22"/>
  <c r="AI22"/>
  <c r="AJ22"/>
  <c r="AF24"/>
  <c r="AG24"/>
  <c r="AH24"/>
  <c r="AI24"/>
  <c r="AJ24"/>
  <c r="AF38"/>
  <c r="AG38"/>
  <c r="AH38"/>
  <c r="AI38"/>
  <c r="AJ38"/>
  <c r="AF39"/>
  <c r="AG39"/>
  <c r="AH39"/>
  <c r="AI39"/>
  <c r="AJ39"/>
  <c r="AF40"/>
  <c r="AG40"/>
  <c r="AH40"/>
  <c r="AI40"/>
  <c r="AJ40"/>
  <c r="AF45"/>
  <c r="AG45"/>
  <c r="AH45"/>
  <c r="AI45"/>
  <c r="AJ45"/>
  <c r="AF46"/>
  <c r="AG46"/>
  <c r="AH46"/>
  <c r="AI46"/>
  <c r="AJ46"/>
  <c r="AF47"/>
  <c r="AG47"/>
  <c r="AH47"/>
  <c r="AI47"/>
  <c r="AJ47"/>
  <c r="AF48"/>
  <c r="AG48"/>
  <c r="AH48"/>
  <c r="AI48"/>
  <c r="AJ48"/>
  <c r="AF49"/>
  <c r="AG49"/>
  <c r="AH49"/>
  <c r="AI49"/>
  <c r="AJ49"/>
  <c r="AF50"/>
  <c r="AG50"/>
  <c r="AH50"/>
  <c r="AI50"/>
  <c r="AJ50"/>
  <c r="AF51"/>
  <c r="AG51"/>
  <c r="AH51"/>
  <c r="AI51"/>
  <c r="AJ51"/>
  <c r="AF69"/>
  <c r="AG69"/>
  <c r="AH69"/>
  <c r="AI69"/>
  <c r="AJ69"/>
  <c r="AF70"/>
  <c r="AG70"/>
  <c r="AH70"/>
  <c r="AI70"/>
  <c r="AJ70"/>
  <c r="AF71"/>
  <c r="AG71"/>
  <c r="AH71"/>
  <c r="AI71"/>
  <c r="AJ71"/>
  <c r="AF72"/>
  <c r="AG72"/>
  <c r="AH72"/>
  <c r="AI72"/>
  <c r="AJ72"/>
  <c r="AF73"/>
  <c r="AG73"/>
  <c r="AH73"/>
  <c r="AI73"/>
  <c r="AJ73"/>
  <c r="AF74"/>
  <c r="AG74"/>
  <c r="AH74"/>
  <c r="AI74"/>
  <c r="AJ74"/>
  <c r="AF85"/>
  <c r="AG85"/>
  <c r="AH85"/>
  <c r="AI85"/>
  <c r="AJ85"/>
  <c r="AF88"/>
  <c r="AG88"/>
  <c r="AH88"/>
  <c r="AI88"/>
  <c r="AJ88"/>
  <c r="AF89"/>
  <c r="AG89"/>
  <c r="AH89"/>
  <c r="AI89"/>
  <c r="AJ89"/>
  <c r="AF92"/>
  <c r="AG92"/>
  <c r="AH92"/>
  <c r="AI92"/>
  <c r="AJ92"/>
  <c r="AF93"/>
  <c r="AG93"/>
  <c r="AH93"/>
  <c r="AI93"/>
  <c r="AJ93"/>
  <c r="AF94"/>
  <c r="AG94"/>
  <c r="AH94"/>
  <c r="AI94"/>
  <c r="AJ94"/>
  <c r="AF102"/>
  <c r="AG102"/>
  <c r="AH102"/>
  <c r="AI102"/>
  <c r="AJ102"/>
  <c r="AF103"/>
  <c r="AG103"/>
  <c r="AH103"/>
  <c r="AI103"/>
  <c r="AJ103"/>
  <c r="AF104"/>
  <c r="AG104"/>
  <c r="AH104"/>
  <c r="AI104"/>
  <c r="AJ104"/>
  <c r="AF105"/>
  <c r="AG105"/>
  <c r="AH105"/>
  <c r="AI105"/>
  <c r="AJ105"/>
  <c r="AF106"/>
  <c r="AG106"/>
  <c r="AH106"/>
  <c r="AI106"/>
  <c r="AJ106"/>
  <c r="AF107"/>
  <c r="AG107"/>
  <c r="AH107"/>
  <c r="AI107"/>
  <c r="AJ107"/>
  <c r="AF110"/>
  <c r="AG110"/>
  <c r="AH110"/>
  <c r="AI110"/>
  <c r="AJ110"/>
  <c r="AF111"/>
  <c r="AG111"/>
  <c r="AH111"/>
  <c r="AI111"/>
  <c r="AJ111"/>
  <c r="AF112"/>
  <c r="AG112"/>
  <c r="AH112"/>
  <c r="AI112"/>
  <c r="AJ112"/>
  <c r="O212"/>
  <c r="AH117"/>
  <c r="AG117"/>
  <c r="AF117"/>
  <c r="AJ117"/>
  <c r="AH119"/>
  <c r="AG119"/>
  <c r="AI120"/>
  <c r="AH120"/>
  <c r="AG121"/>
  <c r="AF121"/>
  <c r="AI121"/>
  <c r="AJ121"/>
  <c r="F214"/>
  <c r="H213"/>
  <c r="K214"/>
  <c r="O213"/>
  <c r="R213"/>
  <c r="T213"/>
  <c r="AH123"/>
  <c r="AG123"/>
  <c r="M173"/>
  <c r="M218" s="1"/>
  <c r="O173"/>
  <c r="P173"/>
  <c r="S173"/>
  <c r="S197" s="1"/>
  <c r="S198" s="1"/>
  <c r="S222" s="1"/>
  <c r="T173"/>
  <c r="T197" s="1"/>
  <c r="T198" s="1"/>
  <c r="T220" s="1"/>
  <c r="AI125"/>
  <c r="X228"/>
  <c r="M726" i="38" s="1"/>
  <c r="AF125" i="24"/>
  <c r="AA173"/>
  <c r="AA221" s="1"/>
  <c r="F212"/>
  <c r="G212"/>
  <c r="I212"/>
  <c r="J212"/>
  <c r="K212"/>
  <c r="N173"/>
  <c r="V173"/>
  <c r="V221" s="1"/>
  <c r="AF144"/>
  <c r="AG144"/>
  <c r="AH144"/>
  <c r="AI144"/>
  <c r="AJ144"/>
  <c r="F228"/>
  <c r="H228"/>
  <c r="N228"/>
  <c r="AF156"/>
  <c r="AG156"/>
  <c r="AH156"/>
  <c r="AI156"/>
  <c r="AJ156"/>
  <c r="AF159"/>
  <c r="AG159"/>
  <c r="AH159"/>
  <c r="AI159"/>
  <c r="AJ159"/>
  <c r="AF160"/>
  <c r="AG160"/>
  <c r="AH160"/>
  <c r="AI160"/>
  <c r="AJ160"/>
  <c r="F172"/>
  <c r="G172"/>
  <c r="H172"/>
  <c r="I172"/>
  <c r="J172"/>
  <c r="K172"/>
  <c r="L172"/>
  <c r="M172"/>
  <c r="N172"/>
  <c r="O172"/>
  <c r="P172"/>
  <c r="Q172"/>
  <c r="R172"/>
  <c r="S172"/>
  <c r="T172"/>
  <c r="U172"/>
  <c r="U194" s="1"/>
  <c r="U215" s="1"/>
  <c r="J714" i="38" s="1"/>
  <c r="V172" i="24"/>
  <c r="W172"/>
  <c r="X172"/>
  <c r="X194" s="1"/>
  <c r="X215" s="1"/>
  <c r="M714" i="38" s="1"/>
  <c r="Y172" i="24"/>
  <c r="Z172"/>
  <c r="Z194" s="1"/>
  <c r="AA172"/>
  <c r="AA194" s="1"/>
  <c r="F173"/>
  <c r="F218" s="1"/>
  <c r="G173"/>
  <c r="G221" s="1"/>
  <c r="H173"/>
  <c r="H221" s="1"/>
  <c r="I173"/>
  <c r="I218" s="1"/>
  <c r="J173"/>
  <c r="J221" s="1"/>
  <c r="K173"/>
  <c r="K218" s="1"/>
  <c r="L173"/>
  <c r="L218" s="1"/>
  <c r="F174"/>
  <c r="G174"/>
  <c r="H174"/>
  <c r="I174"/>
  <c r="J174"/>
  <c r="K174"/>
  <c r="L174"/>
  <c r="M174"/>
  <c r="N174"/>
  <c r="O174"/>
  <c r="P174"/>
  <c r="Q174"/>
  <c r="R174"/>
  <c r="S174"/>
  <c r="T174"/>
  <c r="U174"/>
  <c r="AJ174" s="1"/>
  <c r="V174"/>
  <c r="AI174" s="1"/>
  <c r="W174"/>
  <c r="X174"/>
  <c r="Y174"/>
  <c r="Z174"/>
  <c r="AA174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AH176" s="1"/>
  <c r="X176"/>
  <c r="Y176"/>
  <c r="Z176"/>
  <c r="AA176"/>
  <c r="AJ176"/>
  <c r="F177"/>
  <c r="G177"/>
  <c r="H177"/>
  <c r="I177"/>
  <c r="J177"/>
  <c r="K177"/>
  <c r="L177"/>
  <c r="M177"/>
  <c r="N177"/>
  <c r="O177"/>
  <c r="P177"/>
  <c r="Q177"/>
  <c r="R177"/>
  <c r="S177"/>
  <c r="T177"/>
  <c r="U177"/>
  <c r="AJ177" s="1"/>
  <c r="V177"/>
  <c r="W177"/>
  <c r="X177"/>
  <c r="AG177" s="1"/>
  <c r="Y177"/>
  <c r="AF177" s="1"/>
  <c r="Z177"/>
  <c r="AA177"/>
  <c r="AI177"/>
  <c r="F181"/>
  <c r="F216" s="1"/>
  <c r="G181"/>
  <c r="G216" s="1"/>
  <c r="H181"/>
  <c r="H216" s="1"/>
  <c r="I181"/>
  <c r="J181"/>
  <c r="J216" s="1"/>
  <c r="K181"/>
  <c r="L181"/>
  <c r="M181"/>
  <c r="M216" s="1"/>
  <c r="N181"/>
  <c r="N216" s="1"/>
  <c r="O181"/>
  <c r="O216" s="1"/>
  <c r="P181"/>
  <c r="P216" s="1"/>
  <c r="E715" i="38" s="1"/>
  <c r="Q181" i="24"/>
  <c r="Q216" s="1"/>
  <c r="F715" i="38" s="1"/>
  <c r="R181" i="24"/>
  <c r="S181"/>
  <c r="T181"/>
  <c r="U181"/>
  <c r="AJ181" s="1"/>
  <c r="V181"/>
  <c r="V216" s="1"/>
  <c r="K715" i="38" s="1"/>
  <c r="W181" i="24"/>
  <c r="X181"/>
  <c r="Y181"/>
  <c r="Y202" s="1"/>
  <c r="Z181"/>
  <c r="AA181"/>
  <c r="F182"/>
  <c r="G182"/>
  <c r="H182"/>
  <c r="I182"/>
  <c r="J182"/>
  <c r="K182"/>
  <c r="L182"/>
  <c r="M182"/>
  <c r="N182"/>
  <c r="O182"/>
  <c r="P182"/>
  <c r="Q182"/>
  <c r="R182"/>
  <c r="S182"/>
  <c r="T182"/>
  <c r="U182"/>
  <c r="AJ182" s="1"/>
  <c r="V182"/>
  <c r="AI182" s="1"/>
  <c r="W182"/>
  <c r="X182"/>
  <c r="Y182"/>
  <c r="Z182"/>
  <c r="AA182"/>
  <c r="F183"/>
  <c r="G183"/>
  <c r="H183"/>
  <c r="I183"/>
  <c r="J183"/>
  <c r="K183"/>
  <c r="L183"/>
  <c r="M183"/>
  <c r="N183"/>
  <c r="O183"/>
  <c r="P183"/>
  <c r="Q183"/>
  <c r="R183"/>
  <c r="S183"/>
  <c r="T183"/>
  <c r="U183"/>
  <c r="AJ183" s="1"/>
  <c r="V183"/>
  <c r="AI183" s="1"/>
  <c r="W183"/>
  <c r="X183"/>
  <c r="Y183"/>
  <c r="Z183"/>
  <c r="AA183"/>
  <c r="F184"/>
  <c r="G184"/>
  <c r="H184"/>
  <c r="I184"/>
  <c r="J184"/>
  <c r="K184"/>
  <c r="L184"/>
  <c r="M184"/>
  <c r="N184"/>
  <c r="O184"/>
  <c r="P184"/>
  <c r="Q184"/>
  <c r="R184"/>
  <c r="S184"/>
  <c r="T184"/>
  <c r="U184"/>
  <c r="AJ184" s="1"/>
  <c r="V184"/>
  <c r="AI184" s="1"/>
  <c r="W184"/>
  <c r="X184"/>
  <c r="Y184"/>
  <c r="Z184"/>
  <c r="AA184"/>
  <c r="F185"/>
  <c r="G185"/>
  <c r="H185"/>
  <c r="I185"/>
  <c r="J185"/>
  <c r="K185"/>
  <c r="L185"/>
  <c r="M185"/>
  <c r="N185"/>
  <c r="O185"/>
  <c r="P185"/>
  <c r="Q185"/>
  <c r="R185"/>
  <c r="S185"/>
  <c r="T185"/>
  <c r="U185"/>
  <c r="AJ185" s="1"/>
  <c r="V185"/>
  <c r="AI185" s="1"/>
  <c r="W185"/>
  <c r="X185"/>
  <c r="Y185"/>
  <c r="Z185"/>
  <c r="AA185"/>
  <c r="F186"/>
  <c r="G186"/>
  <c r="H186"/>
  <c r="I186"/>
  <c r="J186"/>
  <c r="K186"/>
  <c r="L186"/>
  <c r="M186"/>
  <c r="N186"/>
  <c r="O186"/>
  <c r="P186"/>
  <c r="Q186"/>
  <c r="R186"/>
  <c r="S186"/>
  <c r="T186"/>
  <c r="U186"/>
  <c r="AJ186" s="1"/>
  <c r="V186"/>
  <c r="AI186" s="1"/>
  <c r="W186"/>
  <c r="AH186" s="1"/>
  <c r="X186"/>
  <c r="Y186"/>
  <c r="Z186"/>
  <c r="AA186"/>
  <c r="F187"/>
  <c r="G187"/>
  <c r="H187"/>
  <c r="I187"/>
  <c r="J187"/>
  <c r="K187"/>
  <c r="L187"/>
  <c r="M187"/>
  <c r="M226" s="1"/>
  <c r="N187"/>
  <c r="N226" s="1"/>
  <c r="O187"/>
  <c r="O226" s="1"/>
  <c r="P187"/>
  <c r="Q187"/>
  <c r="R187"/>
  <c r="R224" s="1"/>
  <c r="S187"/>
  <c r="S223" s="1"/>
  <c r="T187"/>
  <c r="T225" s="1"/>
  <c r="I723" i="38" s="1"/>
  <c r="U187" i="24"/>
  <c r="AJ187" s="1"/>
  <c r="V187"/>
  <c r="V224" s="1"/>
  <c r="W187"/>
  <c r="W224" s="1"/>
  <c r="X187"/>
  <c r="X223" s="1"/>
  <c r="Y187"/>
  <c r="Y223" s="1"/>
  <c r="Z187"/>
  <c r="Z223" s="1"/>
  <c r="AA187"/>
  <c r="AA223" s="1"/>
  <c r="U191"/>
  <c r="V191"/>
  <c r="W191"/>
  <c r="X191"/>
  <c r="Y191"/>
  <c r="Z191"/>
  <c r="AA191"/>
  <c r="U200"/>
  <c r="AH200" s="1"/>
  <c r="V200"/>
  <c r="W200"/>
  <c r="X200"/>
  <c r="Y200"/>
  <c r="Z200"/>
  <c r="Z226" s="1"/>
  <c r="O724" i="38" s="1"/>
  <c r="AA200" i="24"/>
  <c r="AF204"/>
  <c r="AG204"/>
  <c r="AH204"/>
  <c r="AF210"/>
  <c r="AG210"/>
  <c r="AH210"/>
  <c r="AI210"/>
  <c r="AJ210"/>
  <c r="AF211"/>
  <c r="AG211"/>
  <c r="AH211"/>
  <c r="AI211"/>
  <c r="AJ211"/>
  <c r="H212"/>
  <c r="L212"/>
  <c r="F213"/>
  <c r="K213"/>
  <c r="N213"/>
  <c r="S213"/>
  <c r="V213"/>
  <c r="AI213" s="1"/>
  <c r="W213"/>
  <c r="N214"/>
  <c r="O214"/>
  <c r="AH214"/>
  <c r="F215"/>
  <c r="G215"/>
  <c r="H215"/>
  <c r="H244" s="1"/>
  <c r="I215"/>
  <c r="I244" s="1"/>
  <c r="J215"/>
  <c r="K215"/>
  <c r="L215"/>
  <c r="M215"/>
  <c r="N215"/>
  <c r="O215"/>
  <c r="G219"/>
  <c r="H219"/>
  <c r="I219"/>
  <c r="J219"/>
  <c r="K219"/>
  <c r="L219"/>
  <c r="M219"/>
  <c r="N219"/>
  <c r="O219"/>
  <c r="F220"/>
  <c r="G220"/>
  <c r="H220"/>
  <c r="I220"/>
  <c r="J220"/>
  <c r="K220"/>
  <c r="L220"/>
  <c r="M220"/>
  <c r="N220"/>
  <c r="O220"/>
  <c r="F222"/>
  <c r="G222"/>
  <c r="H222"/>
  <c r="I222"/>
  <c r="J222"/>
  <c r="K222"/>
  <c r="L222"/>
  <c r="M222"/>
  <c r="N222"/>
  <c r="O222"/>
  <c r="F223"/>
  <c r="G223"/>
  <c r="H223"/>
  <c r="I223"/>
  <c r="J223"/>
  <c r="K223"/>
  <c r="L223"/>
  <c r="O223"/>
  <c r="F224"/>
  <c r="G224"/>
  <c r="H224"/>
  <c r="I224"/>
  <c r="J224"/>
  <c r="K224"/>
  <c r="L224"/>
  <c r="O224"/>
  <c r="Z224"/>
  <c r="F225"/>
  <c r="G225"/>
  <c r="H225"/>
  <c r="I225"/>
  <c r="J225"/>
  <c r="K225"/>
  <c r="L225"/>
  <c r="O225"/>
  <c r="F226"/>
  <c r="G226"/>
  <c r="H226"/>
  <c r="I226"/>
  <c r="J226"/>
  <c r="K226"/>
  <c r="L226"/>
  <c r="R226"/>
  <c r="G724" i="38" s="1"/>
  <c r="AF229" i="24"/>
  <c r="AG229"/>
  <c r="AH229"/>
  <c r="AI229"/>
  <c r="AJ229"/>
  <c r="AF230"/>
  <c r="AG230"/>
  <c r="AH230"/>
  <c r="AI230"/>
  <c r="AJ230"/>
  <c r="AF231"/>
  <c r="AG231"/>
  <c r="AH231"/>
  <c r="AI231"/>
  <c r="AJ231"/>
  <c r="F232"/>
  <c r="G232"/>
  <c r="H232"/>
  <c r="I232"/>
  <c r="J232"/>
  <c r="K232"/>
  <c r="L232"/>
  <c r="M232"/>
  <c r="N232"/>
  <c r="O232"/>
  <c r="P232"/>
  <c r="Q232"/>
  <c r="R232"/>
  <c r="S232"/>
  <c r="T232"/>
  <c r="U232"/>
  <c r="AJ232" s="1"/>
  <c r="V232"/>
  <c r="AI232" s="1"/>
  <c r="W232"/>
  <c r="AH232" s="1"/>
  <c r="X232"/>
  <c r="AG232" s="1"/>
  <c r="Y232"/>
  <c r="Z232"/>
  <c r="AA232"/>
  <c r="F233"/>
  <c r="G233"/>
  <c r="H233"/>
  <c r="I233"/>
  <c r="J233"/>
  <c r="K233"/>
  <c r="L233"/>
  <c r="M233"/>
  <c r="N233"/>
  <c r="O233"/>
  <c r="P233"/>
  <c r="Q233"/>
  <c r="R233"/>
  <c r="S233"/>
  <c r="T233"/>
  <c r="U233"/>
  <c r="AJ233" s="1"/>
  <c r="V233"/>
  <c r="AI233" s="1"/>
  <c r="W233"/>
  <c r="X233"/>
  <c r="Y233"/>
  <c r="Z233"/>
  <c r="AA233"/>
  <c r="F234"/>
  <c r="G234"/>
  <c r="H234"/>
  <c r="I234"/>
  <c r="J234"/>
  <c r="K234"/>
  <c r="L234"/>
  <c r="M234"/>
  <c r="N234"/>
  <c r="O234"/>
  <c r="P234"/>
  <c r="Q234"/>
  <c r="R234"/>
  <c r="S234"/>
  <c r="T234"/>
  <c r="U234"/>
  <c r="AJ234" s="1"/>
  <c r="V234"/>
  <c r="AI234" s="1"/>
  <c r="W234"/>
  <c r="X234"/>
  <c r="Y234"/>
  <c r="Z234"/>
  <c r="AA234"/>
  <c r="F235"/>
  <c r="G235"/>
  <c r="H235"/>
  <c r="I235"/>
  <c r="J235"/>
  <c r="K235"/>
  <c r="L235"/>
  <c r="M235"/>
  <c r="N235"/>
  <c r="O235"/>
  <c r="P235"/>
  <c r="Q235"/>
  <c r="R235"/>
  <c r="S235"/>
  <c r="T235"/>
  <c r="U235"/>
  <c r="AJ235" s="1"/>
  <c r="V235"/>
  <c r="AI235" s="1"/>
  <c r="W235"/>
  <c r="X235"/>
  <c r="Y235"/>
  <c r="Z235"/>
  <c r="AA235"/>
  <c r="F236"/>
  <c r="G236"/>
  <c r="H236"/>
  <c r="I236"/>
  <c r="J236"/>
  <c r="K236"/>
  <c r="L236"/>
  <c r="M236"/>
  <c r="N236"/>
  <c r="O236"/>
  <c r="P236"/>
  <c r="Q236"/>
  <c r="R236"/>
  <c r="S236"/>
  <c r="T236"/>
  <c r="U236"/>
  <c r="AJ236" s="1"/>
  <c r="V236"/>
  <c r="AI236" s="1"/>
  <c r="W236"/>
  <c r="X236"/>
  <c r="Y236"/>
  <c r="Z236"/>
  <c r="AA236"/>
  <c r="F237"/>
  <c r="G237"/>
  <c r="H237"/>
  <c r="I237"/>
  <c r="J237"/>
  <c r="K237"/>
  <c r="L237"/>
  <c r="M237"/>
  <c r="N237"/>
  <c r="O237"/>
  <c r="P237"/>
  <c r="Q237"/>
  <c r="R237"/>
  <c r="S237"/>
  <c r="T237"/>
  <c r="U237"/>
  <c r="AJ237" s="1"/>
  <c r="V237"/>
  <c r="AI237" s="1"/>
  <c r="W237"/>
  <c r="X237"/>
  <c r="Y237"/>
  <c r="Z237"/>
  <c r="AA237"/>
  <c r="F238"/>
  <c r="G238"/>
  <c r="H238"/>
  <c r="I238"/>
  <c r="J238"/>
  <c r="K238"/>
  <c r="L238"/>
  <c r="M238"/>
  <c r="N238"/>
  <c r="O238"/>
  <c r="P238"/>
  <c r="Q238"/>
  <c r="R238"/>
  <c r="S238"/>
  <c r="T238"/>
  <c r="U238"/>
  <c r="AJ238" s="1"/>
  <c r="V238"/>
  <c r="W238"/>
  <c r="X238"/>
  <c r="AG238" s="1"/>
  <c r="Y238"/>
  <c r="Z238"/>
  <c r="AA238"/>
  <c r="AI238"/>
  <c r="F239"/>
  <c r="G239"/>
  <c r="H239"/>
  <c r="I239"/>
  <c r="J239"/>
  <c r="K239"/>
  <c r="L239"/>
  <c r="M239"/>
  <c r="N239"/>
  <c r="O239"/>
  <c r="P239"/>
  <c r="Q239"/>
  <c r="R239"/>
  <c r="S239"/>
  <c r="T239"/>
  <c r="U239"/>
  <c r="AJ239" s="1"/>
  <c r="V239"/>
  <c r="AI239" s="1"/>
  <c r="W239"/>
  <c r="X239"/>
  <c r="Y239"/>
  <c r="AF239" s="1"/>
  <c r="Z239"/>
  <c r="AA239"/>
  <c r="G243"/>
  <c r="H243" s="1"/>
  <c r="I243" s="1"/>
  <c r="J243" s="1"/>
  <c r="K243" s="1"/>
  <c r="L243" s="1"/>
  <c r="M243" s="1"/>
  <c r="N243" s="1"/>
  <c r="O243" s="1"/>
  <c r="P243" s="1"/>
  <c r="Q243" s="1"/>
  <c r="R243" s="1"/>
  <c r="S243" s="1"/>
  <c r="T243" s="1"/>
  <c r="U243" s="1"/>
  <c r="V243" s="1"/>
  <c r="W243" s="1"/>
  <c r="X243" s="1"/>
  <c r="Y243" s="1"/>
  <c r="Z243" s="1"/>
  <c r="AA243" s="1"/>
  <c r="AB243" s="1"/>
  <c r="G284"/>
  <c r="H284" s="1"/>
  <c r="I284" s="1"/>
  <c r="J284" s="1"/>
  <c r="K284" s="1"/>
  <c r="L284" s="1"/>
  <c r="M284" s="1"/>
  <c r="N284" s="1"/>
  <c r="O284" s="1"/>
  <c r="P284" s="1"/>
  <c r="Q284" s="1"/>
  <c r="R284" s="1"/>
  <c r="S284" s="1"/>
  <c r="T284" s="1"/>
  <c r="U284" s="1"/>
  <c r="V284" s="1"/>
  <c r="W284" s="1"/>
  <c r="X284" s="1"/>
  <c r="Y284" s="1"/>
  <c r="Z284" s="1"/>
  <c r="AA284" s="1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Z285"/>
  <c r="AA285"/>
  <c r="G287"/>
  <c r="H287" s="1"/>
  <c r="I287" s="1"/>
  <c r="J287" s="1"/>
  <c r="K287" s="1"/>
  <c r="L287" s="1"/>
  <c r="M287" s="1"/>
  <c r="N287" s="1"/>
  <c r="O287" s="1"/>
  <c r="P287" s="1"/>
  <c r="Q287" s="1"/>
  <c r="R287" s="1"/>
  <c r="S287" s="1"/>
  <c r="T287" s="1"/>
  <c r="U287" s="1"/>
  <c r="V287" s="1"/>
  <c r="W287" s="1"/>
  <c r="X287" s="1"/>
  <c r="Y287" s="1"/>
  <c r="Z287" s="1"/>
  <c r="AA287" s="1"/>
  <c r="Y288"/>
  <c r="Z288"/>
  <c r="AA288"/>
  <c r="G293"/>
  <c r="H293" s="1"/>
  <c r="I293" s="1"/>
  <c r="J293" s="1"/>
  <c r="K293" s="1"/>
  <c r="L293" s="1"/>
  <c r="M293" s="1"/>
  <c r="N293" s="1"/>
  <c r="O293" s="1"/>
  <c r="P293" s="1"/>
  <c r="Q293" s="1"/>
  <c r="R293" s="1"/>
  <c r="S293" s="1"/>
  <c r="T293" s="1"/>
  <c r="U293" s="1"/>
  <c r="V293" s="1"/>
  <c r="W293" s="1"/>
  <c r="X293" s="1"/>
  <c r="Y293" s="1"/>
  <c r="Z293" s="1"/>
  <c r="AA293" s="1"/>
  <c r="G294"/>
  <c r="H294" s="1"/>
  <c r="I294" s="1"/>
  <c r="J294" s="1"/>
  <c r="K294" s="1"/>
  <c r="L294" s="1"/>
  <c r="V294"/>
  <c r="V297" s="1"/>
  <c r="U297"/>
  <c r="Q3" i="25"/>
  <c r="R3" s="1"/>
  <c r="S3" s="1"/>
  <c r="T3" s="1"/>
  <c r="U3" s="1"/>
  <c r="V3" s="1"/>
  <c r="W3" s="1"/>
  <c r="X3" s="1"/>
  <c r="Y3" s="1"/>
  <c r="AF14"/>
  <c r="AG5"/>
  <c r="AH6"/>
  <c r="AI6"/>
  <c r="AJ7"/>
  <c r="AI7"/>
  <c r="AH7"/>
  <c r="AG7"/>
  <c r="R203"/>
  <c r="T163"/>
  <c r="AF16"/>
  <c r="AG16"/>
  <c r="AH16"/>
  <c r="AI16"/>
  <c r="AJ16"/>
  <c r="M203"/>
  <c r="AF25"/>
  <c r="AG25"/>
  <c r="AH25"/>
  <c r="AI25"/>
  <c r="AJ25"/>
  <c r="P204"/>
  <c r="U204"/>
  <c r="AJ204" s="1"/>
  <c r="M205"/>
  <c r="P206"/>
  <c r="P207"/>
  <c r="S151"/>
  <c r="Y208"/>
  <c r="M209"/>
  <c r="S153"/>
  <c r="P210"/>
  <c r="P154"/>
  <c r="S143"/>
  <c r="AF60"/>
  <c r="AG60"/>
  <c r="AH60"/>
  <c r="AI60"/>
  <c r="AJ60"/>
  <c r="S156"/>
  <c r="W156"/>
  <c r="M211"/>
  <c r="P214"/>
  <c r="E826" i="38" s="1"/>
  <c r="M163" i="25"/>
  <c r="P163"/>
  <c r="Y163"/>
  <c r="AJ84"/>
  <c r="AF88"/>
  <c r="AG88"/>
  <c r="AH88"/>
  <c r="AI88"/>
  <c r="AJ88"/>
  <c r="AF89"/>
  <c r="AG89"/>
  <c r="AH89"/>
  <c r="AI89"/>
  <c r="AJ89"/>
  <c r="AF90"/>
  <c r="AG90"/>
  <c r="AH90"/>
  <c r="AI90"/>
  <c r="AJ90"/>
  <c r="AF94"/>
  <c r="AG94"/>
  <c r="AH94"/>
  <c r="AI94"/>
  <c r="AJ94"/>
  <c r="AF97"/>
  <c r="AG97"/>
  <c r="AH97"/>
  <c r="AI97"/>
  <c r="AJ97"/>
  <c r="AF98"/>
  <c r="AG98"/>
  <c r="AH98"/>
  <c r="AI98"/>
  <c r="AJ98"/>
  <c r="AF99"/>
  <c r="AG99"/>
  <c r="AH99"/>
  <c r="AI99"/>
  <c r="AJ99"/>
  <c r="AF100"/>
  <c r="AG100"/>
  <c r="AH100"/>
  <c r="AI100"/>
  <c r="AJ100"/>
  <c r="AF101"/>
  <c r="AG101"/>
  <c r="AH101"/>
  <c r="AI101"/>
  <c r="AJ101"/>
  <c r="AF102"/>
  <c r="AG102"/>
  <c r="AH102"/>
  <c r="AI102"/>
  <c r="AJ102"/>
  <c r="AF103"/>
  <c r="AG103"/>
  <c r="AH103"/>
  <c r="AI103"/>
  <c r="AJ103"/>
  <c r="AF104"/>
  <c r="AG104"/>
  <c r="AH104"/>
  <c r="AI104"/>
  <c r="AJ104"/>
  <c r="AF105"/>
  <c r="AG105"/>
  <c r="AH105"/>
  <c r="AI105"/>
  <c r="AJ105"/>
  <c r="AF106"/>
  <c r="AG106"/>
  <c r="AH106"/>
  <c r="AI106"/>
  <c r="AJ106"/>
  <c r="AF107"/>
  <c r="AG107"/>
  <c r="AH107"/>
  <c r="AI107"/>
  <c r="AJ107"/>
  <c r="AF110"/>
  <c r="AG110"/>
  <c r="AH110"/>
  <c r="AI110"/>
  <c r="AJ110"/>
  <c r="AK110"/>
  <c r="AF111"/>
  <c r="AG111"/>
  <c r="AH111"/>
  <c r="AI111"/>
  <c r="AJ111"/>
  <c r="AF112"/>
  <c r="AG112"/>
  <c r="AH112"/>
  <c r="AI112"/>
  <c r="AJ112"/>
  <c r="AF114"/>
  <c r="AG114"/>
  <c r="AH114"/>
  <c r="AI114"/>
  <c r="AJ114"/>
  <c r="AF115"/>
  <c r="AG115"/>
  <c r="AH115"/>
  <c r="AI115"/>
  <c r="AJ115"/>
  <c r="AF116"/>
  <c r="AG116"/>
  <c r="AH116"/>
  <c r="AI116"/>
  <c r="AJ116"/>
  <c r="AF117"/>
  <c r="AG117"/>
  <c r="AH117"/>
  <c r="AI117"/>
  <c r="AJ117"/>
  <c r="AF118"/>
  <c r="AG118"/>
  <c r="AH118"/>
  <c r="AI118"/>
  <c r="AJ118"/>
  <c r="AF119"/>
  <c r="AG119"/>
  <c r="AH119"/>
  <c r="AI119"/>
  <c r="AJ119"/>
  <c r="AF122"/>
  <c r="AG122"/>
  <c r="AH122"/>
  <c r="AI122"/>
  <c r="AJ122"/>
  <c r="AF125"/>
  <c r="AG125"/>
  <c r="AH125"/>
  <c r="AI125"/>
  <c r="AJ125"/>
  <c r="AF126"/>
  <c r="AG126"/>
  <c r="AH126"/>
  <c r="AI126"/>
  <c r="AJ126"/>
  <c r="AF127"/>
  <c r="AG127"/>
  <c r="AH127"/>
  <c r="AI127"/>
  <c r="AJ127"/>
  <c r="AF129"/>
  <c r="AG129"/>
  <c r="AH129"/>
  <c r="AI129"/>
  <c r="AJ129"/>
  <c r="F134"/>
  <c r="G134"/>
  <c r="H134"/>
  <c r="I134"/>
  <c r="J134"/>
  <c r="K134"/>
  <c r="L134"/>
  <c r="F135"/>
  <c r="G135"/>
  <c r="H135"/>
  <c r="I135"/>
  <c r="J135"/>
  <c r="K135"/>
  <c r="L135"/>
  <c r="P135"/>
  <c r="F137"/>
  <c r="F145" s="1"/>
  <c r="G137"/>
  <c r="G145" s="1"/>
  <c r="G146" s="1"/>
  <c r="H137"/>
  <c r="I137"/>
  <c r="J137"/>
  <c r="J145" s="1"/>
  <c r="J146" s="1"/>
  <c r="K137"/>
  <c r="K145" s="1"/>
  <c r="K146" s="1"/>
  <c r="L137"/>
  <c r="F138"/>
  <c r="G138"/>
  <c r="H138"/>
  <c r="I138"/>
  <c r="J138"/>
  <c r="K138"/>
  <c r="L138"/>
  <c r="L145" s="1"/>
  <c r="L146" s="1"/>
  <c r="F139"/>
  <c r="G139"/>
  <c r="H139"/>
  <c r="I139"/>
  <c r="J139"/>
  <c r="K139"/>
  <c r="L139"/>
  <c r="F140"/>
  <c r="G140"/>
  <c r="H140"/>
  <c r="I140"/>
  <c r="J140"/>
  <c r="K140"/>
  <c r="L140"/>
  <c r="F141"/>
  <c r="G141"/>
  <c r="H141"/>
  <c r="I141"/>
  <c r="J141"/>
  <c r="K141"/>
  <c r="L141"/>
  <c r="F142"/>
  <c r="G142"/>
  <c r="H142"/>
  <c r="I142"/>
  <c r="I145" s="1"/>
  <c r="J142"/>
  <c r="K142"/>
  <c r="L142"/>
  <c r="F143"/>
  <c r="G143"/>
  <c r="H143"/>
  <c r="I143"/>
  <c r="J143"/>
  <c r="K143"/>
  <c r="L143"/>
  <c r="F144"/>
  <c r="G144"/>
  <c r="H144"/>
  <c r="I144"/>
  <c r="J144"/>
  <c r="K144"/>
  <c r="L144"/>
  <c r="H145"/>
  <c r="H146" s="1"/>
  <c r="F146"/>
  <c r="F149"/>
  <c r="G149"/>
  <c r="H149"/>
  <c r="I149"/>
  <c r="J149"/>
  <c r="K149"/>
  <c r="L149"/>
  <c r="M149"/>
  <c r="F150"/>
  <c r="G150"/>
  <c r="H150"/>
  <c r="I150"/>
  <c r="J150"/>
  <c r="K150"/>
  <c r="L150"/>
  <c r="F151"/>
  <c r="G151"/>
  <c r="H151"/>
  <c r="I151"/>
  <c r="J151"/>
  <c r="K151"/>
  <c r="L151"/>
  <c r="P151"/>
  <c r="P157" s="1"/>
  <c r="P158" s="1"/>
  <c r="F152"/>
  <c r="G152"/>
  <c r="H152"/>
  <c r="I152"/>
  <c r="J152"/>
  <c r="K152"/>
  <c r="L152"/>
  <c r="P152"/>
  <c r="F153"/>
  <c r="G153"/>
  <c r="H153"/>
  <c r="I153"/>
  <c r="J153"/>
  <c r="K153"/>
  <c r="L153"/>
  <c r="M153"/>
  <c r="F154"/>
  <c r="G154"/>
  <c r="H154"/>
  <c r="I154"/>
  <c r="J154"/>
  <c r="K154"/>
  <c r="L154"/>
  <c r="F155"/>
  <c r="G155"/>
  <c r="H155"/>
  <c r="I155"/>
  <c r="J155"/>
  <c r="J157" s="1"/>
  <c r="J158" s="1"/>
  <c r="K155"/>
  <c r="L155"/>
  <c r="W155"/>
  <c r="F156"/>
  <c r="G156"/>
  <c r="H156"/>
  <c r="I156"/>
  <c r="J156"/>
  <c r="K156"/>
  <c r="L156"/>
  <c r="P156"/>
  <c r="F157"/>
  <c r="F158" s="1"/>
  <c r="G157"/>
  <c r="K157"/>
  <c r="G158"/>
  <c r="K158"/>
  <c r="F161"/>
  <c r="G161"/>
  <c r="H161"/>
  <c r="H165" s="1"/>
  <c r="H166" s="1"/>
  <c r="I161"/>
  <c r="J161"/>
  <c r="K161"/>
  <c r="L161"/>
  <c r="L165" s="1"/>
  <c r="L166" s="1"/>
  <c r="F162"/>
  <c r="G162"/>
  <c r="H162"/>
  <c r="I162"/>
  <c r="J162"/>
  <c r="K162"/>
  <c r="L162"/>
  <c r="P162"/>
  <c r="F163"/>
  <c r="G163"/>
  <c r="H163"/>
  <c r="I163"/>
  <c r="J163"/>
  <c r="K163"/>
  <c r="L163"/>
  <c r="S163"/>
  <c r="F164"/>
  <c r="G164"/>
  <c r="H164"/>
  <c r="I164"/>
  <c r="J164"/>
  <c r="K164"/>
  <c r="L164"/>
  <c r="F165"/>
  <c r="F166" s="1"/>
  <c r="G165"/>
  <c r="J165"/>
  <c r="J166" s="1"/>
  <c r="K165"/>
  <c r="G166"/>
  <c r="K166"/>
  <c r="AF167"/>
  <c r="AG167"/>
  <c r="AH167"/>
  <c r="AI167"/>
  <c r="AJ167"/>
  <c r="AF168"/>
  <c r="AG168"/>
  <c r="AH168"/>
  <c r="AI168"/>
  <c r="AJ168"/>
  <c r="M169"/>
  <c r="M173" s="1"/>
  <c r="M185" s="1"/>
  <c r="N169"/>
  <c r="U169"/>
  <c r="V169"/>
  <c r="W169"/>
  <c r="X169"/>
  <c r="Y169"/>
  <c r="Z169"/>
  <c r="AA169"/>
  <c r="AF171"/>
  <c r="AG171"/>
  <c r="AH171"/>
  <c r="AI171"/>
  <c r="AJ171"/>
  <c r="AF177"/>
  <c r="AG177"/>
  <c r="AH177"/>
  <c r="AI177"/>
  <c r="AJ177"/>
  <c r="M178"/>
  <c r="M212" s="1"/>
  <c r="N178"/>
  <c r="N212" s="1"/>
  <c r="U178"/>
  <c r="V178"/>
  <c r="V212" s="1"/>
  <c r="K824" i="38" s="1"/>
  <c r="W178" i="25"/>
  <c r="W212" s="1"/>
  <c r="L824" i="38" s="1"/>
  <c r="X178" i="25"/>
  <c r="X212" s="1"/>
  <c r="M824" i="38" s="1"/>
  <c r="Y178" i="25"/>
  <c r="Y214" s="1"/>
  <c r="N826" i="38" s="1"/>
  <c r="Z178" i="25"/>
  <c r="AA178"/>
  <c r="AF182"/>
  <c r="AG182"/>
  <c r="AH182"/>
  <c r="AI182"/>
  <c r="AJ182"/>
  <c r="AF183"/>
  <c r="AG183"/>
  <c r="AH183"/>
  <c r="AI183"/>
  <c r="AJ183"/>
  <c r="AF187"/>
  <c r="AG187"/>
  <c r="AH187"/>
  <c r="AI187"/>
  <c r="AJ187"/>
  <c r="AF188"/>
  <c r="AG188"/>
  <c r="AH188"/>
  <c r="AI188"/>
  <c r="AJ188"/>
  <c r="AF189"/>
  <c r="AG189"/>
  <c r="AH189"/>
  <c r="AI189"/>
  <c r="AJ189"/>
  <c r="M198"/>
  <c r="P198"/>
  <c r="E810" i="38" s="1"/>
  <c r="P236" i="25"/>
  <c r="P234" s="1"/>
  <c r="S198"/>
  <c r="W198"/>
  <c r="M201"/>
  <c r="N201"/>
  <c r="P201"/>
  <c r="E813" i="38" s="1"/>
  <c r="S201" i="25"/>
  <c r="H813" i="38" s="1"/>
  <c r="V201" i="25"/>
  <c r="K813" i="38" s="1"/>
  <c r="Y201" i="25"/>
  <c r="AA201"/>
  <c r="P813" i="38" s="1"/>
  <c r="P203" i="25"/>
  <c r="S204"/>
  <c r="P208"/>
  <c r="S209"/>
  <c r="P211"/>
  <c r="P212"/>
  <c r="E824" i="38" s="1"/>
  <c r="P213" i="25"/>
  <c r="O217"/>
  <c r="O218"/>
  <c r="P229"/>
  <c r="Q229"/>
  <c r="R229"/>
  <c r="S229"/>
  <c r="T229"/>
  <c r="U229"/>
  <c r="V229"/>
  <c r="W229"/>
  <c r="X229"/>
  <c r="Y229"/>
  <c r="Z229"/>
  <c r="AA229"/>
  <c r="P230"/>
  <c r="Q230"/>
  <c r="R230"/>
  <c r="S230"/>
  <c r="T230"/>
  <c r="U230"/>
  <c r="V230"/>
  <c r="W230"/>
  <c r="X230"/>
  <c r="Y230"/>
  <c r="Z230"/>
  <c r="AA230"/>
  <c r="G233"/>
  <c r="H233"/>
  <c r="I233"/>
  <c r="J233" s="1"/>
  <c r="K233" s="1"/>
  <c r="L233" s="1"/>
  <c r="M233"/>
  <c r="N233" s="1"/>
  <c r="O233" s="1"/>
  <c r="P233" s="1"/>
  <c r="Q233" s="1"/>
  <c r="R233" s="1"/>
  <c r="S233" s="1"/>
  <c r="T233" s="1"/>
  <c r="U233" s="1"/>
  <c r="V233" s="1"/>
  <c r="W233" s="1"/>
  <c r="X233" s="1"/>
  <c r="Y233" s="1"/>
  <c r="Z233" s="1"/>
  <c r="AA233" s="1"/>
  <c r="B236"/>
  <c r="B235" s="1"/>
  <c r="F236"/>
  <c r="F234" s="1"/>
  <c r="G236"/>
  <c r="G234" s="1"/>
  <c r="H236"/>
  <c r="H234" s="1"/>
  <c r="I236"/>
  <c r="I234" s="1"/>
  <c r="J236"/>
  <c r="J234" s="1"/>
  <c r="K236"/>
  <c r="K234" s="1"/>
  <c r="L236"/>
  <c r="L234" s="1"/>
  <c r="B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Z237"/>
  <c r="G271"/>
  <c r="H271"/>
  <c r="I271"/>
  <c r="J271" s="1"/>
  <c r="K271" s="1"/>
  <c r="L271" s="1"/>
  <c r="M271" s="1"/>
  <c r="N271" s="1"/>
  <c r="O271" s="1"/>
  <c r="P271" s="1"/>
  <c r="Q271" s="1"/>
  <c r="R271" s="1"/>
  <c r="S271" s="1"/>
  <c r="T271" s="1"/>
  <c r="U271" s="1"/>
  <c r="V271" s="1"/>
  <c r="W271" s="1"/>
  <c r="X271" s="1"/>
  <c r="Y271" s="1"/>
  <c r="Z271" s="1"/>
  <c r="F272"/>
  <c r="G272"/>
  <c r="G275" s="1"/>
  <c r="I272"/>
  <c r="J272"/>
  <c r="K272"/>
  <c r="K275" s="1"/>
  <c r="F273"/>
  <c r="G273"/>
  <c r="H273"/>
  <c r="H282" s="1"/>
  <c r="I273"/>
  <c r="I282" s="1"/>
  <c r="J273"/>
  <c r="K273"/>
  <c r="L273"/>
  <c r="L282" s="1"/>
  <c r="G274"/>
  <c r="H274" s="1"/>
  <c r="I274" s="1"/>
  <c r="J274"/>
  <c r="K274" s="1"/>
  <c r="L274" s="1"/>
  <c r="M274" s="1"/>
  <c r="N274" s="1"/>
  <c r="O274" s="1"/>
  <c r="P274" s="1"/>
  <c r="Q274" s="1"/>
  <c r="R274" s="1"/>
  <c r="S274" s="1"/>
  <c r="T274" s="1"/>
  <c r="U274" s="1"/>
  <c r="V274" s="1"/>
  <c r="W274" s="1"/>
  <c r="X274" s="1"/>
  <c r="Y274" s="1"/>
  <c r="Z274" s="1"/>
  <c r="F275"/>
  <c r="I275"/>
  <c r="J275"/>
  <c r="G280"/>
  <c r="H280"/>
  <c r="I280" s="1"/>
  <c r="J280" s="1"/>
  <c r="K280" s="1"/>
  <c r="L280"/>
  <c r="M280" s="1"/>
  <c r="N280" s="1"/>
  <c r="O280" s="1"/>
  <c r="P280"/>
  <c r="Q280" s="1"/>
  <c r="R280" s="1"/>
  <c r="S280" s="1"/>
  <c r="T280"/>
  <c r="U280" s="1"/>
  <c r="V280" s="1"/>
  <c r="W280" s="1"/>
  <c r="X280" s="1"/>
  <c r="Y280" s="1"/>
  <c r="Z280" s="1"/>
  <c r="G281"/>
  <c r="H281"/>
  <c r="I281" s="1"/>
  <c r="J281" s="1"/>
  <c r="K281" s="1"/>
  <c r="L281"/>
  <c r="M281" s="1"/>
  <c r="N281" s="1"/>
  <c r="O281" s="1"/>
  <c r="P281" s="1"/>
  <c r="Q281" s="1"/>
  <c r="R281" s="1"/>
  <c r="S281" s="1"/>
  <c r="T281" s="1"/>
  <c r="U281" s="1"/>
  <c r="V281" s="1"/>
  <c r="W281" s="1"/>
  <c r="X281" s="1"/>
  <c r="Y281" s="1"/>
  <c r="Z281" s="1"/>
  <c r="F282"/>
  <c r="G282"/>
  <c r="J282"/>
  <c r="K282"/>
  <c r="Q3" i="26"/>
  <c r="R3" s="1"/>
  <c r="S3" s="1"/>
  <c r="T3" s="1"/>
  <c r="U3" s="1"/>
  <c r="V3" s="1"/>
  <c r="W3" s="1"/>
  <c r="X3" s="1"/>
  <c r="Y3" s="1"/>
  <c r="F4"/>
  <c r="G4"/>
  <c r="H4"/>
  <c r="I4"/>
  <c r="J4"/>
  <c r="M27"/>
  <c r="N27"/>
  <c r="O27"/>
  <c r="P27"/>
  <c r="Q27"/>
  <c r="R27"/>
  <c r="S27"/>
  <c r="T27"/>
  <c r="U27"/>
  <c r="W27"/>
  <c r="X27"/>
  <c r="Y27"/>
  <c r="Z27"/>
  <c r="AA27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F24"/>
  <c r="G24"/>
  <c r="H24"/>
  <c r="I24"/>
  <c r="J24"/>
  <c r="K24"/>
  <c r="L24"/>
  <c r="M24"/>
  <c r="N24"/>
  <c r="O24"/>
  <c r="P24"/>
  <c r="E847" i="38" s="1"/>
  <c r="Q24" i="26"/>
  <c r="F847" i="38" s="1"/>
  <c r="R24" i="26"/>
  <c r="G847" i="38" s="1"/>
  <c r="S24" i="26"/>
  <c r="H847" i="38" s="1"/>
  <c r="T24" i="26"/>
  <c r="I847" i="38" s="1"/>
  <c r="U24" i="26"/>
  <c r="J847" i="38" s="1"/>
  <c r="V24" i="26"/>
  <c r="K847" i="38" s="1"/>
  <c r="W24" i="26"/>
  <c r="L847" i="38" s="1"/>
  <c r="X24" i="26"/>
  <c r="M847" i="38" s="1"/>
  <c r="Y24" i="26"/>
  <c r="N847" i="38" s="1"/>
  <c r="Z24" i="26"/>
  <c r="O847" i="38" s="1"/>
  <c r="AA24" i="26"/>
  <c r="P847" i="38" s="1"/>
  <c r="F25" i="26"/>
  <c r="G25"/>
  <c r="H25"/>
  <c r="I25"/>
  <c r="J25"/>
  <c r="K25"/>
  <c r="L25"/>
  <c r="M25"/>
  <c r="N25"/>
  <c r="O25"/>
  <c r="P25"/>
  <c r="E848" i="38" s="1"/>
  <c r="Q25" i="26"/>
  <c r="F848" i="38" s="1"/>
  <c r="R25" i="26"/>
  <c r="G848" i="38" s="1"/>
  <c r="S25" i="26"/>
  <c r="H848" i="38" s="1"/>
  <c r="T25" i="26"/>
  <c r="I848" i="38" s="1"/>
  <c r="U25" i="26"/>
  <c r="J848" i="38" s="1"/>
  <c r="V25" i="26"/>
  <c r="K848" i="38" s="1"/>
  <c r="W25" i="26"/>
  <c r="L848" i="38" s="1"/>
  <c r="X25" i="26"/>
  <c r="M848" i="38" s="1"/>
  <c r="Y25" i="26"/>
  <c r="N848" i="38" s="1"/>
  <c r="Z25" i="26"/>
  <c r="O848" i="38" s="1"/>
  <c r="AA25" i="26"/>
  <c r="P848" i="38" s="1"/>
  <c r="F26" i="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F27"/>
  <c r="G27"/>
  <c r="H27"/>
  <c r="I27"/>
  <c r="J27"/>
  <c r="K27"/>
  <c r="L27"/>
  <c r="F31"/>
  <c r="G31"/>
  <c r="H31"/>
  <c r="K31"/>
  <c r="L31"/>
  <c r="O31"/>
  <c r="P31"/>
  <c r="E853" i="38" s="1"/>
  <c r="S31" i="26"/>
  <c r="H853" i="38" s="1"/>
  <c r="T31" i="26"/>
  <c r="I853" i="38" s="1"/>
  <c r="W31" i="26"/>
  <c r="L853" i="38" s="1"/>
  <c r="X31" i="26"/>
  <c r="M853" i="38" s="1"/>
  <c r="F32" i="26"/>
  <c r="G32"/>
  <c r="H32"/>
  <c r="M32"/>
  <c r="P32"/>
  <c r="E854" i="38" s="1"/>
  <c r="Q32" i="26"/>
  <c r="F854" i="38" s="1"/>
  <c r="U32" i="26"/>
  <c r="J854" i="38" s="1"/>
  <c r="X32" i="26"/>
  <c r="M854" i="38" s="1"/>
  <c r="F33" i="26"/>
  <c r="G33"/>
  <c r="H33"/>
  <c r="J33"/>
  <c r="K33"/>
  <c r="O33"/>
  <c r="R33"/>
  <c r="G855" i="38" s="1"/>
  <c r="S33" i="26"/>
  <c r="H855" i="38" s="1"/>
  <c r="W33" i="26"/>
  <c r="L855" i="38" s="1"/>
  <c r="Z33" i="26"/>
  <c r="O855" i="38" s="1"/>
  <c r="F34" i="26"/>
  <c r="G34"/>
  <c r="H34"/>
  <c r="I34"/>
  <c r="M34"/>
  <c r="P34"/>
  <c r="E856" i="38" s="1"/>
  <c r="U34" i="26"/>
  <c r="J856" i="38" s="1"/>
  <c r="X34" i="26"/>
  <c r="M856" i="38" s="1"/>
  <c r="C7" i="34"/>
  <c r="D7"/>
  <c r="C8"/>
  <c r="D8"/>
  <c r="C9"/>
  <c r="D9"/>
  <c r="AJ120" i="24"/>
  <c r="AI9" i="25"/>
  <c r="AI14"/>
  <c r="W161"/>
  <c r="Y135"/>
  <c r="AJ34"/>
  <c r="AJ50"/>
  <c r="AJ58"/>
  <c r="M206"/>
  <c r="M208"/>
  <c r="M154"/>
  <c r="AF4"/>
  <c r="AJ4"/>
  <c r="W228" i="24"/>
  <c r="L726" i="38" s="1"/>
  <c r="O228" i="24"/>
  <c r="AI124"/>
  <c r="AJ124"/>
  <c r="Y213"/>
  <c r="Y202" i="25"/>
  <c r="N814" i="38" s="1"/>
  <c r="Z212" i="24"/>
  <c r="AJ9" i="25"/>
  <c r="V204"/>
  <c r="V209"/>
  <c r="V162"/>
  <c r="R205"/>
  <c r="R207"/>
  <c r="R213"/>
  <c r="N204"/>
  <c r="N149"/>
  <c r="N152"/>
  <c r="AF122" i="24"/>
  <c r="U213"/>
  <c r="AJ213" s="1"/>
  <c r="M214"/>
  <c r="M213"/>
  <c r="AI123"/>
  <c r="W135" i="25"/>
  <c r="S203"/>
  <c r="S208"/>
  <c r="S135"/>
  <c r="S223" s="1"/>
  <c r="H830" i="38" s="1"/>
  <c r="U173" i="24"/>
  <c r="U221" s="1"/>
  <c r="M175"/>
  <c r="X213"/>
  <c r="AH122"/>
  <c r="AG214"/>
  <c r="AH115" i="23"/>
  <c r="AH121" i="24"/>
  <c r="AF7" i="25"/>
  <c r="AJ5"/>
  <c r="AF123" i="24"/>
  <c r="AJ123"/>
  <c r="R151" i="25"/>
  <c r="O227" i="24"/>
  <c r="M210" i="25"/>
  <c r="N208"/>
  <c r="V153"/>
  <c r="U153"/>
  <c r="AJ153"/>
  <c r="U209"/>
  <c r="Y156"/>
  <c r="AF156" s="1"/>
  <c r="N205"/>
  <c r="R149"/>
  <c r="R157" s="1"/>
  <c r="R158" s="1"/>
  <c r="U202"/>
  <c r="J814" i="38" s="1"/>
  <c r="AJ26" i="25"/>
  <c r="S150"/>
  <c r="S206"/>
  <c r="M228" i="24"/>
  <c r="Y228"/>
  <c r="N726" i="38" s="1"/>
  <c r="S152" i="25"/>
  <c r="S154"/>
  <c r="S210"/>
  <c r="M152"/>
  <c r="F221" i="24"/>
  <c r="AG176"/>
  <c r="O212" i="23"/>
  <c r="S212"/>
  <c r="W212"/>
  <c r="N212"/>
  <c r="R212"/>
  <c r="U212"/>
  <c r="AK212"/>
  <c r="P212"/>
  <c r="X212"/>
  <c r="V212"/>
  <c r="AJ212"/>
  <c r="M212"/>
  <c r="Q212"/>
  <c r="Y212"/>
  <c r="AG212"/>
  <c r="T212"/>
  <c r="N211"/>
  <c r="R211"/>
  <c r="V211"/>
  <c r="AJ211"/>
  <c r="M211"/>
  <c r="Q211"/>
  <c r="U211"/>
  <c r="AK211"/>
  <c r="Y211"/>
  <c r="AG211"/>
  <c r="P211"/>
  <c r="X211"/>
  <c r="N210"/>
  <c r="V210"/>
  <c r="K591" i="38" s="1"/>
  <c r="AJ210" i="23"/>
  <c r="O211"/>
  <c r="W211"/>
  <c r="AI211"/>
  <c r="T210"/>
  <c r="I591" i="38" s="1"/>
  <c r="O210" i="23"/>
  <c r="S210"/>
  <c r="H591" i="38" s="1"/>
  <c r="T211" i="23"/>
  <c r="R210"/>
  <c r="G591" i="38" s="1"/>
  <c r="S211" i="23"/>
  <c r="Q210"/>
  <c r="F591" i="38" s="1"/>
  <c r="M210" i="23"/>
  <c r="W202"/>
  <c r="AI200"/>
  <c r="V222"/>
  <c r="K603" i="38" s="1"/>
  <c r="N222" i="23"/>
  <c r="F222"/>
  <c r="AG213"/>
  <c r="J213"/>
  <c r="U200"/>
  <c r="AK200" s="1"/>
  <c r="AG199"/>
  <c r="AJ191"/>
  <c r="AH185"/>
  <c r="S213"/>
  <c r="H594" i="38" s="1"/>
  <c r="K213" i="23"/>
  <c r="AH209"/>
  <c r="R222"/>
  <c r="G603" i="38" s="1"/>
  <c r="J222" i="23"/>
  <c r="V213"/>
  <c r="K594" i="38" s="1"/>
  <c r="AJ213" i="23"/>
  <c r="N213"/>
  <c r="F213"/>
  <c r="AH208"/>
  <c r="Y200"/>
  <c r="AJ183"/>
  <c r="AJ166"/>
  <c r="O213"/>
  <c r="G213"/>
  <c r="V200"/>
  <c r="R200"/>
  <c r="R202" s="1"/>
  <c r="N200"/>
  <c r="N202"/>
  <c r="J200"/>
  <c r="J202"/>
  <c r="F200"/>
  <c r="F202"/>
  <c r="Y192"/>
  <c r="Q192"/>
  <c r="M192"/>
  <c r="I192"/>
  <c r="AG183"/>
  <c r="W225"/>
  <c r="AI225"/>
  <c r="X222"/>
  <c r="M603" i="38" s="1"/>
  <c r="X213" i="23"/>
  <c r="M594" i="38" s="1"/>
  <c r="Y210" i="23"/>
  <c r="N591" i="38" s="1"/>
  <c r="U210" i="23"/>
  <c r="J591" i="38" s="1"/>
  <c r="N395" i="22"/>
  <c r="N396" s="1"/>
  <c r="M395"/>
  <c r="M396" s="1"/>
  <c r="N351"/>
  <c r="N352"/>
  <c r="AI341"/>
  <c r="AG339"/>
  <c r="AI337"/>
  <c r="O351"/>
  <c r="AI350"/>
  <c r="AI336"/>
  <c r="AH335"/>
  <c r="AG355"/>
  <c r="Z89" i="27"/>
  <c r="Z88" s="1"/>
  <c r="V89"/>
  <c r="V88" s="1"/>
  <c r="AA173" i="21"/>
  <c r="AA169"/>
  <c r="AA33" i="26"/>
  <c r="P855" i="38" s="1"/>
  <c r="AA213" i="24"/>
  <c r="AA181" i="21"/>
  <c r="P103" i="38" s="1"/>
  <c r="AA161" i="21"/>
  <c r="AA213" s="1"/>
  <c r="AA190"/>
  <c r="P115" i="38" s="1"/>
  <c r="AA31" i="26"/>
  <c r="P853" i="38" s="1"/>
  <c r="AA29" i="26"/>
  <c r="P851" i="38" s="1"/>
  <c r="S194" i="25"/>
  <c r="S199"/>
  <c r="Z135"/>
  <c r="Z201"/>
  <c r="O813" i="38" s="1"/>
  <c r="Z204" i="25"/>
  <c r="Z203"/>
  <c r="AG6"/>
  <c r="Z138"/>
  <c r="S228" i="24"/>
  <c r="H726" i="38" s="1"/>
  <c r="V171" i="21"/>
  <c r="AI171" s="1"/>
  <c r="V189"/>
  <c r="K114" i="38" s="1"/>
  <c r="X192" i="21"/>
  <c r="AG141"/>
  <c r="X196"/>
  <c r="M107" i="38" s="1"/>
  <c r="T161" i="21"/>
  <c r="T213" s="1"/>
  <c r="AA196"/>
  <c r="P107" i="38" s="1"/>
  <c r="AA208" i="21"/>
  <c r="P121" i="38" s="1"/>
  <c r="K197" i="21"/>
  <c r="Y149" i="25"/>
  <c r="AF149" s="1"/>
  <c r="Y205"/>
  <c r="T228" i="24"/>
  <c r="I726" i="38" s="1"/>
  <c r="AJ144" i="21"/>
  <c r="AF137"/>
  <c r="AJ137"/>
  <c r="AF128"/>
  <c r="Y155" i="25"/>
  <c r="Y143"/>
  <c r="Y209"/>
  <c r="Y153"/>
  <c r="AF153" s="1"/>
  <c r="AF9"/>
  <c r="M135"/>
  <c r="M156"/>
  <c r="M204"/>
  <c r="J213" i="24"/>
  <c r="J214"/>
  <c r="K228"/>
  <c r="AF143" i="21"/>
  <c r="Z181"/>
  <c r="O103" i="38" s="1"/>
  <c r="V181" i="21"/>
  <c r="K103" i="38" s="1"/>
  <c r="V163" i="21"/>
  <c r="V173" s="1"/>
  <c r="AI173" s="1"/>
  <c r="AI141"/>
  <c r="V161"/>
  <c r="AI161" s="1"/>
  <c r="AG134"/>
  <c r="Y190"/>
  <c r="N115" i="38" s="1"/>
  <c r="X188" i="21"/>
  <c r="M113" i="38" s="1"/>
  <c r="T188" i="21"/>
  <c r="I113" i="38" s="1"/>
  <c r="O175" i="24"/>
  <c r="V213" i="25"/>
  <c r="AI213" s="1"/>
  <c r="Y152"/>
  <c r="AJ15"/>
  <c r="X208" i="21"/>
  <c r="M121" i="38" s="1"/>
  <c r="V205" i="21"/>
  <c r="K118" i="38" s="1"/>
  <c r="V166" i="21"/>
  <c r="AI166" s="1"/>
  <c r="M227" i="24"/>
  <c r="W212"/>
  <c r="M150" i="25"/>
  <c r="V198"/>
  <c r="K810" i="38" s="1"/>
  <c r="N175" i="24"/>
  <c r="S155" i="25"/>
  <c r="M213"/>
  <c r="M162"/>
  <c r="AF8"/>
  <c r="W162"/>
  <c r="V203"/>
  <c r="AI203"/>
  <c r="S134"/>
  <c r="S193" s="1"/>
  <c r="H807" i="38" s="1"/>
  <c r="H214" i="24"/>
  <c r="K199" i="21"/>
  <c r="Z166"/>
  <c r="X161"/>
  <c r="X213" s="1"/>
  <c r="AF155"/>
  <c r="AF147"/>
  <c r="AI75" i="25"/>
  <c r="W166" i="21"/>
  <c r="W169"/>
  <c r="P143" i="25"/>
  <c r="P155"/>
  <c r="P202"/>
  <c r="E814" i="38" s="1"/>
  <c r="P149" i="25"/>
  <c r="P205"/>
  <c r="AI27"/>
  <c r="Y198"/>
  <c r="N810" i="38" s="1"/>
  <c r="AF17" i="25"/>
  <c r="AF84"/>
  <c r="AJ71"/>
  <c r="U135"/>
  <c r="R156"/>
  <c r="R201"/>
  <c r="G813" i="38" s="1"/>
  <c r="R135" i="25"/>
  <c r="R204"/>
  <c r="R198"/>
  <c r="G810" i="38" s="1"/>
  <c r="N203" i="25"/>
  <c r="N202"/>
  <c r="AF22"/>
  <c r="Y273"/>
  <c r="Y282"/>
  <c r="AJ122" i="24"/>
  <c r="G214"/>
  <c r="G213"/>
  <c r="AI117"/>
  <c r="AH150" i="21"/>
  <c r="AF146"/>
  <c r="AG146"/>
  <c r="AJ146"/>
  <c r="U169"/>
  <c r="AJ169" s="1"/>
  <c r="AH143"/>
  <c r="W170"/>
  <c r="W380" i="22" s="1"/>
  <c r="L415" i="38" s="1"/>
  <c r="AH142" i="21"/>
  <c r="W163"/>
  <c r="AH163" s="1"/>
  <c r="W181"/>
  <c r="L103" i="38" s="1"/>
  <c r="AJ135" i="21"/>
  <c r="V138"/>
  <c r="V208"/>
  <c r="N138"/>
  <c r="J138"/>
  <c r="U130"/>
  <c r="AF18" i="25"/>
  <c r="W203" i="21"/>
  <c r="L116" i="38" s="1"/>
  <c r="Z189" i="21"/>
  <c r="O114" i="38" s="1"/>
  <c r="AG144" i="21"/>
  <c r="AH141"/>
  <c r="V211" i="25"/>
  <c r="AI71"/>
  <c r="V152"/>
  <c r="Z198"/>
  <c r="O810" i="38" s="1"/>
  <c r="Z202" i="25"/>
  <c r="O814" i="38" s="1"/>
  <c r="I228" i="24"/>
  <c r="V135" i="25"/>
  <c r="V226" s="1"/>
  <c r="K832" i="38" s="1"/>
  <c r="K34" i="26"/>
  <c r="AA32"/>
  <c r="P854" i="38" s="1"/>
  <c r="K32" i="26"/>
  <c r="S207" i="25"/>
  <c r="S202"/>
  <c r="H814" i="38" s="1"/>
  <c r="P150" i="25"/>
  <c r="AG125" i="24"/>
  <c r="AF120"/>
  <c r="T208" i="21"/>
  <c r="I121" i="38" s="1"/>
  <c r="Z205" i="21"/>
  <c r="O118" i="38" s="1"/>
  <c r="X187" i="21"/>
  <c r="M112" i="38" s="1"/>
  <c r="V184" i="21"/>
  <c r="K106" i="38" s="1"/>
  <c r="Z163" i="21"/>
  <c r="Z165" s="1"/>
  <c r="O105" i="38" s="1"/>
  <c r="AI147" i="21"/>
  <c r="W143" i="25"/>
  <c r="W202"/>
  <c r="L814" i="38" s="1"/>
  <c r="P153" i="25"/>
  <c r="P209"/>
  <c r="AJ119" i="24"/>
  <c r="AI119"/>
  <c r="AF150" i="21"/>
  <c r="AF145"/>
  <c r="Y206"/>
  <c r="N119" i="38" s="1"/>
  <c r="AJ136" i="21"/>
  <c r="K182"/>
  <c r="AF124" i="24"/>
  <c r="AF119"/>
  <c r="M212"/>
  <c r="U212"/>
  <c r="AJ212" s="1"/>
  <c r="AF161" i="21"/>
  <c r="U206"/>
  <c r="J119" i="38" s="1"/>
  <c r="AH144" i="21"/>
  <c r="AF119"/>
  <c r="T170"/>
  <c r="T380" i="22" s="1"/>
  <c r="I415" i="38" s="1"/>
  <c r="AH126" i="24"/>
  <c r="AF142" i="21"/>
  <c r="AF118"/>
  <c r="AA228" i="24"/>
  <c r="P726" i="38" s="1"/>
  <c r="U154" i="25"/>
  <c r="AJ154"/>
  <c r="U210"/>
  <c r="AJ54"/>
  <c r="AI23"/>
  <c r="AJ23"/>
  <c r="AJ14"/>
  <c r="AG18"/>
  <c r="AG27"/>
  <c r="O203"/>
  <c r="O204"/>
  <c r="O156"/>
  <c r="O201"/>
  <c r="O163"/>
  <c r="O165" s="1"/>
  <c r="O164"/>
  <c r="O198"/>
  <c r="O236"/>
  <c r="O234" s="1"/>
  <c r="O135"/>
  <c r="O223" s="1"/>
  <c r="X175" i="24"/>
  <c r="X227"/>
  <c r="AG153"/>
  <c r="Y175"/>
  <c r="Y227"/>
  <c r="P164" i="25"/>
  <c r="AA198"/>
  <c r="P810" i="38" s="1"/>
  <c r="AA236" i="25"/>
  <c r="AA234" s="1"/>
  <c r="AA203"/>
  <c r="AA204"/>
  <c r="AA163"/>
  <c r="AA135"/>
  <c r="AA156"/>
  <c r="X201"/>
  <c r="M813" i="38" s="1"/>
  <c r="AH50" i="25"/>
  <c r="X135"/>
  <c r="AG135" s="1"/>
  <c r="X198"/>
  <c r="M810" i="38" s="1"/>
  <c r="AH198" i="25"/>
  <c r="AG8"/>
  <c r="AH17"/>
  <c r="AG84"/>
  <c r="AH75"/>
  <c r="T156"/>
  <c r="T201"/>
  <c r="I813" i="38" s="1"/>
  <c r="T203" i="25"/>
  <c r="T135"/>
  <c r="T226" s="1"/>
  <c r="I832" i="38" s="1"/>
  <c r="T204" i="25"/>
  <c r="T198"/>
  <c r="Q164"/>
  <c r="Q156"/>
  <c r="Q203"/>
  <c r="Q135"/>
  <c r="Q201"/>
  <c r="F813" i="38" s="1"/>
  <c r="Q163" i="25"/>
  <c r="Q204"/>
  <c r="Q198"/>
  <c r="F810" i="38" s="1"/>
  <c r="Q236" i="25"/>
  <c r="Q234" s="1"/>
  <c r="AH9"/>
  <c r="AG9"/>
  <c r="W175" i="24"/>
  <c r="AH153"/>
  <c r="W227"/>
  <c r="W203" i="25"/>
  <c r="W209"/>
  <c r="W153"/>
  <c r="AI50"/>
  <c r="R173" i="24"/>
  <c r="R197" s="1"/>
  <c r="R198" s="1"/>
  <c r="AI162" i="25"/>
  <c r="AI126" i="24"/>
  <c r="V192"/>
  <c r="V212"/>
  <c r="AI212" s="1"/>
  <c r="R212" i="25"/>
  <c r="G824" i="38" s="1"/>
  <c r="R214" i="25"/>
  <c r="G826" i="38" s="1"/>
  <c r="R162" i="25"/>
  <c r="R211"/>
  <c r="R152"/>
  <c r="R208"/>
  <c r="Z155"/>
  <c r="AF155"/>
  <c r="Z143"/>
  <c r="AF58"/>
  <c r="AF42"/>
  <c r="Z151"/>
  <c r="Z207"/>
  <c r="AH46"/>
  <c r="W152"/>
  <c r="AH152" s="1"/>
  <c r="W208"/>
  <c r="AF136" i="24"/>
  <c r="N227"/>
  <c r="AH27" i="25"/>
  <c r="K175" i="24"/>
  <c r="K227"/>
  <c r="R202" i="25"/>
  <c r="G814" i="38" s="1"/>
  <c r="R143" i="25"/>
  <c r="R155"/>
  <c r="Z209"/>
  <c r="AF209"/>
  <c r="Z153"/>
  <c r="AF50"/>
  <c r="Z205"/>
  <c r="Z149"/>
  <c r="AF34"/>
  <c r="AA212" i="24"/>
  <c r="AA192"/>
  <c r="Y203" i="25"/>
  <c r="AI214" i="24"/>
  <c r="AJ214"/>
  <c r="AJ27" i="25"/>
  <c r="AI15"/>
  <c r="AJ136" i="24"/>
  <c r="Y170" i="25"/>
  <c r="Y161"/>
  <c r="Y175" s="1"/>
  <c r="V156"/>
  <c r="AI61"/>
  <c r="V208"/>
  <c r="Z211"/>
  <c r="Z213"/>
  <c r="Y134"/>
  <c r="Y193" s="1"/>
  <c r="N807" i="38" s="1"/>
  <c r="U155" i="25"/>
  <c r="AJ155" s="1"/>
  <c r="U143"/>
  <c r="AJ143"/>
  <c r="AF135"/>
  <c r="AH18"/>
  <c r="AI18"/>
  <c r="W163"/>
  <c r="S149"/>
  <c r="S205"/>
  <c r="Y204"/>
  <c r="AF204" s="1"/>
  <c r="AF26"/>
  <c r="Z164"/>
  <c r="AF164" s="1"/>
  <c r="AF24"/>
  <c r="AF6"/>
  <c r="AJ6"/>
  <c r="AJ125" i="24"/>
  <c r="L213"/>
  <c r="L214"/>
  <c r="L228"/>
  <c r="X212"/>
  <c r="AF27" i="25"/>
  <c r="AG136" i="24"/>
  <c r="T212"/>
  <c r="N155" i="25"/>
  <c r="N143"/>
  <c r="U149"/>
  <c r="U205"/>
  <c r="AJ205"/>
  <c r="S191"/>
  <c r="S137"/>
  <c r="S145" s="1"/>
  <c r="S142"/>
  <c r="S138"/>
  <c r="S139"/>
  <c r="S141"/>
  <c r="N164"/>
  <c r="N198"/>
  <c r="N236"/>
  <c r="N234" s="1"/>
  <c r="N156"/>
  <c r="N163"/>
  <c r="N135"/>
  <c r="N226" s="1"/>
  <c r="Z134"/>
  <c r="Z166" s="1"/>
  <c r="Y173" i="24"/>
  <c r="Y221" s="1"/>
  <c r="AH125"/>
  <c r="AF71" i="25"/>
  <c r="N212" i="24"/>
  <c r="W211" i="25"/>
  <c r="W213"/>
  <c r="AH5"/>
  <c r="S164"/>
  <c r="R212" i="24"/>
  <c r="V27" i="26"/>
  <c r="S211" i="25"/>
  <c r="S212"/>
  <c r="H824" i="38" s="1"/>
  <c r="S213" i="25"/>
  <c r="S214"/>
  <c r="H826" i="38" s="1"/>
  <c r="S162" i="25"/>
  <c r="AJ18"/>
  <c r="M164"/>
  <c r="U198"/>
  <c r="J810" i="38" s="1"/>
  <c r="AJ8" i="25"/>
  <c r="U201"/>
  <c r="R163"/>
  <c r="AG4"/>
  <c r="AH4"/>
  <c r="AH124" i="24"/>
  <c r="AG124"/>
  <c r="I213"/>
  <c r="I214"/>
  <c r="S212"/>
  <c r="AH8" i="25"/>
  <c r="AI8"/>
  <c r="W201"/>
  <c r="L813" i="38" s="1"/>
  <c r="AH24" i="25"/>
  <c r="AH15"/>
  <c r="AF72"/>
  <c r="AF5"/>
  <c r="AI4"/>
  <c r="R164"/>
  <c r="AG24"/>
  <c r="AF13"/>
  <c r="AG122" i="24"/>
  <c r="AG120"/>
  <c r="AI5" i="25"/>
  <c r="Q173" i="24"/>
  <c r="Z213"/>
  <c r="AF214"/>
  <c r="AI122"/>
  <c r="AF203" i="25"/>
  <c r="AJ200" i="23"/>
  <c r="V202"/>
  <c r="AH212"/>
  <c r="AI212"/>
  <c r="Y202"/>
  <c r="AG200"/>
  <c r="AH200"/>
  <c r="AH211"/>
  <c r="V202" i="25"/>
  <c r="K814" i="38" s="1"/>
  <c r="AI58" i="25"/>
  <c r="V143"/>
  <c r="AI143"/>
  <c r="V155"/>
  <c r="AI155" s="1"/>
  <c r="AI189" i="21"/>
  <c r="AH154"/>
  <c r="AI154"/>
  <c r="AI155"/>
  <c r="AH203"/>
  <c r="Y213" i="25"/>
  <c r="Y211"/>
  <c r="AG211" s="1"/>
  <c r="AF75"/>
  <c r="Y162"/>
  <c r="AF162" s="1"/>
  <c r="Z162"/>
  <c r="V210"/>
  <c r="V154"/>
  <c r="AI154" s="1"/>
  <c r="Z152"/>
  <c r="AF152" s="1"/>
  <c r="Z208"/>
  <c r="AF208"/>
  <c r="Z156"/>
  <c r="AF61"/>
  <c r="AJ206" i="21"/>
  <c r="Z150" i="25"/>
  <c r="Z206"/>
  <c r="R153"/>
  <c r="R209"/>
  <c r="Y142"/>
  <c r="AF142" s="1"/>
  <c r="Y141"/>
  <c r="V151"/>
  <c r="V207"/>
  <c r="AI78"/>
  <c r="V163"/>
  <c r="AI163"/>
  <c r="V150"/>
  <c r="AI150" s="1"/>
  <c r="V206"/>
  <c r="M200"/>
  <c r="Z142"/>
  <c r="AJ126" i="24"/>
  <c r="AF143" i="25"/>
  <c r="AI17"/>
  <c r="N199"/>
  <c r="R195"/>
  <c r="Q137"/>
  <c r="AI211"/>
  <c r="AF10"/>
  <c r="U192" i="24"/>
  <c r="AF46" i="25"/>
  <c r="I227" i="24"/>
  <c r="I175"/>
  <c r="AF38" i="25"/>
  <c r="Y206"/>
  <c r="AF206"/>
  <c r="Y150"/>
  <c r="V228" i="24"/>
  <c r="K726" i="38" s="1"/>
  <c r="Z163" i="25"/>
  <c r="AF163"/>
  <c r="AF78"/>
  <c r="T175" i="24"/>
  <c r="T227"/>
  <c r="R226" i="25"/>
  <c r="G832" i="38" s="1"/>
  <c r="U156" i="25"/>
  <c r="AJ156" s="1"/>
  <c r="AJ61"/>
  <c r="Y154"/>
  <c r="AF54"/>
  <c r="Y210"/>
  <c r="Y207"/>
  <c r="AF207" s="1"/>
  <c r="Y151"/>
  <c r="AF151" s="1"/>
  <c r="X173" i="24"/>
  <c r="X197" s="1"/>
  <c r="X192"/>
  <c r="F175"/>
  <c r="F227"/>
  <c r="Z154" i="25"/>
  <c r="Z210"/>
  <c r="V205"/>
  <c r="V149"/>
  <c r="V157" s="1"/>
  <c r="AI163" i="21"/>
  <c r="M151" i="25"/>
  <c r="M207"/>
  <c r="M202"/>
  <c r="M155"/>
  <c r="M143"/>
  <c r="AG155" i="21"/>
  <c r="AG154"/>
  <c r="S227" i="24"/>
  <c r="S175"/>
  <c r="Z223" i="25"/>
  <c r="O830" i="38" s="1"/>
  <c r="M199" i="25"/>
  <c r="Z139"/>
  <c r="AI46"/>
  <c r="Y195"/>
  <c r="N273"/>
  <c r="N282"/>
  <c r="N161"/>
  <c r="N165" s="1"/>
  <c r="N166" s="1"/>
  <c r="N170"/>
  <c r="X273"/>
  <c r="X282" s="1"/>
  <c r="X161"/>
  <c r="AG72"/>
  <c r="AH72"/>
  <c r="X170"/>
  <c r="AG170"/>
  <c r="P199"/>
  <c r="P191"/>
  <c r="P194"/>
  <c r="P137"/>
  <c r="M191"/>
  <c r="Q140"/>
  <c r="Q200"/>
  <c r="Q192"/>
  <c r="Q195"/>
  <c r="Q194"/>
  <c r="Q199"/>
  <c r="H175" i="24"/>
  <c r="H227"/>
  <c r="AG14" i="25"/>
  <c r="AH14"/>
  <c r="Q139"/>
  <c r="Q142"/>
  <c r="Q141"/>
  <c r="Q134"/>
  <c r="Q193" s="1"/>
  <c r="F807" i="38" s="1"/>
  <c r="Q138" i="25"/>
  <c r="AA192"/>
  <c r="AA200"/>
  <c r="AA195"/>
  <c r="AA140"/>
  <c r="O207"/>
  <c r="O151"/>
  <c r="T164"/>
  <c r="Z172"/>
  <c r="N195"/>
  <c r="N192"/>
  <c r="N140"/>
  <c r="N200"/>
  <c r="AF85"/>
  <c r="Y164"/>
  <c r="R140"/>
  <c r="R200"/>
  <c r="R192"/>
  <c r="AI13"/>
  <c r="W206"/>
  <c r="AH38"/>
  <c r="W150"/>
  <c r="AI38"/>
  <c r="R206"/>
  <c r="R150"/>
  <c r="U163"/>
  <c r="AJ163"/>
  <c r="AJ78"/>
  <c r="AG15"/>
  <c r="AF15"/>
  <c r="O200"/>
  <c r="O192"/>
  <c r="O140"/>
  <c r="O195"/>
  <c r="AG23"/>
  <c r="AH23"/>
  <c r="G228" i="24"/>
  <c r="U195" i="25"/>
  <c r="U192"/>
  <c r="U200"/>
  <c r="AJ200" s="1"/>
  <c r="Z199"/>
  <c r="Z191"/>
  <c r="Z194"/>
  <c r="Z228" i="24"/>
  <c r="O726" i="38" s="1"/>
  <c r="R228" i="24"/>
  <c r="G726" i="38" s="1"/>
  <c r="Q143" i="25"/>
  <c r="Q202"/>
  <c r="F814" i="38" s="1"/>
  <c r="Q155" i="25"/>
  <c r="T149"/>
  <c r="T205"/>
  <c r="T206"/>
  <c r="T150"/>
  <c r="X151"/>
  <c r="AG42"/>
  <c r="X207"/>
  <c r="X156"/>
  <c r="AG61"/>
  <c r="AH61"/>
  <c r="X163"/>
  <c r="AG163" s="1"/>
  <c r="AG78"/>
  <c r="X150"/>
  <c r="AG150"/>
  <c r="X206"/>
  <c r="AG38"/>
  <c r="AA152"/>
  <c r="AA208"/>
  <c r="AA211"/>
  <c r="AA213"/>
  <c r="AA162"/>
  <c r="AA207"/>
  <c r="AA151"/>
  <c r="P161"/>
  <c r="P175" s="1"/>
  <c r="P176" s="1"/>
  <c r="P273"/>
  <c r="P282" s="1"/>
  <c r="P138"/>
  <c r="P134"/>
  <c r="P224" s="1"/>
  <c r="P139"/>
  <c r="P141"/>
  <c r="P142"/>
  <c r="M140"/>
  <c r="M192"/>
  <c r="M195"/>
  <c r="S161"/>
  <c r="S175" s="1"/>
  <c r="S176" s="1"/>
  <c r="S273"/>
  <c r="S282"/>
  <c r="Z170"/>
  <c r="Z273"/>
  <c r="Z282" s="1"/>
  <c r="Z161"/>
  <c r="W154"/>
  <c r="AH54"/>
  <c r="W210"/>
  <c r="W205"/>
  <c r="AH205" s="1"/>
  <c r="AH34"/>
  <c r="W149"/>
  <c r="AI34"/>
  <c r="AG10"/>
  <c r="X134"/>
  <c r="X190" s="1"/>
  <c r="M804" i="38" s="1"/>
  <c r="R154" i="25"/>
  <c r="R210"/>
  <c r="AJ17"/>
  <c r="U203"/>
  <c r="AJ203"/>
  <c r="U236"/>
  <c r="U234" s="1"/>
  <c r="U164"/>
  <c r="AJ164"/>
  <c r="AJ85"/>
  <c r="O273"/>
  <c r="O282" s="1"/>
  <c r="O161"/>
  <c r="W173" i="24"/>
  <c r="W218" s="1"/>
  <c r="AH136"/>
  <c r="W192"/>
  <c r="AI136"/>
  <c r="M139" i="25"/>
  <c r="M138"/>
  <c r="M134"/>
  <c r="M142"/>
  <c r="M141"/>
  <c r="N153"/>
  <c r="N209"/>
  <c r="N207"/>
  <c r="N151"/>
  <c r="N157" s="1"/>
  <c r="N158" s="1"/>
  <c r="N150"/>
  <c r="N206"/>
  <c r="U228" i="24"/>
  <c r="J726" i="38" s="1"/>
  <c r="Y138" i="25"/>
  <c r="AF138" s="1"/>
  <c r="AF39"/>
  <c r="AI153"/>
  <c r="Q154"/>
  <c r="Q210"/>
  <c r="Q149"/>
  <c r="Q205"/>
  <c r="Q206"/>
  <c r="Q150"/>
  <c r="Q157" s="1"/>
  <c r="Q158" s="1"/>
  <c r="T202"/>
  <c r="I814" i="38" s="1"/>
  <c r="T155" i="25"/>
  <c r="T143"/>
  <c r="T151"/>
  <c r="T207"/>
  <c r="T213"/>
  <c r="T212"/>
  <c r="I824" i="38" s="1"/>
  <c r="T211" i="25"/>
  <c r="T214"/>
  <c r="I826" i="38" s="1"/>
  <c r="T162" i="25"/>
  <c r="T165" s="1"/>
  <c r="T209"/>
  <c r="T153"/>
  <c r="AG58"/>
  <c r="X143"/>
  <c r="X202"/>
  <c r="M814" i="38" s="1"/>
  <c r="X155" i="25"/>
  <c r="AH58"/>
  <c r="AA202"/>
  <c r="P814" i="38" s="1"/>
  <c r="AA143" i="25"/>
  <c r="AA155"/>
  <c r="T138"/>
  <c r="T142"/>
  <c r="T141"/>
  <c r="T134"/>
  <c r="T190" s="1"/>
  <c r="I804" i="38" s="1"/>
  <c r="T139" i="25"/>
  <c r="AA139"/>
  <c r="AA145" s="1"/>
  <c r="AA138"/>
  <c r="AA141"/>
  <c r="AA142"/>
  <c r="AA134"/>
  <c r="O210"/>
  <c r="O154"/>
  <c r="O153"/>
  <c r="O209"/>
  <c r="O208"/>
  <c r="O152"/>
  <c r="O155"/>
  <c r="O143"/>
  <c r="O202"/>
  <c r="AJ13"/>
  <c r="AH78"/>
  <c r="AI201"/>
  <c r="Y212" i="24"/>
  <c r="AF126"/>
  <c r="Y192"/>
  <c r="AH10" i="25"/>
  <c r="W134"/>
  <c r="W193" s="1"/>
  <c r="W273"/>
  <c r="W282"/>
  <c r="W170"/>
  <c r="AH170" s="1"/>
  <c r="AG22"/>
  <c r="U151"/>
  <c r="AJ151"/>
  <c r="U207"/>
  <c r="AJ207"/>
  <c r="AJ42"/>
  <c r="J228" i="24"/>
  <c r="N213" i="25"/>
  <c r="N211"/>
  <c r="N162"/>
  <c r="S195"/>
  <c r="S200"/>
  <c r="S192"/>
  <c r="S140"/>
  <c r="W204"/>
  <c r="AI26"/>
  <c r="AH26"/>
  <c r="M170"/>
  <c r="M273"/>
  <c r="M282"/>
  <c r="M161"/>
  <c r="M175" s="1"/>
  <c r="AJ149"/>
  <c r="L227" i="24"/>
  <c r="L175"/>
  <c r="V170" i="25"/>
  <c r="AI170" s="1"/>
  <c r="AI72"/>
  <c r="V161"/>
  <c r="V273"/>
  <c r="V282"/>
  <c r="N191"/>
  <c r="AF23"/>
  <c r="AH84"/>
  <c r="AI84"/>
  <c r="W207"/>
  <c r="AI42"/>
  <c r="AH42"/>
  <c r="W151"/>
  <c r="AH151" s="1"/>
  <c r="AJ10"/>
  <c r="U134"/>
  <c r="U172" s="1"/>
  <c r="AJ172" s="1"/>
  <c r="AG13"/>
  <c r="AH13"/>
  <c r="U162"/>
  <c r="AJ75"/>
  <c r="U211"/>
  <c r="AJ211"/>
  <c r="U213"/>
  <c r="U206"/>
  <c r="AJ206"/>
  <c r="AJ38"/>
  <c r="U150"/>
  <c r="AJ150"/>
  <c r="U170"/>
  <c r="AJ170"/>
  <c r="U161"/>
  <c r="U273"/>
  <c r="U282" s="1"/>
  <c r="AJ72"/>
  <c r="N139"/>
  <c r="N142"/>
  <c r="N138"/>
  <c r="N141"/>
  <c r="N134"/>
  <c r="Y218" i="24"/>
  <c r="Y197"/>
  <c r="Z141" i="25"/>
  <c r="N154"/>
  <c r="N210"/>
  <c r="AI10"/>
  <c r="V134"/>
  <c r="V164"/>
  <c r="AI85"/>
  <c r="AF43"/>
  <c r="Y139"/>
  <c r="AF139" s="1"/>
  <c r="AI156"/>
  <c r="Y272"/>
  <c r="Y275"/>
  <c r="Q151"/>
  <c r="Q207"/>
  <c r="Q223"/>
  <c r="F830" i="38" s="1"/>
  <c r="T152" i="25"/>
  <c r="T208"/>
  <c r="T210"/>
  <c r="T154"/>
  <c r="AG34"/>
  <c r="X149"/>
  <c r="AH149" s="1"/>
  <c r="X205"/>
  <c r="AG50"/>
  <c r="X153"/>
  <c r="AG153"/>
  <c r="X209"/>
  <c r="AH71"/>
  <c r="AG71"/>
  <c r="AA153"/>
  <c r="AA209"/>
  <c r="AA149"/>
  <c r="AA157" s="1"/>
  <c r="AA158" s="1"/>
  <c r="AA205"/>
  <c r="Y200"/>
  <c r="O150"/>
  <c r="O206"/>
  <c r="O142"/>
  <c r="O139"/>
  <c r="O138"/>
  <c r="O141"/>
  <c r="O134"/>
  <c r="O221" s="1"/>
  <c r="R273"/>
  <c r="R282" s="1"/>
  <c r="R161"/>
  <c r="AA175" i="24"/>
  <c r="AA227"/>
  <c r="AI54" i="25"/>
  <c r="AI152"/>
  <c r="AG126" i="24"/>
  <c r="AA164" i="25"/>
  <c r="P192"/>
  <c r="P200"/>
  <c r="P140"/>
  <c r="P195"/>
  <c r="R138"/>
  <c r="R141"/>
  <c r="R134"/>
  <c r="R190" s="1"/>
  <c r="G804" i="38" s="1"/>
  <c r="R139" i="25"/>
  <c r="R142"/>
  <c r="AI22"/>
  <c r="U208"/>
  <c r="U152"/>
  <c r="AJ152"/>
  <c r="AJ46"/>
  <c r="AJ24"/>
  <c r="AI24"/>
  <c r="Z173" i="24"/>
  <c r="Z218" s="1"/>
  <c r="Z192"/>
  <c r="P175"/>
  <c r="Q162" i="25"/>
  <c r="Q212"/>
  <c r="F824" i="38" s="1"/>
  <c r="Q214" i="25"/>
  <c r="F826" i="38" s="1"/>
  <c r="Q211" i="25"/>
  <c r="Q213"/>
  <c r="Q152"/>
  <c r="Q208"/>
  <c r="Q153"/>
  <c r="Q209"/>
  <c r="X162"/>
  <c r="X211"/>
  <c r="X213"/>
  <c r="AG75"/>
  <c r="AG17"/>
  <c r="X203"/>
  <c r="X154"/>
  <c r="X210"/>
  <c r="AG54"/>
  <c r="X152"/>
  <c r="AG152" s="1"/>
  <c r="X208"/>
  <c r="AG208"/>
  <c r="AG46"/>
  <c r="AG26"/>
  <c r="X204"/>
  <c r="AG204"/>
  <c r="AA206"/>
  <c r="AA150"/>
  <c r="AA210"/>
  <c r="AA154"/>
  <c r="AA170"/>
  <c r="AA161"/>
  <c r="O162"/>
  <c r="O214"/>
  <c r="O212"/>
  <c r="O213"/>
  <c r="O211"/>
  <c r="O149"/>
  <c r="O157" s="1"/>
  <c r="O158" s="1"/>
  <c r="O205"/>
  <c r="AJ22"/>
  <c r="AH22"/>
  <c r="Z157"/>
  <c r="Z158"/>
  <c r="AH155" i="21"/>
  <c r="Q191" i="25"/>
  <c r="AG206"/>
  <c r="AG154"/>
  <c r="AH211"/>
  <c r="Y192"/>
  <c r="AF51"/>
  <c r="N137"/>
  <c r="N145" s="1"/>
  <c r="N146" s="1"/>
  <c r="U157"/>
  <c r="AJ157" s="1"/>
  <c r="M194"/>
  <c r="AF210"/>
  <c r="AG210"/>
  <c r="AF55"/>
  <c r="N194"/>
  <c r="AF170"/>
  <c r="V175" i="24"/>
  <c r="AI175" s="1"/>
  <c r="V227"/>
  <c r="AI153"/>
  <c r="AF154" i="25"/>
  <c r="AF141"/>
  <c r="R193"/>
  <c r="G807" i="38" s="1"/>
  <c r="T161" i="25"/>
  <c r="T175" s="1"/>
  <c r="T176" s="1"/>
  <c r="T273"/>
  <c r="T282" s="1"/>
  <c r="AI28"/>
  <c r="V200"/>
  <c r="AI200"/>
  <c r="V195"/>
  <c r="V192"/>
  <c r="AH28"/>
  <c r="W195"/>
  <c r="W200"/>
  <c r="W192"/>
  <c r="R272"/>
  <c r="R275"/>
  <c r="Y140"/>
  <c r="N193"/>
  <c r="N224"/>
  <c r="N190"/>
  <c r="N172"/>
  <c r="U272"/>
  <c r="U275"/>
  <c r="U175"/>
  <c r="AJ175" s="1"/>
  <c r="AJ161"/>
  <c r="X191"/>
  <c r="AG19"/>
  <c r="X194"/>
  <c r="X199"/>
  <c r="AJ43"/>
  <c r="U139"/>
  <c r="AJ139" s="1"/>
  <c r="Z195"/>
  <c r="Z140"/>
  <c r="AF140" s="1"/>
  <c r="Z200"/>
  <c r="AF200"/>
  <c r="Z192"/>
  <c r="AH51"/>
  <c r="W141"/>
  <c r="AG43"/>
  <c r="X139"/>
  <c r="AG139" s="1"/>
  <c r="Z165"/>
  <c r="Z180" s="1"/>
  <c r="S272"/>
  <c r="S275" s="1"/>
  <c r="P193"/>
  <c r="E807" i="38" s="1"/>
  <c r="AG156" i="25"/>
  <c r="AH156"/>
  <c r="Y199"/>
  <c r="AF199"/>
  <c r="Y191"/>
  <c r="AF191"/>
  <c r="Y194"/>
  <c r="AF19"/>
  <c r="AH150"/>
  <c r="V191"/>
  <c r="V199"/>
  <c r="AI199" s="1"/>
  <c r="V194"/>
  <c r="AI19"/>
  <c r="AH161"/>
  <c r="X272"/>
  <c r="X275" s="1"/>
  <c r="S144"/>
  <c r="S146"/>
  <c r="AH209"/>
  <c r="AJ28"/>
  <c r="Q144"/>
  <c r="Q145"/>
  <c r="Q146"/>
  <c r="AI51"/>
  <c r="V141"/>
  <c r="AI141"/>
  <c r="V142"/>
  <c r="AI55"/>
  <c r="U142"/>
  <c r="AJ142"/>
  <c r="AJ55"/>
  <c r="U158"/>
  <c r="J175" i="24"/>
  <c r="J227"/>
  <c r="X192" i="25"/>
  <c r="AG192"/>
  <c r="X195"/>
  <c r="AG195" s="1"/>
  <c r="AG28"/>
  <c r="X200"/>
  <c r="AG200"/>
  <c r="AA199"/>
  <c r="AA191"/>
  <c r="AA194"/>
  <c r="W194"/>
  <c r="AH19"/>
  <c r="W191"/>
  <c r="AH191"/>
  <c r="W199"/>
  <c r="T192"/>
  <c r="T140"/>
  <c r="T195"/>
  <c r="T200"/>
  <c r="U175" i="24"/>
  <c r="AJ175" s="1"/>
  <c r="U227"/>
  <c r="AJ153"/>
  <c r="AG39" i="25"/>
  <c r="X138"/>
  <c r="AH154"/>
  <c r="P165"/>
  <c r="P180" s="1"/>
  <c r="P272"/>
  <c r="P275"/>
  <c r="Z227" i="24"/>
  <c r="Z175"/>
  <c r="AF153"/>
  <c r="O191" i="25"/>
  <c r="O199"/>
  <c r="O194"/>
  <c r="N175"/>
  <c r="N272"/>
  <c r="N275" s="1"/>
  <c r="AJ192"/>
  <c r="AG85"/>
  <c r="X164"/>
  <c r="AG164"/>
  <c r="R191"/>
  <c r="R199"/>
  <c r="R194"/>
  <c r="O193"/>
  <c r="V172"/>
  <c r="AI172" s="1"/>
  <c r="AJ162"/>
  <c r="U138"/>
  <c r="AJ39"/>
  <c r="AJ134"/>
  <c r="V272"/>
  <c r="V275"/>
  <c r="V175"/>
  <c r="AI175" s="1"/>
  <c r="AI161"/>
  <c r="AH204"/>
  <c r="AI204"/>
  <c r="AH39"/>
  <c r="W138"/>
  <c r="W139"/>
  <c r="AH43"/>
  <c r="T191"/>
  <c r="T199"/>
  <c r="T194"/>
  <c r="M172"/>
  <c r="M193"/>
  <c r="M190"/>
  <c r="X172"/>
  <c r="AG134"/>
  <c r="X193"/>
  <c r="M807" i="38" s="1"/>
  <c r="X141" i="25"/>
  <c r="AG141" s="1"/>
  <c r="AG51"/>
  <c r="AI149"/>
  <c r="Q175" i="24"/>
  <c r="R227"/>
  <c r="R175"/>
  <c r="Z137" i="25"/>
  <c r="Z144"/>
  <c r="AH206"/>
  <c r="AI206"/>
  <c r="Q190"/>
  <c r="F804" i="38" s="1"/>
  <c r="AF28" i="25"/>
  <c r="AH153"/>
  <c r="AJ195"/>
  <c r="AA175"/>
  <c r="AA165"/>
  <c r="AJ19"/>
  <c r="U194"/>
  <c r="AJ194"/>
  <c r="U199"/>
  <c r="AJ199"/>
  <c r="U191"/>
  <c r="AJ191"/>
  <c r="AI39"/>
  <c r="V138"/>
  <c r="AI138"/>
  <c r="AI43"/>
  <c r="V139"/>
  <c r="AI139"/>
  <c r="U141"/>
  <c r="AJ141"/>
  <c r="AJ51"/>
  <c r="AI151"/>
  <c r="W164"/>
  <c r="AH164" s="1"/>
  <c r="AI164"/>
  <c r="AH85"/>
  <c r="M165"/>
  <c r="M166" s="1"/>
  <c r="AH55"/>
  <c r="W142"/>
  <c r="AH142" s="1"/>
  <c r="W172"/>
  <c r="AH172" s="1"/>
  <c r="W190"/>
  <c r="L804" i="38" s="1"/>
  <c r="Q273" i="25"/>
  <c r="Q282" s="1"/>
  <c r="Q161"/>
  <c r="Q272" s="1"/>
  <c r="Q275" s="1"/>
  <c r="AA172"/>
  <c r="T193"/>
  <c r="I807" i="38" s="1"/>
  <c r="AH155" i="25"/>
  <c r="AG155"/>
  <c r="O272"/>
  <c r="O275" s="1"/>
  <c r="X142"/>
  <c r="AG142" s="1"/>
  <c r="AG55"/>
  <c r="AH210"/>
  <c r="AI210"/>
  <c r="U140"/>
  <c r="AJ47"/>
  <c r="G227" i="24"/>
  <c r="G175"/>
  <c r="P144" i="25"/>
  <c r="P145"/>
  <c r="M137"/>
  <c r="M144"/>
  <c r="N144"/>
  <c r="AH199"/>
  <c r="N180"/>
  <c r="N179"/>
  <c r="W137"/>
  <c r="AH35"/>
  <c r="Z179"/>
  <c r="W140"/>
  <c r="W145" s="1"/>
  <c r="AH47"/>
  <c r="AJ138"/>
  <c r="AI142"/>
  <c r="AH141"/>
  <c r="AG194"/>
  <c r="AF47"/>
  <c r="AH192"/>
  <c r="X137"/>
  <c r="AG35"/>
  <c r="V140"/>
  <c r="AI140" s="1"/>
  <c r="AI47"/>
  <c r="AI194"/>
  <c r="W165"/>
  <c r="W166" s="1"/>
  <c r="U137"/>
  <c r="AJ137" s="1"/>
  <c r="AJ35"/>
  <c r="AI157"/>
  <c r="O137"/>
  <c r="O144"/>
  <c r="AI35"/>
  <c r="V137"/>
  <c r="AG199"/>
  <c r="AH195"/>
  <c r="AI195"/>
  <c r="T137"/>
  <c r="T144"/>
  <c r="R137"/>
  <c r="R145" s="1"/>
  <c r="R144"/>
  <c r="AA137"/>
  <c r="AA144"/>
  <c r="X140"/>
  <c r="AG140" s="1"/>
  <c r="AG47"/>
  <c r="Y137"/>
  <c r="AF137" s="1"/>
  <c r="AF35"/>
  <c r="T272"/>
  <c r="T275"/>
  <c r="AJ140"/>
  <c r="AH200"/>
  <c r="AI192"/>
  <c r="M145"/>
  <c r="M146" s="1"/>
  <c r="AJ62"/>
  <c r="U144"/>
  <c r="AJ144" s="1"/>
  <c r="W144"/>
  <c r="AH144" s="1"/>
  <c r="AH62"/>
  <c r="Y144"/>
  <c r="AF144"/>
  <c r="AF62"/>
  <c r="AI137"/>
  <c r="AG62"/>
  <c r="X144"/>
  <c r="AG144" s="1"/>
  <c r="AI62"/>
  <c r="V144"/>
  <c r="AI144" s="1"/>
  <c r="U145"/>
  <c r="AH137"/>
  <c r="R146"/>
  <c r="V145"/>
  <c r="V146" s="1"/>
  <c r="L807" i="38" l="1"/>
  <c r="AH193" i="25"/>
  <c r="AJ201"/>
  <c r="J813" i="38"/>
  <c r="T236" i="25"/>
  <c r="T234" s="1"/>
  <c r="I810" i="38"/>
  <c r="AG201" i="25"/>
  <c r="N813" i="38"/>
  <c r="U193" i="25"/>
  <c r="J807" i="38" s="1"/>
  <c r="AH134" i="25"/>
  <c r="U190"/>
  <c r="J804" i="38" s="1"/>
  <c r="X236" i="25"/>
  <c r="X234" s="1"/>
  <c r="AJ198"/>
  <c r="AH201"/>
  <c r="AI198"/>
  <c r="V236"/>
  <c r="V234" s="1"/>
  <c r="S236"/>
  <c r="S234" s="1"/>
  <c r="H810" i="38"/>
  <c r="W236" i="25"/>
  <c r="W234" s="1"/>
  <c r="L810" i="38"/>
  <c r="W221" i="25"/>
  <c r="AF201"/>
  <c r="AH135"/>
  <c r="P190"/>
  <c r="E804" i="38" s="1"/>
  <c r="P146" i="25"/>
  <c r="J602" i="38"/>
  <c r="AK221" i="23"/>
  <c r="U192"/>
  <c r="AJ217"/>
  <c r="AG221"/>
  <c r="AG217"/>
  <c r="S192"/>
  <c r="V221"/>
  <c r="K602" i="38" s="1"/>
  <c r="AG227" i="23"/>
  <c r="AK228"/>
  <c r="AH228"/>
  <c r="AJ227"/>
  <c r="R192"/>
  <c r="AG228"/>
  <c r="AI228"/>
  <c r="AI227"/>
  <c r="L602" i="38"/>
  <c r="AI221" i="23"/>
  <c r="AH221"/>
  <c r="AG219"/>
  <c r="AJ219"/>
  <c r="AI191"/>
  <c r="AJ221"/>
  <c r="AH219"/>
  <c r="AI219"/>
  <c r="AK219"/>
  <c r="L594" i="38"/>
  <c r="AI213" i="23"/>
  <c r="J594" i="38"/>
  <c r="AK213" i="23"/>
  <c r="U202"/>
  <c r="AH213"/>
  <c r="Y214"/>
  <c r="AJ214"/>
  <c r="AK183"/>
  <c r="Y237"/>
  <c r="U237"/>
  <c r="Q237"/>
  <c r="T192"/>
  <c r="W192"/>
  <c r="AJ222"/>
  <c r="AI223"/>
  <c r="AK222"/>
  <c r="AG166"/>
  <c r="AH224"/>
  <c r="U224"/>
  <c r="AK223"/>
  <c r="AH223"/>
  <c r="Y222"/>
  <c r="AG224"/>
  <c r="W222"/>
  <c r="P223"/>
  <c r="E604" i="38" s="1"/>
  <c r="AK210" i="23"/>
  <c r="W210"/>
  <c r="X210"/>
  <c r="AG207"/>
  <c r="AI207"/>
  <c r="AG210"/>
  <c r="Z237"/>
  <c r="V237"/>
  <c r="R237"/>
  <c r="AH207"/>
  <c r="X192"/>
  <c r="P237"/>
  <c r="AH406" i="22"/>
  <c r="AF406"/>
  <c r="AI406"/>
  <c r="AG410"/>
  <c r="AJ409"/>
  <c r="AH410"/>
  <c r="AF410"/>
  <c r="AI410"/>
  <c r="AG409"/>
  <c r="AF408"/>
  <c r="AG408"/>
  <c r="AH409"/>
  <c r="AF409"/>
  <c r="Y392"/>
  <c r="Y424"/>
  <c r="W392"/>
  <c r="W424"/>
  <c r="S392"/>
  <c r="H427" i="38" s="1"/>
  <c r="S424" i="22"/>
  <c r="Z392"/>
  <c r="O427" i="38" s="1"/>
  <c r="Z424" i="22"/>
  <c r="T392"/>
  <c r="I427" i="38" s="1"/>
  <c r="T424" i="22"/>
  <c r="P392"/>
  <c r="E427" i="38" s="1"/>
  <c r="P424" i="22"/>
  <c r="AH349"/>
  <c r="AA392"/>
  <c r="P427" i="38" s="1"/>
  <c r="AA424" i="22"/>
  <c r="X392"/>
  <c r="X424"/>
  <c r="U392"/>
  <c r="U424"/>
  <c r="Q392"/>
  <c r="F427" i="38" s="1"/>
  <c r="Q424" i="22"/>
  <c r="V392"/>
  <c r="V424"/>
  <c r="R392"/>
  <c r="G427" i="38" s="1"/>
  <c r="R424" i="22"/>
  <c r="AF349"/>
  <c r="AG349"/>
  <c r="Y391"/>
  <c r="Y423"/>
  <c r="W391"/>
  <c r="W423"/>
  <c r="T391"/>
  <c r="I426" i="38" s="1"/>
  <c r="T423" i="22"/>
  <c r="P391"/>
  <c r="E426" i="38" s="1"/>
  <c r="P423" i="22"/>
  <c r="U391"/>
  <c r="U423"/>
  <c r="Q391"/>
  <c r="F426" i="38" s="1"/>
  <c r="Q423" i="22"/>
  <c r="AH347"/>
  <c r="Z391"/>
  <c r="O426" i="38" s="1"/>
  <c r="Z423" i="22"/>
  <c r="X391"/>
  <c r="X423"/>
  <c r="R391"/>
  <c r="G426" i="38" s="1"/>
  <c r="R423" i="22"/>
  <c r="AA391"/>
  <c r="P426" i="38" s="1"/>
  <c r="AA423" i="22"/>
  <c r="V391"/>
  <c r="V423"/>
  <c r="S391"/>
  <c r="H426" i="38" s="1"/>
  <c r="S423" i="22"/>
  <c r="AG347"/>
  <c r="Y390"/>
  <c r="Y422"/>
  <c r="W390"/>
  <c r="W422"/>
  <c r="S390"/>
  <c r="H425" i="38" s="1"/>
  <c r="S422" i="22"/>
  <c r="Z390"/>
  <c r="O425" i="38" s="1"/>
  <c r="Z422" i="22"/>
  <c r="T390"/>
  <c r="I425" i="38" s="1"/>
  <c r="T422" i="22"/>
  <c r="P390"/>
  <c r="E425" i="38" s="1"/>
  <c r="P422" i="22"/>
  <c r="AH346"/>
  <c r="AA390"/>
  <c r="P425" i="38" s="1"/>
  <c r="AA422" i="22"/>
  <c r="X390"/>
  <c r="X422"/>
  <c r="U390"/>
  <c r="U422"/>
  <c r="Q390"/>
  <c r="F425" i="38" s="1"/>
  <c r="Q422" i="22"/>
  <c r="V390"/>
  <c r="V422"/>
  <c r="R390"/>
  <c r="G425" i="38" s="1"/>
  <c r="R422" i="22"/>
  <c r="AF346"/>
  <c r="AG346"/>
  <c r="Z389"/>
  <c r="O424" i="38" s="1"/>
  <c r="Z421" i="22"/>
  <c r="W389"/>
  <c r="W421"/>
  <c r="U389"/>
  <c r="U421"/>
  <c r="Q389"/>
  <c r="F424" i="38" s="1"/>
  <c r="Q421" i="22"/>
  <c r="AA389"/>
  <c r="P424" i="38" s="1"/>
  <c r="AA421" i="22"/>
  <c r="X389"/>
  <c r="X421"/>
  <c r="R389"/>
  <c r="G424" i="38" s="1"/>
  <c r="R421" i="22"/>
  <c r="AJ345"/>
  <c r="Y389"/>
  <c r="Y421"/>
  <c r="V389"/>
  <c r="V421"/>
  <c r="S389"/>
  <c r="H424" i="38" s="1"/>
  <c r="S421" i="22"/>
  <c r="T389"/>
  <c r="I424" i="38" s="1"/>
  <c r="T421" i="22"/>
  <c r="P389"/>
  <c r="E424" i="38" s="1"/>
  <c r="P421" i="22"/>
  <c r="AH345"/>
  <c r="AF345"/>
  <c r="AG344"/>
  <c r="M431" i="38"/>
  <c r="AG399" i="22"/>
  <c r="Y388"/>
  <c r="Y420"/>
  <c r="W388"/>
  <c r="W420"/>
  <c r="T388"/>
  <c r="I423" i="38" s="1"/>
  <c r="T420" i="22"/>
  <c r="P388"/>
  <c r="E423" i="38" s="1"/>
  <c r="P420" i="22"/>
  <c r="V388"/>
  <c r="V420"/>
  <c r="S388"/>
  <c r="H423" i="38" s="1"/>
  <c r="S420" i="22"/>
  <c r="Z388"/>
  <c r="O423" i="38" s="1"/>
  <c r="Z420" i="22"/>
  <c r="U388"/>
  <c r="U420"/>
  <c r="Q388"/>
  <c r="F423" i="38" s="1"/>
  <c r="Q420" i="22"/>
  <c r="S351"/>
  <c r="S352" s="1"/>
  <c r="AH399"/>
  <c r="AH343"/>
  <c r="V351"/>
  <c r="AI351" s="1"/>
  <c r="AA388"/>
  <c r="P423" i="38" s="1"/>
  <c r="AA420" i="22"/>
  <c r="X388"/>
  <c r="X420"/>
  <c r="R388"/>
  <c r="G423" i="38" s="1"/>
  <c r="R420" i="22"/>
  <c r="AF399"/>
  <c r="V399"/>
  <c r="AG342"/>
  <c r="AF401"/>
  <c r="AG401"/>
  <c r="AI401"/>
  <c r="AJ401"/>
  <c r="AH401"/>
  <c r="Z387"/>
  <c r="O422" i="38" s="1"/>
  <c r="Z419" i="22"/>
  <c r="W387"/>
  <c r="W419"/>
  <c r="U387"/>
  <c r="U419"/>
  <c r="Q387"/>
  <c r="F422" i="38" s="1"/>
  <c r="Q419" i="22"/>
  <c r="X387"/>
  <c r="X419"/>
  <c r="R387"/>
  <c r="G422" i="38" s="1"/>
  <c r="R419" i="22"/>
  <c r="AJ341"/>
  <c r="T351"/>
  <c r="T352" s="1"/>
  <c r="AA387"/>
  <c r="P422" i="38" s="1"/>
  <c r="AA419" i="22"/>
  <c r="Y387"/>
  <c r="Y419"/>
  <c r="V387"/>
  <c r="V419"/>
  <c r="S387"/>
  <c r="H422" i="38" s="1"/>
  <c r="S419" i="22"/>
  <c r="U351"/>
  <c r="AJ351" s="1"/>
  <c r="T387"/>
  <c r="I422" i="38" s="1"/>
  <c r="T419" i="22"/>
  <c r="P387"/>
  <c r="E422" i="38" s="1"/>
  <c r="P419" i="22"/>
  <c r="AG341"/>
  <c r="AF341"/>
  <c r="AF405"/>
  <c r="AJ405"/>
  <c r="AA386"/>
  <c r="P421" i="38" s="1"/>
  <c r="AA418" i="22"/>
  <c r="Z386"/>
  <c r="O421" i="38" s="1"/>
  <c r="Z418" i="22"/>
  <c r="Y386"/>
  <c r="Y418"/>
  <c r="X386"/>
  <c r="X418"/>
  <c r="W386"/>
  <c r="W418"/>
  <c r="V386"/>
  <c r="V418"/>
  <c r="U386"/>
  <c r="U418"/>
  <c r="T386"/>
  <c r="I421" i="38" s="1"/>
  <c r="T418" i="22"/>
  <c r="S386"/>
  <c r="H421" i="38" s="1"/>
  <c r="S418" i="22"/>
  <c r="R386"/>
  <c r="G421" i="38" s="1"/>
  <c r="R418" i="22"/>
  <c r="Q386"/>
  <c r="F421" i="38" s="1"/>
  <c r="Q418" i="22"/>
  <c r="P386"/>
  <c r="E421" i="38" s="1"/>
  <c r="P418" i="22"/>
  <c r="V385"/>
  <c r="V417"/>
  <c r="T404"/>
  <c r="I436" i="38" s="1"/>
  <c r="Y385" i="22"/>
  <c r="Y417"/>
  <c r="R385"/>
  <c r="R417"/>
  <c r="Z385"/>
  <c r="Z417"/>
  <c r="W385"/>
  <c r="W417"/>
  <c r="S385"/>
  <c r="S417"/>
  <c r="AI339"/>
  <c r="AA351"/>
  <c r="AA352" s="1"/>
  <c r="X404"/>
  <c r="U404"/>
  <c r="AJ339"/>
  <c r="Q351"/>
  <c r="Q356" s="1"/>
  <c r="AA385"/>
  <c r="AA417"/>
  <c r="T385"/>
  <c r="T417"/>
  <c r="P385"/>
  <c r="P417"/>
  <c r="X385"/>
  <c r="X417"/>
  <c r="U385"/>
  <c r="U417"/>
  <c r="Q385"/>
  <c r="Q417"/>
  <c r="Y384"/>
  <c r="Y416"/>
  <c r="W384"/>
  <c r="W416"/>
  <c r="T384"/>
  <c r="I419" i="38" s="1"/>
  <c r="T416" i="22"/>
  <c r="P384"/>
  <c r="E419" i="38" s="1"/>
  <c r="P416" i="22"/>
  <c r="Z384"/>
  <c r="O419" i="38" s="1"/>
  <c r="Z416" i="22"/>
  <c r="Q384"/>
  <c r="F419" i="38" s="1"/>
  <c r="Q416" i="22"/>
  <c r="AA384"/>
  <c r="P419" i="38" s="1"/>
  <c r="AA416" i="22"/>
  <c r="X384"/>
  <c r="X416"/>
  <c r="U384"/>
  <c r="U416"/>
  <c r="R384"/>
  <c r="G419" i="38" s="1"/>
  <c r="R416" i="22"/>
  <c r="AG338"/>
  <c r="Y351"/>
  <c r="Y356" s="1"/>
  <c r="V384"/>
  <c r="V416"/>
  <c r="S384"/>
  <c r="H419" i="38" s="1"/>
  <c r="S416" i="22"/>
  <c r="W351"/>
  <c r="AF338"/>
  <c r="X351"/>
  <c r="X352" s="1"/>
  <c r="Y383"/>
  <c r="Y415"/>
  <c r="T383"/>
  <c r="I418" i="38" s="1"/>
  <c r="T415" i="22"/>
  <c r="P383"/>
  <c r="E418" i="38" s="1"/>
  <c r="P415" i="22"/>
  <c r="W383"/>
  <c r="W415"/>
  <c r="U383"/>
  <c r="U415"/>
  <c r="Q383"/>
  <c r="F418" i="38" s="1"/>
  <c r="Q415" i="22"/>
  <c r="P351"/>
  <c r="P352" s="1"/>
  <c r="AF337"/>
  <c r="Z383"/>
  <c r="O418" i="38" s="1"/>
  <c r="Z415" i="22"/>
  <c r="R383"/>
  <c r="G418" i="38" s="1"/>
  <c r="R415" i="22"/>
  <c r="AA383"/>
  <c r="P418" i="38" s="1"/>
  <c r="AA415" i="22"/>
  <c r="X383"/>
  <c r="X415"/>
  <c r="V383"/>
  <c r="V415"/>
  <c r="S383"/>
  <c r="H418" i="38" s="1"/>
  <c r="S415" i="22"/>
  <c r="Z382"/>
  <c r="Z414"/>
  <c r="W382"/>
  <c r="W414"/>
  <c r="T382"/>
  <c r="T414"/>
  <c r="P382"/>
  <c r="P414"/>
  <c r="AA382"/>
  <c r="AA414"/>
  <c r="X382"/>
  <c r="X414"/>
  <c r="U382"/>
  <c r="U414"/>
  <c r="Q382"/>
  <c r="Q414"/>
  <c r="U352"/>
  <c r="Z351"/>
  <c r="Z352" s="1"/>
  <c r="Y382"/>
  <c r="Y414"/>
  <c r="R382"/>
  <c r="R414"/>
  <c r="S356"/>
  <c r="V382"/>
  <c r="V414"/>
  <c r="S382"/>
  <c r="S414"/>
  <c r="R351"/>
  <c r="R352" s="1"/>
  <c r="AH336"/>
  <c r="AF336"/>
  <c r="V381"/>
  <c r="V413"/>
  <c r="S381"/>
  <c r="H416" i="38" s="1"/>
  <c r="S413" i="22"/>
  <c r="K381"/>
  <c r="K413"/>
  <c r="K428" s="1"/>
  <c r="G381"/>
  <c r="G413"/>
  <c r="G428" s="1"/>
  <c r="Y381"/>
  <c r="Y413"/>
  <c r="O381"/>
  <c r="O413"/>
  <c r="O428" s="1"/>
  <c r="Z381"/>
  <c r="O416" i="38" s="1"/>
  <c r="Z413" i="22"/>
  <c r="T381"/>
  <c r="I416" i="38" s="1"/>
  <c r="T413" i="22"/>
  <c r="P381"/>
  <c r="E416" i="38" s="1"/>
  <c r="P413" i="22"/>
  <c r="L381"/>
  <c r="L413"/>
  <c r="L428" s="1"/>
  <c r="H381"/>
  <c r="H413"/>
  <c r="H428" s="1"/>
  <c r="O352"/>
  <c r="K352"/>
  <c r="G352"/>
  <c r="AI335"/>
  <c r="W381"/>
  <c r="W413"/>
  <c r="U381"/>
  <c r="U413"/>
  <c r="Q381"/>
  <c r="F416" i="38" s="1"/>
  <c r="Q413" i="22"/>
  <c r="M381"/>
  <c r="M413"/>
  <c r="M428" s="1"/>
  <c r="I381"/>
  <c r="I413"/>
  <c r="I428" s="1"/>
  <c r="AF335"/>
  <c r="AA381"/>
  <c r="P416" i="38" s="1"/>
  <c r="AA413" i="22"/>
  <c r="X381"/>
  <c r="X413"/>
  <c r="R381"/>
  <c r="G416" i="38" s="1"/>
  <c r="R413" i="22"/>
  <c r="N381"/>
  <c r="N413"/>
  <c r="N428" s="1"/>
  <c r="J381"/>
  <c r="J413"/>
  <c r="J428" s="1"/>
  <c r="F381"/>
  <c r="F413"/>
  <c r="AI208" i="21"/>
  <c r="K121" i="38"/>
  <c r="AI170" i="21"/>
  <c r="V380" i="22"/>
  <c r="K415" i="38" s="1"/>
  <c r="Q207" i="21"/>
  <c r="F123" i="38" s="1"/>
  <c r="Q191" i="21"/>
  <c r="F122" i="38" s="1"/>
  <c r="AA165" i="21"/>
  <c r="P105" i="38" s="1"/>
  <c r="AJ170" i="21"/>
  <c r="AG163"/>
  <c r="V165"/>
  <c r="K105" i="38" s="1"/>
  <c r="V213" i="21"/>
  <c r="U30" i="26"/>
  <c r="J852" i="38" s="1"/>
  <c r="J117"/>
  <c r="AG170" i="21"/>
  <c r="X380" i="22"/>
  <c r="M415" i="38" s="1"/>
  <c r="R191" i="21"/>
  <c r="G122" i="38" s="1"/>
  <c r="R207" i="21"/>
  <c r="G123" i="38" s="1"/>
  <c r="S181" i="21"/>
  <c r="H103" i="38" s="1"/>
  <c r="H86"/>
  <c r="AI190" i="21"/>
  <c r="K115" i="38"/>
  <c r="S206" i="21"/>
  <c r="H119" i="38" s="1"/>
  <c r="S191" i="21"/>
  <c r="H122" i="38" s="1"/>
  <c r="S207" i="21"/>
  <c r="H123" i="38" s="1"/>
  <c r="AH192" i="21"/>
  <c r="M120" i="38"/>
  <c r="AJ161" i="21"/>
  <c r="U213"/>
  <c r="P207"/>
  <c r="E123" i="38" s="1"/>
  <c r="P191" i="21"/>
  <c r="E122" i="38" s="1"/>
  <c r="AI198" i="21"/>
  <c r="W146" i="25"/>
  <c r="AF192"/>
  <c r="V193"/>
  <c r="K807" i="38" s="1"/>
  <c r="AI134" i="25"/>
  <c r="V221"/>
  <c r="AI221" s="1"/>
  <c r="AA180"/>
  <c r="AA179"/>
  <c r="AA181" s="1"/>
  <c r="AA186" s="1"/>
  <c r="AA166"/>
  <c r="AH138"/>
  <c r="X145"/>
  <c r="AH145" s="1"/>
  <c r="AG205"/>
  <c r="AJ213"/>
  <c r="U165"/>
  <c r="U179" s="1"/>
  <c r="AJ179" s="1"/>
  <c r="AH207"/>
  <c r="AF194"/>
  <c r="AI207"/>
  <c r="AF213"/>
  <c r="S179"/>
  <c r="S165"/>
  <c r="Z224"/>
  <c r="Z190"/>
  <c r="O804" i="38" s="1"/>
  <c r="Z193" i="25"/>
  <c r="O807" i="38" s="1"/>
  <c r="Z221" i="25"/>
  <c r="AF134"/>
  <c r="Y190"/>
  <c r="N804" i="38" s="1"/>
  <c r="Y172" i="25"/>
  <c r="Z236"/>
  <c r="Z234" s="1"/>
  <c r="AI209"/>
  <c r="P179"/>
  <c r="P181" s="1"/>
  <c r="P186" s="1"/>
  <c r="L157"/>
  <c r="L158" s="1"/>
  <c r="H157"/>
  <c r="H158" s="1"/>
  <c r="AI145"/>
  <c r="AH140"/>
  <c r="AH139"/>
  <c r="O166"/>
  <c r="M272"/>
  <c r="M275" s="1"/>
  <c r="AG149"/>
  <c r="O190"/>
  <c r="P166"/>
  <c r="Y165"/>
  <c r="AG203"/>
  <c r="AG213"/>
  <c r="AG151"/>
  <c r="Y157"/>
  <c r="AH163"/>
  <c r="I165"/>
  <c r="I166" s="1"/>
  <c r="M157"/>
  <c r="M158" s="1"/>
  <c r="I157"/>
  <c r="I158" s="1"/>
  <c r="I146"/>
  <c r="AJ145"/>
  <c r="U146"/>
  <c r="AH194"/>
  <c r="R175"/>
  <c r="R176" s="1"/>
  <c r="R165"/>
  <c r="T180"/>
  <c r="T181" s="1"/>
  <c r="T186" s="1"/>
  <c r="T166"/>
  <c r="Z272"/>
  <c r="Z275" s="1"/>
  <c r="Z175"/>
  <c r="Z176" s="1"/>
  <c r="AF161"/>
  <c r="AG193"/>
  <c r="X175"/>
  <c r="AG175" s="1"/>
  <c r="AG161"/>
  <c r="X165"/>
  <c r="AI205"/>
  <c r="AI208"/>
  <c r="AJ210"/>
  <c r="U226"/>
  <c r="J832" i="38" s="1"/>
  <c r="AJ135" i="25"/>
  <c r="Y236"/>
  <c r="Y234" s="1"/>
  <c r="AG198"/>
  <c r="AF198"/>
  <c r="S172"/>
  <c r="S173"/>
  <c r="S190"/>
  <c r="H804" i="38" s="1"/>
  <c r="S221" i="25"/>
  <c r="W272"/>
  <c r="W275" s="1"/>
  <c r="W175"/>
  <c r="AH175" s="1"/>
  <c r="AG137"/>
  <c r="W176"/>
  <c r="Y145"/>
  <c r="W180"/>
  <c r="M180"/>
  <c r="Y179"/>
  <c r="AF179" s="1"/>
  <c r="X157"/>
  <c r="V224"/>
  <c r="AH224" s="1"/>
  <c r="AG138"/>
  <c r="AH213"/>
  <c r="AG191"/>
  <c r="X179"/>
  <c r="O145"/>
  <c r="O146" s="1"/>
  <c r="T145"/>
  <c r="T146" s="1"/>
  <c r="S157"/>
  <c r="S158" s="1"/>
  <c r="AJ193"/>
  <c r="AI135"/>
  <c r="V223"/>
  <c r="K830" i="38" s="1"/>
  <c r="Q175" i="25"/>
  <c r="Q176" s="1"/>
  <c r="Q165"/>
  <c r="AJ208"/>
  <c r="R172"/>
  <c r="R173"/>
  <c r="R221"/>
  <c r="AA193"/>
  <c r="P807" i="38" s="1"/>
  <c r="AA190" i="25"/>
  <c r="P804" i="38" s="1"/>
  <c r="AH143" i="25"/>
  <c r="AG143"/>
  <c r="AG209"/>
  <c r="AF205"/>
  <c r="T157"/>
  <c r="T158" s="1"/>
  <c r="AH165"/>
  <c r="M179"/>
  <c r="AG162"/>
  <c r="AF195"/>
  <c r="W157"/>
  <c r="V190"/>
  <c r="K804" i="38" s="1"/>
  <c r="AA146" i="25"/>
  <c r="V158"/>
  <c r="AF175"/>
  <c r="AH162"/>
  <c r="Z145"/>
  <c r="Z146" s="1"/>
  <c r="L272"/>
  <c r="L275" s="1"/>
  <c r="H272"/>
  <c r="H275" s="1"/>
  <c r="Y221"/>
  <c r="P172"/>
  <c r="P173"/>
  <c r="P185" s="1"/>
  <c r="X176"/>
  <c r="W179"/>
  <c r="AI191"/>
  <c r="AH208"/>
  <c r="V165"/>
  <c r="AF150"/>
  <c r="AH203"/>
  <c r="AG207"/>
  <c r="AF211"/>
  <c r="R236"/>
  <c r="R234" s="1"/>
  <c r="AJ209"/>
  <c r="M236"/>
  <c r="M234" s="1"/>
  <c r="Z181"/>
  <c r="Z186" s="1"/>
  <c r="U176"/>
  <c r="AJ176" s="1"/>
  <c r="S226"/>
  <c r="H832" i="38" s="1"/>
  <c r="O224" i="25"/>
  <c r="T172"/>
  <c r="T173"/>
  <c r="Q172"/>
  <c r="Q173"/>
  <c r="T179"/>
  <c r="R179"/>
  <c r="V173"/>
  <c r="AI173" s="1"/>
  <c r="AG173" i="24"/>
  <c r="AF175"/>
  <c r="AJ173"/>
  <c r="R225"/>
  <c r="G723" i="38" s="1"/>
  <c r="AF232" i="24"/>
  <c r="Q197"/>
  <c r="Q198" s="1"/>
  <c r="Q218"/>
  <c r="Q221"/>
  <c r="Q224"/>
  <c r="Q226"/>
  <c r="F724" i="38" s="1"/>
  <c r="Q223" i="24"/>
  <c r="Q225"/>
  <c r="F723" i="38" s="1"/>
  <c r="W197" i="24"/>
  <c r="W198" s="1"/>
  <c r="L712" i="38" s="1"/>
  <c r="S218" i="24"/>
  <c r="AH175"/>
  <c r="AF238"/>
  <c r="AH237"/>
  <c r="AH235"/>
  <c r="M223"/>
  <c r="T222"/>
  <c r="P223"/>
  <c r="P225"/>
  <c r="E723" i="38" s="1"/>
  <c r="P224" i="24"/>
  <c r="P226"/>
  <c r="E724" i="38" s="1"/>
  <c r="P197" i="24"/>
  <c r="P198" s="1"/>
  <c r="P221"/>
  <c r="P218"/>
  <c r="AG234"/>
  <c r="G178"/>
  <c r="G179" s="1"/>
  <c r="Z221"/>
  <c r="AA295" s="1"/>
  <c r="AA218"/>
  <c r="AH234"/>
  <c r="X244"/>
  <c r="AJ215"/>
  <c r="U244"/>
  <c r="R221"/>
  <c r="T224"/>
  <c r="R220"/>
  <c r="X218"/>
  <c r="L221"/>
  <c r="G244"/>
  <c r="AF174"/>
  <c r="AI227"/>
  <c r="X221"/>
  <c r="AG221" s="1"/>
  <c r="W178"/>
  <c r="F178"/>
  <c r="F179" s="1"/>
  <c r="T218"/>
  <c r="F244"/>
  <c r="AH233"/>
  <c r="S226"/>
  <c r="H724" i="38" s="1"/>
  <c r="U224" i="24"/>
  <c r="AJ224" s="1"/>
  <c r="M224"/>
  <c r="W223"/>
  <c r="S220"/>
  <c r="AA225"/>
  <c r="P723" i="38" s="1"/>
  <c r="W226" i="24"/>
  <c r="L724" i="38" s="1"/>
  <c r="AF187" i="24"/>
  <c r="AH183"/>
  <c r="AF176"/>
  <c r="AH174"/>
  <c r="AG182"/>
  <c r="AI173"/>
  <c r="X178"/>
  <c r="I178"/>
  <c r="I179" s="1"/>
  <c r="AG227"/>
  <c r="AH227"/>
  <c r="Y178"/>
  <c r="V197"/>
  <c r="V198" s="1"/>
  <c r="K712" i="38" s="1"/>
  <c r="AG233" i="24"/>
  <c r="M225"/>
  <c r="I221"/>
  <c r="AH182"/>
  <c r="AH177"/>
  <c r="N178"/>
  <c r="N179" s="1"/>
  <c r="O178"/>
  <c r="L244"/>
  <c r="AH239"/>
  <c r="AG237"/>
  <c r="AH236"/>
  <c r="X226"/>
  <c r="M724" i="38" s="1"/>
  <c r="H218" i="24"/>
  <c r="Z197"/>
  <c r="Z198" s="1"/>
  <c r="O712" i="38" s="1"/>
  <c r="AF227" i="24"/>
  <c r="AH173"/>
  <c r="AF173"/>
  <c r="AG175"/>
  <c r="L178"/>
  <c r="L179" s="1"/>
  <c r="AF228"/>
  <c r="V218"/>
  <c r="K178"/>
  <c r="K179" s="1"/>
  <c r="N218"/>
  <c r="O221"/>
  <c r="J218"/>
  <c r="N225"/>
  <c r="M221"/>
  <c r="U218"/>
  <c r="N244"/>
  <c r="AF236"/>
  <c r="AG235"/>
  <c r="T226"/>
  <c r="I724" i="38" s="1"/>
  <c r="U223" i="24"/>
  <c r="K221"/>
  <c r="G218"/>
  <c r="M244"/>
  <c r="R223"/>
  <c r="AH185"/>
  <c r="AF184"/>
  <c r="AG183"/>
  <c r="H178"/>
  <c r="AG174"/>
  <c r="Q178"/>
  <c r="Q179" s="1"/>
  <c r="M178"/>
  <c r="M288"/>
  <c r="N221"/>
  <c r="O244"/>
  <c r="AH187"/>
  <c r="AF186"/>
  <c r="AF185"/>
  <c r="AH184"/>
  <c r="Z178"/>
  <c r="AF178" s="1"/>
  <c r="J178"/>
  <c r="W221"/>
  <c r="AG218"/>
  <c r="U197"/>
  <c r="AG187"/>
  <c r="T223"/>
  <c r="AH238"/>
  <c r="AF235"/>
  <c r="AF234"/>
  <c r="AF233"/>
  <c r="X224"/>
  <c r="AG186"/>
  <c r="AG185"/>
  <c r="AF183"/>
  <c r="AF182"/>
  <c r="V178"/>
  <c r="AI178" s="1"/>
  <c r="V288"/>
  <c r="N288"/>
  <c r="AG223"/>
  <c r="AH223"/>
  <c r="AJ221"/>
  <c r="V295"/>
  <c r="AG178"/>
  <c r="Z295"/>
  <c r="AF221"/>
  <c r="AF223"/>
  <c r="AI224"/>
  <c r="W295"/>
  <c r="AI221"/>
  <c r="T221"/>
  <c r="V223"/>
  <c r="AG239"/>
  <c r="AI187"/>
  <c r="N223"/>
  <c r="AG184"/>
  <c r="Z188"/>
  <c r="R188"/>
  <c r="W294"/>
  <c r="AG236"/>
  <c r="AA224"/>
  <c r="AI176"/>
  <c r="J288"/>
  <c r="AA197"/>
  <c r="AA198" s="1"/>
  <c r="P712" i="38" s="1"/>
  <c r="AI218" i="24"/>
  <c r="Y295"/>
  <c r="AJ227"/>
  <c r="R218"/>
  <c r="S178"/>
  <c r="S179" s="1"/>
  <c r="T178"/>
  <c r="T179" s="1"/>
  <c r="S221"/>
  <c r="J244"/>
  <c r="AF237"/>
  <c r="S225"/>
  <c r="H723" i="38" s="1"/>
  <c r="N224" i="24"/>
  <c r="R222"/>
  <c r="X198"/>
  <c r="X222" s="1"/>
  <c r="M720" i="38" s="1"/>
  <c r="AA188" i="24"/>
  <c r="W188"/>
  <c r="K188"/>
  <c r="W288"/>
  <c r="K288"/>
  <c r="G288"/>
  <c r="Y179"/>
  <c r="I288"/>
  <c r="U178"/>
  <c r="AJ178" s="1"/>
  <c r="AF218"/>
  <c r="O218"/>
  <c r="K244"/>
  <c r="R178"/>
  <c r="R179" s="1"/>
  <c r="P178"/>
  <c r="AA178"/>
  <c r="AA179" s="1"/>
  <c r="Y224"/>
  <c r="S224"/>
  <c r="V226"/>
  <c r="K724" i="38" s="1"/>
  <c r="Y198" i="24"/>
  <c r="U198"/>
  <c r="X188"/>
  <c r="L188"/>
  <c r="L288"/>
  <c r="H179"/>
  <c r="V176" i="25"/>
  <c r="AI176" s="1"/>
  <c r="N89" i="27"/>
  <c r="N88" s="1"/>
  <c r="Q288" i="24"/>
  <c r="Q194"/>
  <c r="Q215" s="1"/>
  <c r="F714" i="38" s="1"/>
  <c r="R216" i="24"/>
  <c r="G715" i="38" s="1"/>
  <c r="R202" i="24"/>
  <c r="R194"/>
  <c r="S216"/>
  <c r="H715" i="38" s="1"/>
  <c r="S202" i="24"/>
  <c r="S194"/>
  <c r="Q202"/>
  <c r="T216"/>
  <c r="I715" i="38" s="1"/>
  <c r="T202" i="24"/>
  <c r="P202"/>
  <c r="T194"/>
  <c r="P288"/>
  <c r="P194"/>
  <c r="AA237" i="23"/>
  <c r="W237"/>
  <c r="S237"/>
  <c r="X237"/>
  <c r="T237"/>
  <c r="I396" i="22"/>
  <c r="X214" i="25"/>
  <c r="M826" i="38" s="1"/>
  <c r="AG228" i="24"/>
  <c r="D10" i="34"/>
  <c r="C10"/>
  <c r="AH228" i="24"/>
  <c r="V214" i="25"/>
  <c r="K826" i="38" s="1"/>
  <c r="AH74" i="27"/>
  <c r="AA89"/>
  <c r="AA88" s="1"/>
  <c r="AG76"/>
  <c r="AF73"/>
  <c r="AH73"/>
  <c r="L169" i="38"/>
  <c r="T89" i="27"/>
  <c r="T88" s="1"/>
  <c r="Y89"/>
  <c r="Y88" s="1"/>
  <c r="AJ83"/>
  <c r="AG81"/>
  <c r="N167" i="38"/>
  <c r="J167"/>
  <c r="F167"/>
  <c r="M77" i="27"/>
  <c r="AF76"/>
  <c r="AG73"/>
  <c r="G166" i="38"/>
  <c r="AI77" i="27"/>
  <c r="O89"/>
  <c r="O88" s="1"/>
  <c r="AG83"/>
  <c r="AG79"/>
  <c r="AG77"/>
  <c r="AG74"/>
  <c r="O170" i="38"/>
  <c r="G170"/>
  <c r="U89" i="27"/>
  <c r="U88" s="1"/>
  <c r="M89"/>
  <c r="M88" s="1"/>
  <c r="AH81"/>
  <c r="N168" i="38"/>
  <c r="O164"/>
  <c r="K163"/>
  <c r="AF83" i="27"/>
  <c r="AJ81"/>
  <c r="AJ79"/>
  <c r="AF77"/>
  <c r="AH77"/>
  <c r="AH76"/>
  <c r="AJ74"/>
  <c r="M170" i="38"/>
  <c r="N169"/>
  <c r="O168"/>
  <c r="P169"/>
  <c r="O167"/>
  <c r="H288" i="24"/>
  <c r="AJ362" i="22"/>
  <c r="AF192" i="21"/>
  <c r="W34" i="26"/>
  <c r="L856" i="38" s="1"/>
  <c r="AH170" i="21"/>
  <c r="AH166"/>
  <c r="AG169"/>
  <c r="Z32" i="26"/>
  <c r="O854" i="38" s="1"/>
  <c r="I182" i="21"/>
  <c r="X181"/>
  <c r="M103" i="38" s="1"/>
  <c r="U179" i="21"/>
  <c r="AJ128"/>
  <c r="X223" i="25"/>
  <c r="M830" i="38" s="1"/>
  <c r="Q130" i="21"/>
  <c r="R196"/>
  <c r="G107" i="38" s="1"/>
  <c r="X179" i="21"/>
  <c r="M101" i="38" s="1"/>
  <c r="Y138" i="21"/>
  <c r="W32" i="26"/>
  <c r="L854" i="38" s="1"/>
  <c r="AG118" i="21"/>
  <c r="X221" i="25"/>
  <c r="AG221" s="1"/>
  <c r="M221"/>
  <c r="R224"/>
  <c r="Z226"/>
  <c r="O832" i="38" s="1"/>
  <c r="AI138" i="21"/>
  <c r="W183"/>
  <c r="S224" i="25"/>
  <c r="Y198" i="21"/>
  <c r="N109" i="38" s="1"/>
  <c r="W189" i="21"/>
  <c r="L114" i="38" s="1"/>
  <c r="W190" i="21"/>
  <c r="S32" i="26"/>
  <c r="H854" i="38" s="1"/>
  <c r="S34" i="26"/>
  <c r="H856" i="38" s="1"/>
  <c r="AH133" i="21"/>
  <c r="M130"/>
  <c r="J199"/>
  <c r="AI133"/>
  <c r="Z138"/>
  <c r="AH169"/>
  <c r="AH135"/>
  <c r="U189"/>
  <c r="J114" i="38" s="1"/>
  <c r="U190" i="21"/>
  <c r="AH136"/>
  <c r="V187"/>
  <c r="K112" i="38" s="1"/>
  <c r="AA192" i="21"/>
  <c r="P120" i="38" s="1"/>
  <c r="AA130" i="21"/>
  <c r="J34" i="26"/>
  <c r="R32"/>
  <c r="G854" i="38" s="1"/>
  <c r="Y31" i="26"/>
  <c r="N853" i="38" s="1"/>
  <c r="U31" i="26"/>
  <c r="J853" i="38" s="1"/>
  <c r="Q31" i="26"/>
  <c r="F853" i="38" s="1"/>
  <c r="M31" i="26"/>
  <c r="I31"/>
  <c r="AJ360" i="22"/>
  <c r="Z206" i="21"/>
  <c r="O119" i="38" s="1"/>
  <c r="V192" i="21"/>
  <c r="AI188"/>
  <c r="Y187"/>
  <c r="N112" i="38" s="1"/>
  <c r="X198" i="21"/>
  <c r="M109" i="38" s="1"/>
  <c r="V196" i="21"/>
  <c r="K107" i="38" s="1"/>
  <c r="J182" i="21"/>
  <c r="O205"/>
  <c r="O204"/>
  <c r="Q190"/>
  <c r="F115" i="38" s="1"/>
  <c r="M190" i="21"/>
  <c r="N208"/>
  <c r="J198"/>
  <c r="P179"/>
  <c r="E101" i="38" s="1"/>
  <c r="Q857" s="1"/>
  <c r="L179" i="21"/>
  <c r="M138"/>
  <c r="AH134"/>
  <c r="T130"/>
  <c r="AH126"/>
  <c r="AH119"/>
  <c r="X179" i="24"/>
  <c r="W224" i="25"/>
  <c r="Q221"/>
  <c r="U221"/>
  <c r="AJ221" s="1"/>
  <c r="M223"/>
  <c r="AH118" i="21"/>
  <c r="AA206"/>
  <c r="P119" i="38" s="1"/>
  <c r="W206" i="21"/>
  <c r="L119" i="38" s="1"/>
  <c r="U187" i="21"/>
  <c r="J112" i="38" s="1"/>
  <c r="U200" i="21"/>
  <c r="J111" i="38" s="1"/>
  <c r="AG125" i="21"/>
  <c r="AJ118"/>
  <c r="AI190" i="25"/>
  <c r="T224"/>
  <c r="M176"/>
  <c r="X224"/>
  <c r="N221"/>
  <c r="N223"/>
  <c r="X226"/>
  <c r="M832" i="38" s="1"/>
  <c r="U223" i="25"/>
  <c r="AG200" i="24"/>
  <c r="W226" i="25"/>
  <c r="L832" i="38" s="1"/>
  <c r="O32" i="26"/>
  <c r="O34"/>
  <c r="I180" i="21"/>
  <c r="Y130"/>
  <c r="R138"/>
  <c r="Z208"/>
  <c r="O121" i="38" s="1"/>
  <c r="W204" i="21"/>
  <c r="L117" i="38" s="1"/>
  <c r="N189" i="21"/>
  <c r="N187"/>
  <c r="K196"/>
  <c r="AH129"/>
  <c r="Z34" i="26"/>
  <c r="O856" i="38" s="1"/>
  <c r="V33" i="26"/>
  <c r="K855" i="38" s="1"/>
  <c r="N33" i="26"/>
  <c r="Z31"/>
  <c r="O853" i="38" s="1"/>
  <c r="V31" i="26"/>
  <c r="K853" i="38" s="1"/>
  <c r="R31" i="26"/>
  <c r="G853" i="38" s="1"/>
  <c r="N31" i="26"/>
  <c r="J31"/>
  <c r="O225" i="25"/>
  <c r="P226"/>
  <c r="E832" i="38" s="1"/>
  <c r="Z204" i="21"/>
  <c r="O117" i="38" s="1"/>
  <c r="X189" i="21"/>
  <c r="M114" i="38" s="1"/>
  <c r="Z198" i="21"/>
  <c r="J197"/>
  <c r="Z196"/>
  <c r="O107" i="38" s="1"/>
  <c r="M163" i="21"/>
  <c r="M173" s="1"/>
  <c r="M179"/>
  <c r="I179"/>
  <c r="AH130"/>
  <c r="X184"/>
  <c r="M106" i="38" s="1"/>
  <c r="AI127" i="21"/>
  <c r="AI126"/>
  <c r="AH125"/>
  <c r="AI165"/>
  <c r="AF203"/>
  <c r="AJ196"/>
  <c r="T29" i="26"/>
  <c r="I851" i="38" s="1"/>
  <c r="AA30" i="26"/>
  <c r="P852" i="38" s="1"/>
  <c r="AH188" i="21"/>
  <c r="AI206"/>
  <c r="AH121"/>
  <c r="AA224" i="25"/>
  <c r="P221"/>
  <c r="AA226"/>
  <c r="P832" i="38" s="1"/>
  <c r="Y224" i="25"/>
  <c r="O226"/>
  <c r="R223"/>
  <c r="G830" i="38" s="1"/>
  <c r="W173" i="21"/>
  <c r="AH173" s="1"/>
  <c r="AI184"/>
  <c r="AJ190"/>
  <c r="AJ130"/>
  <c r="Z173"/>
  <c r="M226" i="25"/>
  <c r="N188" i="24"/>
  <c r="V200" i="21"/>
  <c r="K111" i="38" s="1"/>
  <c r="AJ133" i="21"/>
  <c r="Z200"/>
  <c r="O111" i="38" s="1"/>
  <c r="X30" i="26"/>
  <c r="M852" i="38" s="1"/>
  <c r="W138" i="21"/>
  <c r="T192"/>
  <c r="I120" i="38" s="1"/>
  <c r="I130" i="21"/>
  <c r="Y179"/>
  <c r="AJ127"/>
  <c r="AF135"/>
  <c r="K169"/>
  <c r="T183"/>
  <c r="AJ205"/>
  <c r="T196"/>
  <c r="I107" i="38" s="1"/>
  <c r="W200" i="21"/>
  <c r="L111" i="38" s="1"/>
  <c r="Z184" i="21"/>
  <c r="O106" i="38" s="1"/>
  <c r="U184" i="21"/>
  <c r="J106" i="38" s="1"/>
  <c r="AJ129" i="21"/>
  <c r="AJ134"/>
  <c r="F161"/>
  <c r="F213" s="1"/>
  <c r="J187"/>
  <c r="X205"/>
  <c r="AG137"/>
  <c r="U192"/>
  <c r="AG126"/>
  <c r="W196"/>
  <c r="L107" i="38" s="1"/>
  <c r="H154" i="21"/>
  <c r="H155" s="1"/>
  <c r="AI196"/>
  <c r="Y223" i="25"/>
  <c r="N830" i="38" s="1"/>
  <c r="V34" i="26"/>
  <c r="K856" i="38" s="1"/>
  <c r="Q34" i="26"/>
  <c r="F856" i="38" s="1"/>
  <c r="L34" i="26"/>
  <c r="X33"/>
  <c r="M855" i="38" s="1"/>
  <c r="T33" i="26"/>
  <c r="I855" i="38" s="1"/>
  <c r="L33" i="26"/>
  <c r="Y32"/>
  <c r="N854" i="38" s="1"/>
  <c r="T32" i="26"/>
  <c r="I854" i="38" s="1"/>
  <c r="N32" i="26"/>
  <c r="I32"/>
  <c r="O222" i="25"/>
  <c r="V225" i="24"/>
  <c r="K723" i="38" s="1"/>
  <c r="AJ371" i="22"/>
  <c r="W208" i="21"/>
  <c r="X206"/>
  <c r="M119" i="38" s="1"/>
  <c r="Y205" i="21"/>
  <c r="N118" i="38" s="1"/>
  <c r="Y204" i="21"/>
  <c r="N117" i="38" s="1"/>
  <c r="T204" i="21"/>
  <c r="I117" i="38" s="1"/>
  <c r="U203" i="21"/>
  <c r="X190"/>
  <c r="M115" i="38" s="1"/>
  <c r="Y189" i="21"/>
  <c r="N114" i="38" s="1"/>
  <c r="AA188" i="21"/>
  <c r="P113" i="38" s="1"/>
  <c r="U188" i="21"/>
  <c r="J113" i="38" s="1"/>
  <c r="W187" i="21"/>
  <c r="L112" i="38" s="1"/>
  <c r="L197" i="21"/>
  <c r="Y196"/>
  <c r="N107" i="38" s="1"/>
  <c r="L182" i="21"/>
  <c r="U181"/>
  <c r="J103" i="38" s="1"/>
  <c r="J180" i="21"/>
  <c r="Z183"/>
  <c r="F179"/>
  <c r="AA189"/>
  <c r="P114" i="38" s="1"/>
  <c r="W205" i="21"/>
  <c r="L118" i="38" s="1"/>
  <c r="R189" i="21"/>
  <c r="G114" i="38" s="1"/>
  <c r="J204" i="21"/>
  <c r="P190"/>
  <c r="E115" i="38" s="1"/>
  <c r="L206" i="21"/>
  <c r="Q208"/>
  <c r="F121" i="38" s="1"/>
  <c r="M192" i="21"/>
  <c r="I192"/>
  <c r="S187"/>
  <c r="H112" i="38" s="1"/>
  <c r="O187" i="21"/>
  <c r="K187"/>
  <c r="AG138"/>
  <c r="U138"/>
  <c r="P138"/>
  <c r="AI137"/>
  <c r="V130"/>
  <c r="P130"/>
  <c r="AG128"/>
  <c r="AF126"/>
  <c r="AJ125"/>
  <c r="AG124"/>
  <c r="AG120"/>
  <c r="AH137"/>
  <c r="AA223" i="25"/>
  <c r="P830" i="38" s="1"/>
  <c r="Q226" i="25"/>
  <c r="F832" i="38" s="1"/>
  <c r="Y29" i="26"/>
  <c r="N851" i="38" s="1"/>
  <c r="AF130" i="21"/>
  <c r="AG130"/>
  <c r="U198"/>
  <c r="AF133"/>
  <c r="AG198"/>
  <c r="AG127"/>
  <c r="F187"/>
  <c r="V203"/>
  <c r="K116" i="38" s="1"/>
  <c r="AH179" i="21"/>
  <c r="AA200"/>
  <c r="P111" i="38" s="1"/>
  <c r="J32" i="26"/>
  <c r="T206" i="21"/>
  <c r="I119" i="38" s="1"/>
  <c r="I199" i="21"/>
  <c r="W184"/>
  <c r="L106" i="38" s="1"/>
  <c r="W175" i="21"/>
  <c r="R192"/>
  <c r="G120" i="38" s="1"/>
  <c r="J192" i="21"/>
  <c r="N181"/>
  <c r="F165"/>
  <c r="Y121"/>
  <c r="AF121" s="1"/>
  <c r="AI125"/>
  <c r="T221" i="25"/>
  <c r="Q224"/>
  <c r="AJ200" i="21"/>
  <c r="AH190"/>
  <c r="AG135"/>
  <c r="I169"/>
  <c r="AF138"/>
  <c r="AG204"/>
  <c r="Y208"/>
  <c r="Y184"/>
  <c r="N106" i="38" s="1"/>
  <c r="R34" i="26"/>
  <c r="G856" i="38" s="1"/>
  <c r="Y33" i="26"/>
  <c r="N855" i="38" s="1"/>
  <c r="Z190" i="21"/>
  <c r="I138"/>
  <c r="R130"/>
  <c r="W179" i="24"/>
  <c r="AA221" i="25"/>
  <c r="M224"/>
  <c r="U224"/>
  <c r="AI224" s="1"/>
  <c r="T223"/>
  <c r="I830" i="38" s="1"/>
  <c r="AH204" i="21"/>
  <c r="AF206"/>
  <c r="AG187"/>
  <c r="AG192"/>
  <c r="AI181"/>
  <c r="AH181"/>
  <c r="Y226" i="25"/>
  <c r="N832" i="38" s="1"/>
  <c r="W223" i="25"/>
  <c r="L830" i="38" s="1"/>
  <c r="AH128" i="21"/>
  <c r="AH127"/>
  <c r="AF136"/>
  <c r="P154"/>
  <c r="P155" s="1"/>
  <c r="AA34" i="26"/>
  <c r="P856" i="38" s="1"/>
  <c r="P187" i="21"/>
  <c r="E112" i="38" s="1"/>
  <c r="AF125" i="21"/>
  <c r="Y200"/>
  <c r="AG203"/>
  <c r="AA198"/>
  <c r="P109" i="38" s="1"/>
  <c r="P223" i="25"/>
  <c r="E830" i="38" s="1"/>
  <c r="AF129" i="21"/>
  <c r="AF134"/>
  <c r="V175"/>
  <c r="AI175" s="1"/>
  <c r="Y173"/>
  <c r="U208"/>
  <c r="N34" i="26"/>
  <c r="V32"/>
  <c r="K854" i="38" s="1"/>
  <c r="P164" i="23"/>
  <c r="K205" i="21"/>
  <c r="V204"/>
  <c r="K117" i="38" s="1"/>
  <c r="N192" i="21"/>
  <c r="Y188"/>
  <c r="N113" i="38" s="1"/>
  <c r="Y181" i="21"/>
  <c r="N103" i="38" s="1"/>
  <c r="V179" i="21"/>
  <c r="AF170"/>
  <c r="AF171"/>
  <c r="P189"/>
  <c r="E114" i="38" s="1"/>
  <c r="P204" i="21"/>
  <c r="E117" i="38" s="1"/>
  <c r="R190" i="21"/>
  <c r="G115" i="38" s="1"/>
  <c r="N190" i="21"/>
  <c r="J190"/>
  <c r="K208"/>
  <c r="M187"/>
  <c r="I187"/>
  <c r="Q196"/>
  <c r="F107" i="38" s="1"/>
  <c r="AG136" i="21"/>
  <c r="AI135"/>
  <c r="N130"/>
  <c r="AI129"/>
  <c r="AJ126"/>
  <c r="X288" i="24"/>
  <c r="Z173" i="25"/>
  <c r="Z185" s="1"/>
  <c r="L216" i="24"/>
  <c r="G163" i="21"/>
  <c r="F288" i="24"/>
  <c r="I164" i="23"/>
  <c r="I169" s="1"/>
  <c r="AG360" i="22"/>
  <c r="M181" i="21"/>
  <c r="F169"/>
  <c r="AG202" i="25"/>
  <c r="T288" i="24"/>
  <c r="G181" i="21"/>
  <c r="N206"/>
  <c r="L188"/>
  <c r="H205"/>
  <c r="G208"/>
  <c r="M181" i="25"/>
  <c r="M186" s="1"/>
  <c r="H188" i="24"/>
  <c r="AI368" i="22"/>
  <c r="W214" i="25"/>
  <c r="L826" i="38" s="1"/>
  <c r="P208" i="21"/>
  <c r="E121" i="38" s="1"/>
  <c r="AI334" i="22"/>
  <c r="P188" i="24"/>
  <c r="AG178" i="23"/>
  <c r="AI177"/>
  <c r="AI173"/>
  <c r="O208" i="21"/>
  <c r="H189"/>
  <c r="P169"/>
  <c r="L163"/>
  <c r="L173" s="1"/>
  <c r="Z212" i="25"/>
  <c r="O824" i="38" s="1"/>
  <c r="Z214" i="25"/>
  <c r="O826" i="38" s="1"/>
  <c r="S196" i="21"/>
  <c r="H107" i="38" s="1"/>
  <c r="K164" i="23"/>
  <c r="K169" s="1"/>
  <c r="J188" i="21"/>
  <c r="I196"/>
  <c r="N166"/>
  <c r="Q163"/>
  <c r="Q173" s="1"/>
  <c r="I161"/>
  <c r="I213" s="1"/>
  <c r="I154"/>
  <c r="I155" s="1"/>
  <c r="W181" i="25"/>
  <c r="W186" s="1"/>
  <c r="AF212" i="24"/>
  <c r="AJ71" i="27"/>
  <c r="AF213" i="24"/>
  <c r="AI169" i="25"/>
  <c r="AA216" i="24"/>
  <c r="P715" i="38" s="1"/>
  <c r="Q181" i="21"/>
  <c r="F103" i="38" s="1"/>
  <c r="J208" i="21"/>
  <c r="O154"/>
  <c r="O155" s="1"/>
  <c r="M166"/>
  <c r="K203"/>
  <c r="I190"/>
  <c r="R154"/>
  <c r="R155" s="1"/>
  <c r="R187"/>
  <c r="G112" i="38" s="1"/>
  <c r="O196" i="21"/>
  <c r="L161"/>
  <c r="R205"/>
  <c r="G118" i="38" s="1"/>
  <c r="AJ424" i="22"/>
  <c r="M214" i="25"/>
  <c r="AA201" i="24"/>
  <c r="AA203" s="1"/>
  <c r="R204" i="21"/>
  <c r="G117" i="38" s="1"/>
  <c r="O203" i="21"/>
  <c r="Q187"/>
  <c r="F112" i="38" s="1"/>
  <c r="L198" i="21"/>
  <c r="P196"/>
  <c r="E107" i="38" s="1"/>
  <c r="N170" i="21"/>
  <c r="R163"/>
  <c r="O161"/>
  <c r="O213" s="1"/>
  <c r="J154"/>
  <c r="J155" s="1"/>
  <c r="H192"/>
  <c r="O170"/>
  <c r="L170"/>
  <c r="M154"/>
  <c r="M155" s="1"/>
  <c r="J161"/>
  <c r="J213" s="1"/>
  <c r="L187"/>
  <c r="Z175"/>
  <c r="AJ366" i="22"/>
  <c r="Q206" i="21"/>
  <c r="F119" i="38" s="1"/>
  <c r="G203" i="21"/>
  <c r="G187"/>
  <c r="G200"/>
  <c r="G170"/>
  <c r="G188"/>
  <c r="S188" i="24"/>
  <c r="U225"/>
  <c r="X225"/>
  <c r="M723" i="38" s="1"/>
  <c r="Q198" i="21"/>
  <c r="F109" i="38" s="1"/>
  <c r="N203" i="21"/>
  <c r="AH367" i="22"/>
  <c r="AG213" i="24"/>
  <c r="AF178" i="25"/>
  <c r="AH178" i="23"/>
  <c r="AH174"/>
  <c r="X169"/>
  <c r="Q164"/>
  <c r="Q169" s="1"/>
  <c r="AF371" i="22"/>
  <c r="Q203" i="21"/>
  <c r="F116" i="38" s="1"/>
  <c r="K192" i="21"/>
  <c r="S161"/>
  <c r="S213" s="1"/>
  <c r="P30" i="26"/>
  <c r="E852" i="38" s="1"/>
  <c r="F30" i="26"/>
  <c r="P29"/>
  <c r="E851" i="38" s="1"/>
  <c r="AA226" i="24"/>
  <c r="P724" i="38" s="1"/>
  <c r="J188" i="24"/>
  <c r="Z179"/>
  <c r="Y216"/>
  <c r="N715" i="38" s="1"/>
  <c r="AH168" i="23"/>
  <c r="M184" i="21"/>
  <c r="F184"/>
  <c r="AG380" i="22"/>
  <c r="AG72" i="27"/>
  <c r="S288" i="24"/>
  <c r="AJ364" i="22"/>
  <c r="I189" i="21"/>
  <c r="M208"/>
  <c r="S198"/>
  <c r="H109" i="38" s="1"/>
  <c r="M204" i="21"/>
  <c r="L154"/>
  <c r="L155" s="1"/>
  <c r="S208"/>
  <c r="H121" i="38" s="1"/>
  <c r="N161" i="21"/>
  <c r="N213" s="1"/>
  <c r="X226" i="23"/>
  <c r="M607" i="38" s="1"/>
  <c r="AJ361" i="22"/>
  <c r="AH177" i="23"/>
  <c r="O164"/>
  <c r="F164"/>
  <c r="F169" s="1"/>
  <c r="AG362" i="22"/>
  <c r="P206" i="21"/>
  <c r="E119" i="38" s="1"/>
  <c r="L204" i="21"/>
  <c r="F188"/>
  <c r="P198"/>
  <c r="E109" i="38" s="1"/>
  <c r="N196" i="21"/>
  <c r="H181"/>
  <c r="K179"/>
  <c r="R288" i="24"/>
  <c r="U188"/>
  <c r="AG177" i="23"/>
  <c r="AI174"/>
  <c r="AI168"/>
  <c r="I208" i="21"/>
  <c r="I188"/>
  <c r="G198"/>
  <c r="AH334" i="22"/>
  <c r="H206" i="21"/>
  <c r="I205"/>
  <c r="Q204"/>
  <c r="F117" i="38" s="1"/>
  <c r="H198" i="21"/>
  <c r="P181"/>
  <c r="E103" i="38" s="1"/>
  <c r="P858" s="1"/>
  <c r="P862" s="1"/>
  <c r="F170" i="21"/>
  <c r="I200"/>
  <c r="G30" i="26"/>
  <c r="Q29"/>
  <c r="F851" i="38" s="1"/>
  <c r="M29" i="26"/>
  <c r="AI175" i="23"/>
  <c r="AG174"/>
  <c r="G154" i="21"/>
  <c r="G155" s="1"/>
  <c r="O152"/>
  <c r="AH190" i="25"/>
  <c r="X173"/>
  <c r="U214"/>
  <c r="J826" i="38" s="1"/>
  <c r="AJ172" i="24"/>
  <c r="AH178" i="25"/>
  <c r="AG168" i="23"/>
  <c r="AF202" i="25"/>
  <c r="K154" i="21"/>
  <c r="K155" s="1"/>
  <c r="S154"/>
  <c r="S155" s="1"/>
  <c r="N184"/>
  <c r="AI361" i="22"/>
  <c r="T169" i="23"/>
  <c r="L164"/>
  <c r="L169" s="1"/>
  <c r="AF362" i="22"/>
  <c r="F206" i="21"/>
  <c r="M205"/>
  <c r="Q188"/>
  <c r="F113" i="38" s="1"/>
  <c r="M169" i="21"/>
  <c r="M161"/>
  <c r="M165" s="1"/>
  <c r="K166"/>
  <c r="F173"/>
  <c r="AI226" i="25"/>
  <c r="U288" i="24"/>
  <c r="Z195"/>
  <c r="Z219" s="1"/>
  <c r="O717" i="38" s="1"/>
  <c r="Y169" i="23"/>
  <c r="AJ190" i="25"/>
  <c r="W225" i="24"/>
  <c r="L723" i="38" s="1"/>
  <c r="N200" i="21"/>
  <c r="M206"/>
  <c r="R206"/>
  <c r="G119" i="38" s="1"/>
  <c r="I166" i="21"/>
  <c r="G169"/>
  <c r="J29" i="26"/>
  <c r="P161" i="21"/>
  <c r="P213" s="1"/>
  <c r="F205"/>
  <c r="R181"/>
  <c r="G103" i="38" s="1"/>
  <c r="AA175" i="21"/>
  <c r="AJ178" i="25"/>
  <c r="AJ169"/>
  <c r="I203" i="21"/>
  <c r="Q179"/>
  <c r="F101" i="38" s="1"/>
  <c r="G179" i="21"/>
  <c r="I170"/>
  <c r="U173" i="25"/>
  <c r="J179" i="24"/>
  <c r="U212" i="25"/>
  <c r="J824" i="38" s="1"/>
  <c r="N214" i="25"/>
  <c r="AF221"/>
  <c r="I29" i="26"/>
  <c r="AJ374" i="22"/>
  <c r="X202" i="24"/>
  <c r="AI371" i="22"/>
  <c r="S203" i="21"/>
  <c r="H116" i="38" s="1"/>
  <c r="R208" i="21"/>
  <c r="G121" i="38" s="1"/>
  <c r="K163" i="21"/>
  <c r="K165" s="1"/>
  <c r="AF364" i="22"/>
  <c r="R161" i="21"/>
  <c r="R213" s="1"/>
  <c r="J181"/>
  <c r="H179"/>
  <c r="AF375" i="22"/>
  <c r="AJ363"/>
  <c r="Z202" i="24"/>
  <c r="Y226" i="23"/>
  <c r="AG175"/>
  <c r="AI164"/>
  <c r="S164"/>
  <c r="S169" s="1"/>
  <c r="M164"/>
  <c r="M169" s="1"/>
  <c r="H164"/>
  <c r="H169" s="1"/>
  <c r="AH365" i="22"/>
  <c r="F428"/>
  <c r="AF334"/>
  <c r="N205" i="21"/>
  <c r="R188"/>
  <c r="G113" i="38" s="1"/>
  <c r="M196" i="21"/>
  <c r="L181"/>
  <c r="J179"/>
  <c r="K171"/>
  <c r="AG167"/>
  <c r="P163"/>
  <c r="P173" s="1"/>
  <c r="H163"/>
  <c r="J206"/>
  <c r="M189"/>
  <c r="L175"/>
  <c r="G161"/>
  <c r="G213" s="1"/>
  <c r="L166"/>
  <c r="N29" i="26"/>
  <c r="F29"/>
  <c r="S183" i="21"/>
  <c r="K183"/>
  <c r="O30" i="26"/>
  <c r="N183" i="21"/>
  <c r="AH371" i="22"/>
  <c r="AH364"/>
  <c r="AF370"/>
  <c r="AH360"/>
  <c r="AG371"/>
  <c r="AF368"/>
  <c r="K165" i="38"/>
  <c r="AJ75" i="27"/>
  <c r="M162" i="38"/>
  <c r="AH72" i="27"/>
  <c r="S189" i="21"/>
  <c r="H114" i="38" s="1"/>
  <c r="S205" i="21"/>
  <c r="H118" i="38" s="1"/>
  <c r="P184" i="21"/>
  <c r="E106" i="38" s="1"/>
  <c r="P188" i="21"/>
  <c r="E113" i="38" s="1"/>
  <c r="F200" i="21"/>
  <c r="F166"/>
  <c r="R164" i="23"/>
  <c r="R169" s="1"/>
  <c r="R170" i="21"/>
  <c r="R380" i="22" s="1"/>
  <c r="G415" i="38" s="1"/>
  <c r="J164" i="23"/>
  <c r="J169" s="1"/>
  <c r="J170" i="21"/>
  <c r="I181"/>
  <c r="I198"/>
  <c r="AH212" i="24"/>
  <c r="N181" i="25"/>
  <c r="N186" s="1"/>
  <c r="AJ414" i="22"/>
  <c r="G173" i="21"/>
  <c r="G175" s="1"/>
  <c r="G183"/>
  <c r="M188" i="24"/>
  <c r="AI374" i="22"/>
  <c r="X216" i="24"/>
  <c r="M715" i="38" s="1"/>
  <c r="AH226" i="25"/>
  <c r="AI360" i="22"/>
  <c r="AF366"/>
  <c r="J200" i="21"/>
  <c r="L183"/>
  <c r="I165"/>
  <c r="G166"/>
  <c r="P200"/>
  <c r="E111" i="38" s="1"/>
  <c r="K190" i="21"/>
  <c r="J166"/>
  <c r="T188" i="24"/>
  <c r="H196" i="21"/>
  <c r="F171"/>
  <c r="AF72" i="27"/>
  <c r="U226" i="23"/>
  <c r="J607" i="38" s="1"/>
  <c r="AI181" i="24"/>
  <c r="R30" i="26"/>
  <c r="G852" i="38" s="1"/>
  <c r="L29" i="26"/>
  <c r="Z225" i="24"/>
  <c r="O723" i="38" s="1"/>
  <c r="W194" i="24"/>
  <c r="W215" s="1"/>
  <c r="V188"/>
  <c r="AF172"/>
  <c r="AH175" i="23"/>
  <c r="F226"/>
  <c r="O169"/>
  <c r="K206" i="21"/>
  <c r="J189"/>
  <c r="L200"/>
  <c r="R198"/>
  <c r="G109" i="38" s="1"/>
  <c r="AF174" i="21"/>
  <c r="S170"/>
  <c r="S380" i="22" s="1"/>
  <c r="H415" i="38" s="1"/>
  <c r="Q154" i="21"/>
  <c r="Q155" s="1"/>
  <c r="O189"/>
  <c r="J171"/>
  <c r="G189"/>
  <c r="I184"/>
  <c r="Q192"/>
  <c r="F120" i="38" s="1"/>
  <c r="G184" i="21"/>
  <c r="M198"/>
  <c r="R183"/>
  <c r="L171"/>
  <c r="L205"/>
  <c r="S188"/>
  <c r="H113" i="38" s="1"/>
  <c r="S166" i="21"/>
  <c r="O166"/>
  <c r="O200"/>
  <c r="I216" i="24"/>
  <c r="I188"/>
  <c r="N198" i="21"/>
  <c r="J163"/>
  <c r="F198"/>
  <c r="F154"/>
  <c r="F155" s="1"/>
  <c r="AG372" i="22"/>
  <c r="O184" i="21"/>
  <c r="R184"/>
  <c r="G106" i="38" s="1"/>
  <c r="O190" i="21"/>
  <c r="S204"/>
  <c r="H117" i="38" s="1"/>
  <c r="L184" i="21"/>
  <c r="S184"/>
  <c r="H106" i="38" s="1"/>
  <c r="L189" i="21"/>
  <c r="G190"/>
  <c r="O188"/>
  <c r="J184"/>
  <c r="P175"/>
  <c r="O171"/>
  <c r="AH375" i="22"/>
  <c r="H188" i="21"/>
  <c r="H204"/>
  <c r="H184"/>
  <c r="H200"/>
  <c r="W173" i="25"/>
  <c r="AH169"/>
  <c r="AF360" i="22"/>
  <c r="L192" i="21"/>
  <c r="L208"/>
  <c r="M170"/>
  <c r="M200"/>
  <c r="AJ416" i="22"/>
  <c r="Q188" i="24"/>
  <c r="O288"/>
  <c r="O179"/>
  <c r="AI366" i="22"/>
  <c r="AF365"/>
  <c r="AH362"/>
  <c r="J30" i="26"/>
  <c r="H29"/>
  <c r="N188" i="21"/>
  <c r="N204"/>
  <c r="K204"/>
  <c r="K200"/>
  <c r="R29" i="26"/>
  <c r="G851" i="38" s="1"/>
  <c r="S163" i="21"/>
  <c r="O181"/>
  <c r="O163"/>
  <c r="K198"/>
  <c r="F175"/>
  <c r="P179" i="24"/>
  <c r="AF214" i="25"/>
  <c r="V202" i="24"/>
  <c r="AG202" s="1"/>
  <c r="AF167" i="21"/>
  <c r="AI367" i="22"/>
  <c r="AG375"/>
  <c r="AI72" i="27"/>
  <c r="L30" i="26"/>
  <c r="U169" i="23"/>
  <c r="G205" i="21"/>
  <c r="S200"/>
  <c r="H111" i="38" s="1"/>
  <c r="V185" i="25"/>
  <c r="AI185" s="1"/>
  <c r="AG226"/>
  <c r="Q183" i="21"/>
  <c r="K173"/>
  <c r="K175" s="1"/>
  <c r="AF374" i="22"/>
  <c r="AG334"/>
  <c r="AI178" i="23"/>
  <c r="AH75" i="27"/>
  <c r="N163" i="21"/>
  <c r="P183"/>
  <c r="O169"/>
  <c r="K184"/>
  <c r="F181"/>
  <c r="R166"/>
  <c r="H166"/>
  <c r="R173"/>
  <c r="R175" s="1"/>
  <c r="I30" i="26"/>
  <c r="R171" i="21"/>
  <c r="AG365" i="22"/>
  <c r="G169" i="23"/>
  <c r="AF424" i="22"/>
  <c r="AJ372"/>
  <c r="AJ367"/>
  <c r="AI75" i="27"/>
  <c r="AG71"/>
  <c r="S190" i="21"/>
  <c r="H115" i="38" s="1"/>
  <c r="H187" i="21"/>
  <c r="P170"/>
  <c r="P380" i="22" s="1"/>
  <c r="E415" i="38" s="1"/>
  <c r="K170" i="21"/>
  <c r="H170"/>
  <c r="Q161"/>
  <c r="Q213" s="1"/>
  <c r="N154"/>
  <c r="N155" s="1"/>
  <c r="AH213" i="24"/>
  <c r="M184" i="25"/>
  <c r="M174" s="1"/>
  <c r="M149" i="21" s="1"/>
  <c r="M152" s="1"/>
  <c r="P169" i="23"/>
  <c r="AF363" i="22"/>
  <c r="AH167" i="21"/>
  <c r="AJ165"/>
  <c r="AA183"/>
  <c r="AH206"/>
  <c r="X165"/>
  <c r="M105" i="38" s="1"/>
  <c r="AH380" i="22"/>
  <c r="AF179" i="21"/>
  <c r="AJ184"/>
  <c r="AJ189"/>
  <c r="AJ204"/>
  <c r="AI169"/>
  <c r="AF163"/>
  <c r="AF187"/>
  <c r="AG161"/>
  <c r="W165"/>
  <c r="L105" i="38" s="1"/>
  <c r="AG188" i="21"/>
  <c r="T165"/>
  <c r="I105" i="38" s="1"/>
  <c r="AI205" i="21"/>
  <c r="V183"/>
  <c r="AI183" s="1"/>
  <c r="AH161"/>
  <c r="U173"/>
  <c r="U183"/>
  <c r="AJ183" s="1"/>
  <c r="AF205"/>
  <c r="Z30" i="26"/>
  <c r="O852" i="38" s="1"/>
  <c r="AH184" i="21"/>
  <c r="T175"/>
  <c r="Y165"/>
  <c r="N105" i="38" s="1"/>
  <c r="AJ163" i="21"/>
  <c r="AG173"/>
  <c r="V29" i="26"/>
  <c r="K851" i="38" s="1"/>
  <c r="AF188" i="21"/>
  <c r="Y183"/>
  <c r="AG206"/>
  <c r="AF204"/>
  <c r="AI204"/>
  <c r="X29" i="26"/>
  <c r="M851" i="38" s="1"/>
  <c r="AJ181" i="21"/>
  <c r="AH205"/>
  <c r="AF184"/>
  <c r="Q189"/>
  <c r="F114" i="38" s="1"/>
  <c r="T171" i="21"/>
  <c r="Q166"/>
  <c r="T205"/>
  <c r="I118" i="38" s="1"/>
  <c r="X171" i="21"/>
  <c r="T166"/>
  <c r="AF189"/>
  <c r="R200"/>
  <c r="G111" i="38" s="1"/>
  <c r="AH147" i="21"/>
  <c r="X200"/>
  <c r="M111" i="38" s="1"/>
  <c r="Y166" i="21"/>
  <c r="AF166" s="1"/>
  <c r="AA184"/>
  <c r="P106" i="38" s="1"/>
  <c r="Q184" i="21"/>
  <c r="F106" i="38" s="1"/>
  <c r="T200" i="21"/>
  <c r="I111" i="38" s="1"/>
  <c r="AG147" i="21"/>
  <c r="AA205"/>
  <c r="P118" i="38" s="1"/>
  <c r="Q205" i="21"/>
  <c r="F118" i="38" s="1"/>
  <c r="U171" i="21"/>
  <c r="AJ171" s="1"/>
  <c r="AH189"/>
  <c r="Q200"/>
  <c r="F111" i="38" s="1"/>
  <c r="T184" i="21"/>
  <c r="I106" i="38" s="1"/>
  <c r="P205" i="21"/>
  <c r="E118" i="38" s="1"/>
  <c r="P171" i="21"/>
  <c r="P166"/>
  <c r="AH212" i="25"/>
  <c r="AJ214"/>
  <c r="AA195" i="24"/>
  <c r="AH370" i="22"/>
  <c r="AH368"/>
  <c r="AJ365"/>
  <c r="P161" i="38"/>
  <c r="AF71" i="27"/>
  <c r="AG190" i="25"/>
  <c r="AJ423" i="22"/>
  <c r="AI418"/>
  <c r="AF440"/>
  <c r="AH416"/>
  <c r="W216" i="24"/>
  <c r="L715" i="38" s="1"/>
  <c r="AH181" i="24"/>
  <c r="Z215"/>
  <c r="AJ168" i="23"/>
  <c r="V169"/>
  <c r="AG425" i="22"/>
  <c r="AI380"/>
  <c r="AG370"/>
  <c r="AG366"/>
  <c r="AH366"/>
  <c r="AJ334"/>
  <c r="O165" i="38"/>
  <c r="AF75" i="27"/>
  <c r="K162" i="38"/>
  <c r="AJ72" i="27"/>
  <c r="U195" i="24"/>
  <c r="Y194"/>
  <c r="Q226" i="23"/>
  <c r="F607" i="38" s="1"/>
  <c r="C17" i="34"/>
  <c r="B25" s="1"/>
  <c r="C15"/>
  <c r="B23" s="1"/>
  <c r="AA215" i="24"/>
  <c r="O188"/>
  <c r="AI202" i="25"/>
  <c r="AG173" i="23"/>
  <c r="AH173"/>
  <c r="AI413" i="22"/>
  <c r="AJ228" i="24"/>
  <c r="AJ380" i="22"/>
  <c r="AH202" i="25"/>
  <c r="AJ202"/>
  <c r="AG178"/>
  <c r="AF169"/>
  <c r="Y173"/>
  <c r="Y176"/>
  <c r="AG176" s="1"/>
  <c r="W169" i="23"/>
  <c r="W226"/>
  <c r="L607" i="38" s="1"/>
  <c r="AI424" i="22"/>
  <c r="AG364"/>
  <c r="AI363"/>
  <c r="AH214" i="25"/>
  <c r="AF190"/>
  <c r="X195" i="24"/>
  <c r="AH194"/>
  <c r="C14" i="34"/>
  <c r="AG172" i="24"/>
  <c r="AF380" i="22"/>
  <c r="AG164" i="23"/>
  <c r="G188" i="24"/>
  <c r="W202"/>
  <c r="AG181"/>
  <c r="AI223" i="25"/>
  <c r="AI212"/>
  <c r="Y225" i="24"/>
  <c r="N723" i="38" s="1"/>
  <c r="Y226" i="24"/>
  <c r="N724" i="38" s="1"/>
  <c r="Y188" i="24"/>
  <c r="AF181"/>
  <c r="U216"/>
  <c r="J715" i="38" s="1"/>
  <c r="U202" i="24"/>
  <c r="AH202" s="1"/>
  <c r="AJ226" i="23"/>
  <c r="AF223" i="25"/>
  <c r="AI176" i="23"/>
  <c r="AH176"/>
  <c r="AF372" i="22"/>
  <c r="AH372"/>
  <c r="AI362"/>
  <c r="AG361"/>
  <c r="AH361"/>
  <c r="M161" i="38"/>
  <c r="AH71" i="27"/>
  <c r="X175" i="21"/>
  <c r="AH174"/>
  <c r="AG223" i="25"/>
  <c r="AI228" i="24"/>
  <c r="AI216"/>
  <c r="U220"/>
  <c r="J718" i="38" s="1"/>
  <c r="AH415" i="22"/>
  <c r="AI214" i="25"/>
  <c r="AG418" i="22"/>
  <c r="AH418"/>
  <c r="AK226" i="23"/>
  <c r="AA212" i="25"/>
  <c r="P824" i="38" s="1"/>
  <c r="AA214" i="25"/>
  <c r="P826" i="38" s="1"/>
  <c r="AA173" i="25"/>
  <c r="AA185" s="1"/>
  <c r="AA176"/>
  <c r="N176"/>
  <c r="N173"/>
  <c r="N185" s="1"/>
  <c r="N184" s="1"/>
  <c r="N174" s="1"/>
  <c r="AI226" i="24"/>
  <c r="Z201"/>
  <c r="Z216"/>
  <c r="O715" i="38" s="1"/>
  <c r="AI172" i="24"/>
  <c r="V179"/>
  <c r="V194"/>
  <c r="N226" i="23"/>
  <c r="N169"/>
  <c r="AF425" i="22"/>
  <c r="AG374"/>
  <c r="AH374"/>
  <c r="AG368"/>
  <c r="AI365"/>
  <c r="AH363"/>
  <c r="AG363"/>
  <c r="X185" i="25"/>
  <c r="AF423" i="22"/>
  <c r="Z184" i="25"/>
  <c r="Z174" s="1"/>
  <c r="Y212"/>
  <c r="AG367" i="22"/>
  <c r="C16" i="34"/>
  <c r="B24" s="1"/>
  <c r="U226" i="24"/>
  <c r="J724" i="38" s="1"/>
  <c r="AF200" i="24"/>
  <c r="AG212"/>
  <c r="AK164" i="23"/>
  <c r="AH172" i="24"/>
  <c r="AF361" i="22"/>
  <c r="M179" i="24"/>
  <c r="AG169" i="25"/>
  <c r="AH164" i="23"/>
  <c r="AG174" i="21"/>
  <c r="AF367" i="22"/>
  <c r="K216" i="24"/>
  <c r="AG176" i="23"/>
  <c r="N165" i="38"/>
  <c r="AG75" i="27"/>
  <c r="AA202" i="24"/>
  <c r="AH425" i="22"/>
  <c r="AI178" i="25"/>
  <c r="F188" i="24"/>
  <c r="L161" i="38"/>
  <c r="AI71" i="27"/>
  <c r="T185" i="25" l="1"/>
  <c r="T184" s="1"/>
  <c r="T174" s="1"/>
  <c r="AG173"/>
  <c r="Q185"/>
  <c r="AF193"/>
  <c r="N595" i="38"/>
  <c r="AG214" i="23"/>
  <c r="AH214"/>
  <c r="N603" i="38"/>
  <c r="AG222" i="23"/>
  <c r="J605" i="38"/>
  <c r="AK224" i="23"/>
  <c r="L603" i="38"/>
  <c r="AI222" i="23"/>
  <c r="AH222"/>
  <c r="L591" i="38"/>
  <c r="AI210" i="23"/>
  <c r="M591" i="38"/>
  <c r="AH210" i="23"/>
  <c r="G454" i="38"/>
  <c r="R439" i="22"/>
  <c r="G467" i="38" s="1"/>
  <c r="F454"/>
  <c r="Q439" i="22"/>
  <c r="F467" i="38" s="1"/>
  <c r="M454"/>
  <c r="X439" i="22"/>
  <c r="M467" i="38" s="1"/>
  <c r="K427"/>
  <c r="AI392" i="22"/>
  <c r="J427" i="38"/>
  <c r="AJ392" i="22"/>
  <c r="I454" i="38"/>
  <c r="T439" i="22"/>
  <c r="I467" i="38" s="1"/>
  <c r="H454"/>
  <c r="S439" i="22"/>
  <c r="H467" i="38" s="1"/>
  <c r="N454"/>
  <c r="Y439" i="22"/>
  <c r="N467" i="38" s="1"/>
  <c r="N427"/>
  <c r="AF392" i="22"/>
  <c r="K454" i="38"/>
  <c r="V439" i="22"/>
  <c r="K467" i="38" s="1"/>
  <c r="J454"/>
  <c r="U439" i="22"/>
  <c r="J467" i="38" s="1"/>
  <c r="P454"/>
  <c r="AA439" i="22"/>
  <c r="P467" i="38" s="1"/>
  <c r="L427"/>
  <c r="AH392" i="22"/>
  <c r="AG424"/>
  <c r="M427" i="38"/>
  <c r="AG392" i="22"/>
  <c r="E454" i="38"/>
  <c r="P439" i="22"/>
  <c r="E467" i="38" s="1"/>
  <c r="O454"/>
  <c r="Z439" i="22"/>
  <c r="O467" i="38" s="1"/>
  <c r="W439" i="22"/>
  <c r="L467" i="38" s="1"/>
  <c r="L454"/>
  <c r="AH424" i="22"/>
  <c r="H453" i="38"/>
  <c r="S438" i="22"/>
  <c r="H466" i="38" s="1"/>
  <c r="P453"/>
  <c r="AA438" i="22"/>
  <c r="P466" i="38" s="1"/>
  <c r="M453"/>
  <c r="X438" i="22"/>
  <c r="M466" i="38" s="1"/>
  <c r="J426"/>
  <c r="AJ391" i="22"/>
  <c r="N426" i="38"/>
  <c r="AF391" i="22"/>
  <c r="K426" i="38"/>
  <c r="AI391" i="22"/>
  <c r="J453" i="38"/>
  <c r="U438" i="22"/>
  <c r="J466" i="38" s="1"/>
  <c r="T438" i="22"/>
  <c r="I466" i="38" s="1"/>
  <c r="I453"/>
  <c r="N453"/>
  <c r="Y438" i="22"/>
  <c r="N466" i="38" s="1"/>
  <c r="K453"/>
  <c r="V438" i="22"/>
  <c r="K466" i="38" s="1"/>
  <c r="G453"/>
  <c r="R438" i="22"/>
  <c r="G466" i="38" s="1"/>
  <c r="O453"/>
  <c r="Z438" i="22"/>
  <c r="O466" i="38" s="1"/>
  <c r="L426"/>
  <c r="AH391" i="22"/>
  <c r="M426" i="38"/>
  <c r="AG391" i="22"/>
  <c r="F453" i="38"/>
  <c r="Q438" i="22"/>
  <c r="F466" i="38" s="1"/>
  <c r="P438" i="22"/>
  <c r="E466" i="38" s="1"/>
  <c r="E453"/>
  <c r="W438" i="22"/>
  <c r="L466" i="38" s="1"/>
  <c r="L453"/>
  <c r="G452"/>
  <c r="R437" i="22"/>
  <c r="G465" i="38" s="1"/>
  <c r="F452"/>
  <c r="Q437" i="22"/>
  <c r="F465" i="38" s="1"/>
  <c r="M452"/>
  <c r="X437" i="22"/>
  <c r="AG422"/>
  <c r="N425" i="38"/>
  <c r="AF390" i="22"/>
  <c r="K425" i="38"/>
  <c r="AI390" i="22"/>
  <c r="J425" i="38"/>
  <c r="AJ390" i="22"/>
  <c r="K452" i="38"/>
  <c r="V437" i="22"/>
  <c r="AI422"/>
  <c r="J452" i="38"/>
  <c r="U437" i="22"/>
  <c r="AJ422"/>
  <c r="P452" i="38"/>
  <c r="AA437" i="22"/>
  <c r="P465" i="38" s="1"/>
  <c r="L425"/>
  <c r="AH390" i="22"/>
  <c r="I452" i="38"/>
  <c r="T437" i="22"/>
  <c r="I465" i="38" s="1"/>
  <c r="H452"/>
  <c r="S437" i="22"/>
  <c r="H465" i="38" s="1"/>
  <c r="N452"/>
  <c r="Y437" i="22"/>
  <c r="AF422"/>
  <c r="M425" i="38"/>
  <c r="AG390" i="22"/>
  <c r="E452" i="38"/>
  <c r="P437" i="22"/>
  <c r="E465" i="38" s="1"/>
  <c r="O452"/>
  <c r="Z437" i="22"/>
  <c r="O465" i="38" s="1"/>
  <c r="L452"/>
  <c r="W437" i="22"/>
  <c r="AH422"/>
  <c r="E451" i="38"/>
  <c r="P436" i="22"/>
  <c r="E464" i="38" s="1"/>
  <c r="H451"/>
  <c r="S436" i="22"/>
  <c r="H464" i="38" s="1"/>
  <c r="N451"/>
  <c r="Y436" i="22"/>
  <c r="N464" i="38" s="1"/>
  <c r="J424"/>
  <c r="AJ389" i="22"/>
  <c r="K424" i="38"/>
  <c r="AI389" i="22"/>
  <c r="G451" i="38"/>
  <c r="R436" i="22"/>
  <c r="G464" i="38" s="1"/>
  <c r="P451"/>
  <c r="AA436" i="22"/>
  <c r="P464" i="38" s="1"/>
  <c r="J451"/>
  <c r="U436" i="22"/>
  <c r="J464" i="38" s="1"/>
  <c r="O451"/>
  <c r="Z436" i="22"/>
  <c r="O464" i="38" s="1"/>
  <c r="U356" i="22"/>
  <c r="I451" i="38"/>
  <c r="T436" i="22"/>
  <c r="I464" i="38" s="1"/>
  <c r="K451"/>
  <c r="V436" i="22"/>
  <c r="K464" i="38" s="1"/>
  <c r="M424"/>
  <c r="AG389" i="22"/>
  <c r="L424" i="38"/>
  <c r="AH389" i="22"/>
  <c r="N424" i="38"/>
  <c r="AF389" i="22"/>
  <c r="M451" i="38"/>
  <c r="X436" i="22"/>
  <c r="M464" i="38" s="1"/>
  <c r="F451"/>
  <c r="Q436" i="22"/>
  <c r="F464" i="38" s="1"/>
  <c r="L451"/>
  <c r="W436" i="22"/>
  <c r="L464" i="38" s="1"/>
  <c r="AG351" i="22"/>
  <c r="V352"/>
  <c r="V356"/>
  <c r="AA356"/>
  <c r="T356"/>
  <c r="Q352"/>
  <c r="J423" i="38"/>
  <c r="AJ388" i="22"/>
  <c r="L423" i="38"/>
  <c r="AH388" i="22"/>
  <c r="G450" i="38"/>
  <c r="R435" i="22"/>
  <c r="G463" i="38" s="1"/>
  <c r="AA435" i="22"/>
  <c r="P463" i="38" s="1"/>
  <c r="P450"/>
  <c r="J450"/>
  <c r="U435" i="22"/>
  <c r="AJ420"/>
  <c r="H450" i="38"/>
  <c r="S435" i="22"/>
  <c r="H463" i="38" s="1"/>
  <c r="E450"/>
  <c r="P435" i="22"/>
  <c r="E463" i="38" s="1"/>
  <c r="L450"/>
  <c r="W435" i="22"/>
  <c r="AH420"/>
  <c r="M423" i="38"/>
  <c r="AG388" i="22"/>
  <c r="K423" i="38"/>
  <c r="AI388" i="22"/>
  <c r="N423" i="38"/>
  <c r="AF388" i="22"/>
  <c r="K431" i="38"/>
  <c r="AI399" i="22"/>
  <c r="X435"/>
  <c r="M450" i="38"/>
  <c r="AG420" i="22"/>
  <c r="F450" i="38"/>
  <c r="Q435" i="22"/>
  <c r="F463" i="38" s="1"/>
  <c r="Z435" i="22"/>
  <c r="O463" i="38" s="1"/>
  <c r="O450"/>
  <c r="K450"/>
  <c r="V435" i="22"/>
  <c r="AI420"/>
  <c r="I450" i="38"/>
  <c r="T435" i="22"/>
  <c r="I463" i="38" s="1"/>
  <c r="N450"/>
  <c r="Y435" i="22"/>
  <c r="AF420"/>
  <c r="Y352"/>
  <c r="I449" i="38"/>
  <c r="T434" i="22"/>
  <c r="I462" i="38" s="1"/>
  <c r="N422"/>
  <c r="AF387" i="22"/>
  <c r="M422" i="38"/>
  <c r="AG387" i="22"/>
  <c r="J422" i="38"/>
  <c r="AJ387" i="22"/>
  <c r="S434"/>
  <c r="H462" i="38" s="1"/>
  <c r="H449"/>
  <c r="N449"/>
  <c r="Y434" i="22"/>
  <c r="N462" i="38" s="1"/>
  <c r="M449"/>
  <c r="X434" i="22"/>
  <c r="M462" i="38" s="1"/>
  <c r="J449"/>
  <c r="U434" i="22"/>
  <c r="J462" i="38" s="1"/>
  <c r="O449"/>
  <c r="Z434" i="22"/>
  <c r="O462" i="38" s="1"/>
  <c r="X356" i="22"/>
  <c r="E449" i="38"/>
  <c r="P434" i="22"/>
  <c r="E462" i="38" s="1"/>
  <c r="K422"/>
  <c r="AI387" i="22"/>
  <c r="L422" i="38"/>
  <c r="AH387" i="22"/>
  <c r="V434"/>
  <c r="K462" i="38" s="1"/>
  <c r="K449"/>
  <c r="P449"/>
  <c r="AA434" i="22"/>
  <c r="P462" i="38" s="1"/>
  <c r="G449"/>
  <c r="R434" i="22"/>
  <c r="G462" i="38" s="1"/>
  <c r="F449"/>
  <c r="Q434" i="22"/>
  <c r="F462" i="38" s="1"/>
  <c r="L449"/>
  <c r="W434" i="22"/>
  <c r="L462" i="38" s="1"/>
  <c r="P356" i="22"/>
  <c r="J421" i="38"/>
  <c r="AJ386" i="22"/>
  <c r="L421" i="38"/>
  <c r="AH386" i="22"/>
  <c r="N421" i="38"/>
  <c r="AF386" i="22"/>
  <c r="K421" i="38"/>
  <c r="AI386" i="22"/>
  <c r="M421" i="38"/>
  <c r="AG386" i="22"/>
  <c r="E448" i="38"/>
  <c r="P433" i="22"/>
  <c r="E461" i="38" s="1"/>
  <c r="F448"/>
  <c r="Q433" i="22"/>
  <c r="F461" i="38" s="1"/>
  <c r="G448"/>
  <c r="R433" i="22"/>
  <c r="G461" i="38" s="1"/>
  <c r="H448"/>
  <c r="S433" i="22"/>
  <c r="H461" i="38" s="1"/>
  <c r="I448"/>
  <c r="T433" i="22"/>
  <c r="I461" i="38" s="1"/>
  <c r="J448"/>
  <c r="U433" i="22"/>
  <c r="J461" i="38" s="1"/>
  <c r="K448"/>
  <c r="V433" i="22"/>
  <c r="K461" i="38" s="1"/>
  <c r="L448"/>
  <c r="W433" i="22"/>
  <c r="L461" i="38" s="1"/>
  <c r="M448"/>
  <c r="X433" i="22"/>
  <c r="M461" i="38" s="1"/>
  <c r="N448"/>
  <c r="Y433" i="22"/>
  <c r="N461" i="38" s="1"/>
  <c r="O448"/>
  <c r="Z433" i="22"/>
  <c r="O461" i="38" s="1"/>
  <c r="P448"/>
  <c r="AA433" i="22"/>
  <c r="P461" i="38" s="1"/>
  <c r="J420"/>
  <c r="U449" i="22"/>
  <c r="U447" s="1"/>
  <c r="AJ385"/>
  <c r="E420" i="38"/>
  <c r="P449" i="22"/>
  <c r="P447" s="1"/>
  <c r="P420" i="38"/>
  <c r="AA449" i="22"/>
  <c r="AA447" s="1"/>
  <c r="M436" i="38"/>
  <c r="AG404" i="22"/>
  <c r="S432"/>
  <c r="H460" i="38" s="1"/>
  <c r="H447"/>
  <c r="Z432" i="22"/>
  <c r="O460" i="38" s="1"/>
  <c r="O447"/>
  <c r="Y432" i="22"/>
  <c r="N447" i="38"/>
  <c r="AF417" i="22"/>
  <c r="K420" i="38"/>
  <c r="AI385" i="22"/>
  <c r="V449"/>
  <c r="V447" s="1"/>
  <c r="U432"/>
  <c r="J447" i="38"/>
  <c r="AJ417" i="22"/>
  <c r="P432"/>
  <c r="E460" i="38" s="1"/>
  <c r="E447"/>
  <c r="P447"/>
  <c r="AA432" i="22"/>
  <c r="P460" i="38" s="1"/>
  <c r="J436"/>
  <c r="AJ404" i="22"/>
  <c r="L420" i="38"/>
  <c r="AH385" i="22"/>
  <c r="W449"/>
  <c r="W447" s="1"/>
  <c r="G420" i="38"/>
  <c r="R449" i="22"/>
  <c r="R447" s="1"/>
  <c r="V432"/>
  <c r="K447" i="38"/>
  <c r="AI417" i="22"/>
  <c r="AH404"/>
  <c r="F420" i="38"/>
  <c r="Q449" i="22"/>
  <c r="Q447" s="1"/>
  <c r="M420" i="38"/>
  <c r="X449" i="22"/>
  <c r="X447" s="1"/>
  <c r="AG385"/>
  <c r="I420" i="38"/>
  <c r="T449" i="22"/>
  <c r="T447" s="1"/>
  <c r="W432"/>
  <c r="L447" i="38"/>
  <c r="AH417" i="22"/>
  <c r="G447" i="38"/>
  <c r="R432" i="22"/>
  <c r="G460" i="38" s="1"/>
  <c r="F447"/>
  <c r="Q432" i="22"/>
  <c r="F460" i="38" s="1"/>
  <c r="M447"/>
  <c r="X432" i="22"/>
  <c r="AG417"/>
  <c r="T432"/>
  <c r="I460" i="38" s="1"/>
  <c r="I447"/>
  <c r="H420"/>
  <c r="S449" i="22"/>
  <c r="S447" s="1"/>
  <c r="O420" i="38"/>
  <c r="Z449" i="22"/>
  <c r="Z447" s="1"/>
  <c r="N420" i="38"/>
  <c r="AF385" i="22"/>
  <c r="Y449"/>
  <c r="Y447" s="1"/>
  <c r="AH351"/>
  <c r="W352"/>
  <c r="K419" i="38"/>
  <c r="AI384" i="22"/>
  <c r="G446" i="38"/>
  <c r="R431" i="22"/>
  <c r="G459" i="38" s="1"/>
  <c r="M446"/>
  <c r="X431" i="22"/>
  <c r="F446" i="38"/>
  <c r="Q431" i="22"/>
  <c r="F459" i="38" s="1"/>
  <c r="K446"/>
  <c r="V431" i="22"/>
  <c r="K459" i="38" s="1"/>
  <c r="J419"/>
  <c r="AJ384" i="22"/>
  <c r="I446" i="38"/>
  <c r="T431" i="22"/>
  <c r="I459" i="38" s="1"/>
  <c r="N446"/>
  <c r="Y431" i="22"/>
  <c r="N459" i="38" s="1"/>
  <c r="N419"/>
  <c r="AF384" i="22"/>
  <c r="J446" i="38"/>
  <c r="U431" i="22"/>
  <c r="AA431"/>
  <c r="P459" i="38" s="1"/>
  <c r="P446"/>
  <c r="O446"/>
  <c r="Z431" i="22"/>
  <c r="O459" i="38" s="1"/>
  <c r="L419"/>
  <c r="AH384" i="22"/>
  <c r="W356"/>
  <c r="H446" i="38"/>
  <c r="S431" i="22"/>
  <c r="H459" i="38" s="1"/>
  <c r="M419"/>
  <c r="AG384" i="22"/>
  <c r="E446" i="38"/>
  <c r="P431" i="22"/>
  <c r="E459" i="38" s="1"/>
  <c r="L446"/>
  <c r="W431" i="22"/>
  <c r="L459" i="38" s="1"/>
  <c r="M418"/>
  <c r="AG383" i="22"/>
  <c r="J418" i="38"/>
  <c r="AJ383" i="22"/>
  <c r="N418" i="38"/>
  <c r="AF383" i="22"/>
  <c r="H445" i="38"/>
  <c r="S430" i="22"/>
  <c r="H458" i="38" s="1"/>
  <c r="X430" i="22"/>
  <c r="M458" i="38" s="1"/>
  <c r="M445"/>
  <c r="G445"/>
  <c r="R430" i="22"/>
  <c r="G458" i="38" s="1"/>
  <c r="J445"/>
  <c r="U430" i="22"/>
  <c r="J458" i="38" s="1"/>
  <c r="E445"/>
  <c r="P430" i="22"/>
  <c r="E458" i="38" s="1"/>
  <c r="N445"/>
  <c r="Y430" i="22"/>
  <c r="N458" i="38" s="1"/>
  <c r="K418"/>
  <c r="AI383" i="22"/>
  <c r="L418" i="38"/>
  <c r="AH383" i="22"/>
  <c r="K445" i="38"/>
  <c r="V430" i="22"/>
  <c r="K458" i="38" s="1"/>
  <c r="P445"/>
  <c r="AA430" i="22"/>
  <c r="P458" i="38" s="1"/>
  <c r="O445"/>
  <c r="Z430" i="22"/>
  <c r="O458" i="38" s="1"/>
  <c r="F445"/>
  <c r="Q430" i="22"/>
  <c r="F458" i="38" s="1"/>
  <c r="L445"/>
  <c r="W430" i="22"/>
  <c r="L458" i="38" s="1"/>
  <c r="I445"/>
  <c r="T430" i="22"/>
  <c r="I458" i="38" s="1"/>
  <c r="H417"/>
  <c r="S395" i="22"/>
  <c r="G444" i="38"/>
  <c r="R429" i="22"/>
  <c r="G457" i="38" s="1"/>
  <c r="F417"/>
  <c r="Q395" i="22"/>
  <c r="M417" i="38"/>
  <c r="AG382" i="22"/>
  <c r="X395"/>
  <c r="E417" i="38"/>
  <c r="P395" i="22"/>
  <c r="L417" i="38"/>
  <c r="AH382" i="22"/>
  <c r="W395"/>
  <c r="R356"/>
  <c r="K444" i="38"/>
  <c r="V429" i="22"/>
  <c r="K457" i="38" s="1"/>
  <c r="G417"/>
  <c r="R395" i="22"/>
  <c r="J444" i="38"/>
  <c r="U429" i="22"/>
  <c r="J457" i="38" s="1"/>
  <c r="AA429" i="22"/>
  <c r="P457" i="38" s="1"/>
  <c r="P444"/>
  <c r="I444"/>
  <c r="T429" i="22"/>
  <c r="I457" i="38" s="1"/>
  <c r="O444"/>
  <c r="Z429" i="22"/>
  <c r="O457" i="38" s="1"/>
  <c r="H444"/>
  <c r="S429" i="22"/>
  <c r="H457" i="38" s="1"/>
  <c r="N417"/>
  <c r="AF382" i="22"/>
  <c r="Y395"/>
  <c r="F444" i="38"/>
  <c r="Q429" i="22"/>
  <c r="F457" i="38" s="1"/>
  <c r="X429" i="22"/>
  <c r="M457" i="38" s="1"/>
  <c r="M444"/>
  <c r="E444"/>
  <c r="P429" i="22"/>
  <c r="E457" i="38" s="1"/>
  <c r="L444"/>
  <c r="W429" i="22"/>
  <c r="L457" i="38" s="1"/>
  <c r="AF351" i="22"/>
  <c r="K417" i="38"/>
  <c r="AI382" i="22"/>
  <c r="V395"/>
  <c r="N444" i="38"/>
  <c r="Y429" i="22"/>
  <c r="N457" i="38" s="1"/>
  <c r="J417"/>
  <c r="AJ382" i="22"/>
  <c r="U395"/>
  <c r="P417" i="38"/>
  <c r="AA395" i="22"/>
  <c r="I417" i="38"/>
  <c r="T395" i="22"/>
  <c r="O417" i="38"/>
  <c r="Z395" i="22"/>
  <c r="Z356"/>
  <c r="G443" i="38"/>
  <c r="R428" i="22"/>
  <c r="G456" i="38" s="1"/>
  <c r="P443"/>
  <c r="AA428" i="22"/>
  <c r="P456" i="38" s="1"/>
  <c r="N416"/>
  <c r="AF381" i="22"/>
  <c r="K416" i="38"/>
  <c r="AI381" i="22"/>
  <c r="M416" i="38"/>
  <c r="AG381" i="22"/>
  <c r="F443" i="38"/>
  <c r="Q428" i="22"/>
  <c r="F456" i="38" s="1"/>
  <c r="L443"/>
  <c r="W428" i="22"/>
  <c r="L456" i="38" s="1"/>
  <c r="E443"/>
  <c r="P428" i="22"/>
  <c r="E456" i="38" s="1"/>
  <c r="O443"/>
  <c r="Z428" i="22"/>
  <c r="O456" i="38" s="1"/>
  <c r="N443"/>
  <c r="Y428" i="22"/>
  <c r="N456" i="38" s="1"/>
  <c r="K443"/>
  <c r="V428" i="22"/>
  <c r="K456" i="38" s="1"/>
  <c r="L416"/>
  <c r="AH381" i="22"/>
  <c r="M443" i="38"/>
  <c r="X428" i="22"/>
  <c r="M456" i="38" s="1"/>
  <c r="J416"/>
  <c r="AJ381" i="22"/>
  <c r="J443" i="38"/>
  <c r="U428" i="22"/>
  <c r="J456" i="38" s="1"/>
  <c r="I443"/>
  <c r="T428" i="22"/>
  <c r="I456" i="38" s="1"/>
  <c r="H443"/>
  <c r="S428" i="22"/>
  <c r="H456" i="38" s="1"/>
  <c r="AG212" i="25"/>
  <c r="N824" i="38"/>
  <c r="Z149" i="21"/>
  <c r="O803" i="38"/>
  <c r="AJ223" i="25"/>
  <c r="J830" i="38"/>
  <c r="Y220" i="24"/>
  <c r="N718" i="38" s="1"/>
  <c r="N712"/>
  <c r="AJ212" i="25"/>
  <c r="AF226"/>
  <c r="AF224"/>
  <c r="AJ225" i="24"/>
  <c r="J723" i="38"/>
  <c r="AH198" i="24"/>
  <c r="J712" i="38"/>
  <c r="X220" i="24"/>
  <c r="M718" i="38" s="1"/>
  <c r="M712"/>
  <c r="AH176" i="25"/>
  <c r="P860" i="38"/>
  <c r="P861" s="1"/>
  <c r="AH208" i="21"/>
  <c r="L121" i="38"/>
  <c r="AJ192" i="21"/>
  <c r="J120" i="38"/>
  <c r="AG179" i="21"/>
  <c r="N101" i="38"/>
  <c r="W29" i="26"/>
  <c r="L851" i="38" s="1"/>
  <c r="L115"/>
  <c r="AF181" i="21"/>
  <c r="P857" i="38"/>
  <c r="P859" s="1"/>
  <c r="AA244" i="24"/>
  <c r="P714" i="38"/>
  <c r="Z244" i="24"/>
  <c r="O714" i="38"/>
  <c r="AF200" i="21"/>
  <c r="N111" i="38"/>
  <c r="AJ203" i="21"/>
  <c r="J116" i="38"/>
  <c r="AF198" i="21"/>
  <c r="O109" i="38"/>
  <c r="AI192" i="21"/>
  <c r="K120" i="38"/>
  <c r="W244" i="24"/>
  <c r="L714" i="38"/>
  <c r="AG226" i="23"/>
  <c r="N607" i="38"/>
  <c r="AJ208" i="21"/>
  <c r="J121" i="38"/>
  <c r="AF190" i="21"/>
  <c r="O115" i="38"/>
  <c r="AG208" i="21"/>
  <c r="N121" i="38"/>
  <c r="AG205" i="21"/>
  <c r="M118" i="38"/>
  <c r="AJ179" i="21"/>
  <c r="J101" i="38"/>
  <c r="AI179" i="21"/>
  <c r="K101" i="38"/>
  <c r="AJ198" i="21"/>
  <c r="J109" i="38"/>
  <c r="U29" i="26"/>
  <c r="J851" i="38" s="1"/>
  <c r="J115"/>
  <c r="T149" i="21"/>
  <c r="T217" i="25"/>
  <c r="I827" i="38" s="1"/>
  <c r="T218" i="25"/>
  <c r="I828" i="38" s="1"/>
  <c r="T225" i="25"/>
  <c r="I831" i="38" s="1"/>
  <c r="R180" i="25"/>
  <c r="R181" s="1"/>
  <c r="R186" s="1"/>
  <c r="R166"/>
  <c r="Y158"/>
  <c r="AF157"/>
  <c r="AI193"/>
  <c r="Q180"/>
  <c r="Q166"/>
  <c r="AG157"/>
  <c r="X158"/>
  <c r="Y146"/>
  <c r="AF145"/>
  <c r="R185"/>
  <c r="R184" s="1"/>
  <c r="R174" s="1"/>
  <c r="G803" i="38" s="1"/>
  <c r="S185" i="25"/>
  <c r="W158"/>
  <c r="AH157"/>
  <c r="AI165"/>
  <c r="V166"/>
  <c r="AI166" s="1"/>
  <c r="V180"/>
  <c r="AF172"/>
  <c r="AG172"/>
  <c r="V179"/>
  <c r="AI179" s="1"/>
  <c r="AG179"/>
  <c r="AH180"/>
  <c r="Q179"/>
  <c r="Q181" s="1"/>
  <c r="Q186" s="1"/>
  <c r="Q184" s="1"/>
  <c r="Q174" s="1"/>
  <c r="F803" i="38" s="1"/>
  <c r="U166" i="25"/>
  <c r="AJ166" s="1"/>
  <c r="AJ165"/>
  <c r="U180"/>
  <c r="AG165"/>
  <c r="X180"/>
  <c r="X166"/>
  <c r="Y180"/>
  <c r="AF165"/>
  <c r="Y166"/>
  <c r="AF166" s="1"/>
  <c r="S180"/>
  <c r="S181" s="1"/>
  <c r="S186" s="1"/>
  <c r="S166"/>
  <c r="X146"/>
  <c r="AG145"/>
  <c r="AF176"/>
  <c r="P184"/>
  <c r="P174" s="1"/>
  <c r="E803" i="38" s="1"/>
  <c r="AA184" i="25"/>
  <c r="AA174" s="1"/>
  <c r="AG224"/>
  <c r="AH223"/>
  <c r="AH179"/>
  <c r="AF194" i="24"/>
  <c r="W220"/>
  <c r="W222"/>
  <c r="L720" i="38" s="1"/>
  <c r="P220" i="24"/>
  <c r="P222"/>
  <c r="Q220"/>
  <c r="Q222"/>
  <c r="AG216"/>
  <c r="AH218"/>
  <c r="P215"/>
  <c r="Y222"/>
  <c r="N720" i="38" s="1"/>
  <c r="AG225" i="24"/>
  <c r="AF202"/>
  <c r="AH225"/>
  <c r="AH226"/>
  <c r="AG214" i="25"/>
  <c r="O164" i="21"/>
  <c r="AH221" i="25"/>
  <c r="AF198" i="24"/>
  <c r="V220"/>
  <c r="V222"/>
  <c r="K720" i="38" s="1"/>
  <c r="AA220" i="24"/>
  <c r="P718" i="38" s="1"/>
  <c r="U179" i="24"/>
  <c r="AH178"/>
  <c r="O153" i="21"/>
  <c r="O180" s="1"/>
  <c r="AH224" i="24"/>
  <c r="AA222"/>
  <c r="P720" i="38" s="1"/>
  <c r="Z222" i="24"/>
  <c r="O720" i="38" s="1"/>
  <c r="Z220" i="24"/>
  <c r="O718" i="38" s="1"/>
  <c r="O199" i="21"/>
  <c r="AG198" i="24"/>
  <c r="O182" i="21"/>
  <c r="AI225" i="24"/>
  <c r="W195"/>
  <c r="W207" s="1"/>
  <c r="Z207"/>
  <c r="AJ218"/>
  <c r="X295"/>
  <c r="AH221"/>
  <c r="AJ223"/>
  <c r="U222"/>
  <c r="J720" i="38" s="1"/>
  <c r="X294" i="24"/>
  <c r="W297"/>
  <c r="U295"/>
  <c r="AF224"/>
  <c r="AG224"/>
  <c r="AI223"/>
  <c r="C18" i="34"/>
  <c r="T195" i="24"/>
  <c r="T215"/>
  <c r="AH226" i="23"/>
  <c r="Q195" i="24"/>
  <c r="Q219" s="1"/>
  <c r="F717" i="38" s="1"/>
  <c r="Q244" i="24"/>
  <c r="P195"/>
  <c r="P219" s="1"/>
  <c r="E717" i="38" s="1"/>
  <c r="R195" i="24"/>
  <c r="R215"/>
  <c r="S195"/>
  <c r="S215"/>
  <c r="AH414" i="22"/>
  <c r="C13" i="34"/>
  <c r="B22" s="1"/>
  <c r="AJ77" i="27"/>
  <c r="K167" i="38"/>
  <c r="O857"/>
  <c r="O860"/>
  <c r="H183" i="21"/>
  <c r="I175"/>
  <c r="AH196"/>
  <c r="X183"/>
  <c r="AH183" s="1"/>
  <c r="AI187"/>
  <c r="W30" i="26"/>
  <c r="L852" i="38" s="1"/>
  <c r="AJ187" i="21"/>
  <c r="Q30" i="26"/>
  <c r="F852" i="38" s="1"/>
  <c r="M183" i="21"/>
  <c r="AH198"/>
  <c r="AI130"/>
  <c r="Y30" i="26"/>
  <c r="N852" i="38" s="1"/>
  <c r="AF208" i="21"/>
  <c r="V30" i="26"/>
  <c r="K852" i="38" s="1"/>
  <c r="AJ138" i="21"/>
  <c r="T30" i="26"/>
  <c r="I852" i="38" s="1"/>
  <c r="AF196" i="21"/>
  <c r="AG196"/>
  <c r="AJ188"/>
  <c r="AG121"/>
  <c r="AF173"/>
  <c r="Y175"/>
  <c r="AF175" s="1"/>
  <c r="Z29" i="26"/>
  <c r="O851" i="38" s="1"/>
  <c r="AI203" i="21"/>
  <c r="AH187"/>
  <c r="AG190"/>
  <c r="AH138"/>
  <c r="AI200"/>
  <c r="AG181"/>
  <c r="AG189"/>
  <c r="AG184"/>
  <c r="O858" i="38"/>
  <c r="O862" s="1"/>
  <c r="L213" i="21"/>
  <c r="L165"/>
  <c r="M30" i="26"/>
  <c r="M222" i="25"/>
  <c r="H165" i="21"/>
  <c r="H173"/>
  <c r="H175" s="1"/>
  <c r="M217" i="25"/>
  <c r="G165" i="21"/>
  <c r="P165"/>
  <c r="E105" i="38" s="1"/>
  <c r="M213" i="21"/>
  <c r="M175"/>
  <c r="AJ415" i="22"/>
  <c r="AG416"/>
  <c r="J183" i="21"/>
  <c r="U185" i="25"/>
  <c r="AJ173"/>
  <c r="M225"/>
  <c r="R165" i="21"/>
  <c r="G105" i="38" s="1"/>
  <c r="O173" i="21"/>
  <c r="O175" s="1"/>
  <c r="O165"/>
  <c r="K30" i="26"/>
  <c r="G29"/>
  <c r="S29"/>
  <c r="H851" i="38" s="1"/>
  <c r="AI419" i="22"/>
  <c r="AJ429"/>
  <c r="S173" i="21"/>
  <c r="S175" s="1"/>
  <c r="S165"/>
  <c r="H105" i="38" s="1"/>
  <c r="H30" i="26"/>
  <c r="O29"/>
  <c r="J165" i="21"/>
  <c r="J173"/>
  <c r="J175" s="1"/>
  <c r="M218" i="25"/>
  <c r="AJ413" i="22"/>
  <c r="F183" i="21"/>
  <c r="N173"/>
  <c r="N175" s="1"/>
  <c r="N165"/>
  <c r="W185" i="25"/>
  <c r="W184" s="1"/>
  <c r="W174" s="1"/>
  <c r="AH173"/>
  <c r="S30" i="26"/>
  <c r="H852" i="38" s="1"/>
  <c r="AF416" i="22"/>
  <c r="K29" i="26"/>
  <c r="I183" i="21"/>
  <c r="AJ425" i="22"/>
  <c r="Q175" i="21"/>
  <c r="Q165"/>
  <c r="F105" i="38" s="1"/>
  <c r="O183" i="21"/>
  <c r="N30" i="26"/>
  <c r="AG183" i="21"/>
  <c r="AF183"/>
  <c r="AF165"/>
  <c r="AH165"/>
  <c r="AJ173"/>
  <c r="U175"/>
  <c r="AJ175" s="1"/>
  <c r="AG165"/>
  <c r="AG166"/>
  <c r="AG171"/>
  <c r="AH171"/>
  <c r="AH200"/>
  <c r="AG200"/>
  <c r="N217" i="25"/>
  <c r="N218"/>
  <c r="N149" i="21"/>
  <c r="N152" s="1"/>
  <c r="N225" i="25"/>
  <c r="N222"/>
  <c r="AF226" i="24"/>
  <c r="AI428" i="22"/>
  <c r="U219" i="24"/>
  <c r="J717" i="38" s="1"/>
  <c r="U207" i="24"/>
  <c r="AF421" i="22"/>
  <c r="AG421"/>
  <c r="AI433"/>
  <c r="AF216" i="24"/>
  <c r="AG419" i="22"/>
  <c r="AF415"/>
  <c r="AG415"/>
  <c r="AI421"/>
  <c r="AA225" i="25"/>
  <c r="P831" i="38" s="1"/>
  <c r="AG430" i="22"/>
  <c r="AG413"/>
  <c r="M164" i="21"/>
  <c r="M153"/>
  <c r="M182"/>
  <c r="M199"/>
  <c r="AH215" i="24"/>
  <c r="AF225"/>
  <c r="AG440" i="22"/>
  <c r="AH440"/>
  <c r="X207" i="24"/>
  <c r="X219"/>
  <c r="M717" i="38" s="1"/>
  <c r="AI439" i="22"/>
  <c r="O197" i="21"/>
  <c r="Y215" i="24"/>
  <c r="Y195"/>
  <c r="AJ438" i="22"/>
  <c r="AI222" i="24"/>
  <c r="AG226"/>
  <c r="AJ430" i="22"/>
  <c r="AJ428"/>
  <c r="AG436"/>
  <c r="AI414"/>
  <c r="AG439"/>
  <c r="AH439"/>
  <c r="AG222" i="24"/>
  <c r="AI415" i="22"/>
  <c r="AF439"/>
  <c r="AI226" i="23"/>
  <c r="AH428" i="22"/>
  <c r="AJ418"/>
  <c r="AH419"/>
  <c r="AA207" i="24"/>
  <c r="AA219"/>
  <c r="P717" i="38" s="1"/>
  <c r="AF212" i="25"/>
  <c r="AG414" i="22"/>
  <c r="AF414"/>
  <c r="AG423"/>
  <c r="AF419"/>
  <c r="AF413"/>
  <c r="AJ226" i="24"/>
  <c r="Z222" i="25"/>
  <c r="O829" i="38" s="1"/>
  <c r="Z218" i="25"/>
  <c r="O828" i="38" s="1"/>
  <c r="Z225" i="25"/>
  <c r="O831" i="38" s="1"/>
  <c r="Z217" i="25"/>
  <c r="O827" i="38" s="1"/>
  <c r="AI416" i="22"/>
  <c r="AI425"/>
  <c r="V195" i="24"/>
  <c r="AG194"/>
  <c r="V215"/>
  <c r="Y201"/>
  <c r="Z203"/>
  <c r="Z208" s="1"/>
  <c r="AJ220"/>
  <c r="AH423" i="22"/>
  <c r="AJ216" i="24"/>
  <c r="AI423" i="22"/>
  <c r="AF173" i="25"/>
  <c r="Y185"/>
  <c r="AJ439" i="22"/>
  <c r="AF220" i="24"/>
  <c r="AJ419" i="22"/>
  <c r="AJ421"/>
  <c r="AH216" i="24"/>
  <c r="AF418" i="22"/>
  <c r="AH421"/>
  <c r="AH413"/>
  <c r="AA208" i="24"/>
  <c r="AH175" i="21"/>
  <c r="AG220" i="24" l="1"/>
  <c r="I803" i="38"/>
  <c r="T222" i="25"/>
  <c r="I829" i="38" s="1"/>
  <c r="N465"/>
  <c r="AF437" i="22"/>
  <c r="M465" i="38"/>
  <c r="AG437" i="22"/>
  <c r="K465" i="38"/>
  <c r="AI437" i="22"/>
  <c r="L465" i="38"/>
  <c r="AH437" i="22"/>
  <c r="J465" i="38"/>
  <c r="AJ437" i="22"/>
  <c r="L463" i="38"/>
  <c r="AH435" i="22"/>
  <c r="J463" i="38"/>
  <c r="AJ435" i="22"/>
  <c r="K463" i="38"/>
  <c r="AI435" i="22"/>
  <c r="M463" i="38"/>
  <c r="AG435" i="22"/>
  <c r="N463" i="38"/>
  <c r="AF435" i="22"/>
  <c r="M460" i="38"/>
  <c r="AG432" i="22"/>
  <c r="L460" i="38"/>
  <c r="AH432" i="22"/>
  <c r="K460" i="38"/>
  <c r="AI432" i="22"/>
  <c r="N460" i="38"/>
  <c r="AF432" i="22"/>
  <c r="J460" i="38"/>
  <c r="AJ432" i="22"/>
  <c r="J459" i="38"/>
  <c r="AJ431" i="22"/>
  <c r="AH431"/>
  <c r="M459" i="38"/>
  <c r="AG431" i="22"/>
  <c r="AH430"/>
  <c r="G429" i="38"/>
  <c r="R396" i="22"/>
  <c r="G430" i="38" s="1"/>
  <c r="E429"/>
  <c r="P396" i="22"/>
  <c r="E430" i="38" s="1"/>
  <c r="I429"/>
  <c r="T396" i="22"/>
  <c r="I430" i="38" s="1"/>
  <c r="J429"/>
  <c r="U396" i="22"/>
  <c r="AJ395"/>
  <c r="M429" i="38"/>
  <c r="X396" i="22"/>
  <c r="AG395"/>
  <c r="L429" i="38"/>
  <c r="AH395" i="22"/>
  <c r="W396"/>
  <c r="F429" i="38"/>
  <c r="Q396" i="22"/>
  <c r="F430" i="38" s="1"/>
  <c r="H429"/>
  <c r="S396" i="22"/>
  <c r="H430" i="38" s="1"/>
  <c r="Z396" i="22"/>
  <c r="O430" i="38" s="1"/>
  <c r="O429"/>
  <c r="P429"/>
  <c r="AA396" i="22"/>
  <c r="P430" i="38" s="1"/>
  <c r="V396" i="22"/>
  <c r="K429" i="38"/>
  <c r="AI395" i="22"/>
  <c r="N429" i="38"/>
  <c r="Y396" i="22"/>
  <c r="AF395"/>
  <c r="AH429"/>
  <c r="AI220" i="24"/>
  <c r="K718" i="38"/>
  <c r="AA149" i="21"/>
  <c r="P803" i="38"/>
  <c r="AH220" i="24"/>
  <c r="L718" i="38"/>
  <c r="AH222" i="24"/>
  <c r="AA217" i="25"/>
  <c r="P827" i="38" s="1"/>
  <c r="W149" i="21"/>
  <c r="L803" i="38"/>
  <c r="AH185" i="25"/>
  <c r="AA222"/>
  <c r="P829" i="38" s="1"/>
  <c r="W219" i="24"/>
  <c r="L717" i="38" s="1"/>
  <c r="AA218" i="25"/>
  <c r="P828" i="38" s="1"/>
  <c r="P244" i="24"/>
  <c r="E714" i="38"/>
  <c r="V244" i="24"/>
  <c r="K714" i="38"/>
  <c r="Y244" i="24"/>
  <c r="N714" i="38"/>
  <c r="R244" i="24"/>
  <c r="G714" i="38"/>
  <c r="S244" i="24"/>
  <c r="H714" i="38"/>
  <c r="T244" i="24"/>
  <c r="I714" i="38"/>
  <c r="Q149" i="21"/>
  <c r="Q218" i="25"/>
  <c r="F828" i="38" s="1"/>
  <c r="Q217" i="25"/>
  <c r="F827" i="38" s="1"/>
  <c r="Q225" i="25"/>
  <c r="F831" i="38" s="1"/>
  <c r="Q222" i="25"/>
  <c r="F829" i="38" s="1"/>
  <c r="AG166" i="25"/>
  <c r="AH166"/>
  <c r="P217"/>
  <c r="E827" i="38" s="1"/>
  <c r="P225" i="25"/>
  <c r="E831" i="38" s="1"/>
  <c r="P149" i="21"/>
  <c r="P218" i="25"/>
  <c r="E828" i="38" s="1"/>
  <c r="P222" i="25"/>
  <c r="E829" i="38" s="1"/>
  <c r="AF180" i="25"/>
  <c r="Y181"/>
  <c r="AJ180"/>
  <c r="U181"/>
  <c r="R149" i="21"/>
  <c r="R218" i="25"/>
  <c r="G828" i="38" s="1"/>
  <c r="R217" i="25"/>
  <c r="G827" i="38" s="1"/>
  <c r="R222" i="25"/>
  <c r="G829" i="38" s="1"/>
  <c r="R225" i="25"/>
  <c r="G831" i="38" s="1"/>
  <c r="S184" i="25"/>
  <c r="S174" s="1"/>
  <c r="H803" i="38" s="1"/>
  <c r="AG180" i="25"/>
  <c r="X181"/>
  <c r="AI180"/>
  <c r="V181"/>
  <c r="O162" i="21"/>
  <c r="Z206" i="24"/>
  <c r="Z196" s="1"/>
  <c r="AF222"/>
  <c r="AJ222"/>
  <c r="Y294"/>
  <c r="X297"/>
  <c r="T207"/>
  <c r="T219"/>
  <c r="I717" i="38" s="1"/>
  <c r="S207" i="24"/>
  <c r="S219"/>
  <c r="H717" i="38" s="1"/>
  <c r="P207" i="24"/>
  <c r="R207"/>
  <c r="R219"/>
  <c r="G717" i="38" s="1"/>
  <c r="Q207" i="24"/>
  <c r="AH433" i="22"/>
  <c r="AG175" i="21"/>
  <c r="O861" i="38"/>
  <c r="O859"/>
  <c r="AJ185" i="25"/>
  <c r="AJ440" i="22"/>
  <c r="AF431"/>
  <c r="AI434"/>
  <c r="AH438"/>
  <c r="AI215" i="24"/>
  <c r="AH434" i="22"/>
  <c r="AJ433"/>
  <c r="AH219" i="24"/>
  <c r="AJ219"/>
  <c r="X201"/>
  <c r="Y203"/>
  <c r="Y208" s="1"/>
  <c r="V219"/>
  <c r="K717" i="38" s="1"/>
  <c r="V207" i="24"/>
  <c r="AI430" i="22"/>
  <c r="Y207" i="24"/>
  <c r="Y219"/>
  <c r="AG428" i="22"/>
  <c r="AG434"/>
  <c r="AF436"/>
  <c r="AA206" i="24"/>
  <c r="AA196" s="1"/>
  <c r="AI438" i="22"/>
  <c r="AH436"/>
  <c r="AF433"/>
  <c r="AJ436"/>
  <c r="AJ434"/>
  <c r="AF185" i="25"/>
  <c r="AI431" i="22"/>
  <c r="AG438"/>
  <c r="AF429"/>
  <c r="AG429"/>
  <c r="AI429"/>
  <c r="AF215" i="24"/>
  <c r="AG215"/>
  <c r="AI436" i="22"/>
  <c r="AF430"/>
  <c r="AF428"/>
  <c r="AG185" i="25"/>
  <c r="AG433" i="22"/>
  <c r="AI440"/>
  <c r="W217" i="25"/>
  <c r="L827" i="38" s="1"/>
  <c r="W225" i="25"/>
  <c r="L831" i="38" s="1"/>
  <c r="W222" i="25"/>
  <c r="L829" i="38" s="1"/>
  <c r="W218" i="25"/>
  <c r="L828" i="38" s="1"/>
  <c r="M197" i="21"/>
  <c r="M180"/>
  <c r="M162"/>
  <c r="AF438" i="22"/>
  <c r="N199" i="21"/>
  <c r="N182"/>
  <c r="N164"/>
  <c r="N153"/>
  <c r="AF434" i="22"/>
  <c r="L430" i="38" l="1"/>
  <c r="AH396" i="22"/>
  <c r="AG396"/>
  <c r="M430" i="38"/>
  <c r="N430"/>
  <c r="AF396" i="22"/>
  <c r="K430" i="38"/>
  <c r="AI396" i="22"/>
  <c r="J430" i="38"/>
  <c r="AJ396" i="22"/>
  <c r="AA148" i="21"/>
  <c r="AA152" s="1"/>
  <c r="AA153" s="1"/>
  <c r="P27" i="38" s="1"/>
  <c r="P711"/>
  <c r="AG219" i="24"/>
  <c r="N717" i="38"/>
  <c r="Z148" i="21"/>
  <c r="Z152" s="1"/>
  <c r="Z182" s="1"/>
  <c r="O104" i="38" s="1"/>
  <c r="O711"/>
  <c r="X186" i="25"/>
  <c r="AG181"/>
  <c r="AH181"/>
  <c r="Y186"/>
  <c r="AF181"/>
  <c r="AI181"/>
  <c r="V186"/>
  <c r="S217"/>
  <c r="H827" i="38" s="1"/>
  <c r="S222" i="25"/>
  <c r="H829" i="38" s="1"/>
  <c r="S218" i="25"/>
  <c r="H828" i="38" s="1"/>
  <c r="S149" i="21"/>
  <c r="S225" i="25"/>
  <c r="H831" i="38" s="1"/>
  <c r="AJ181" i="25"/>
  <c r="U186"/>
  <c r="Y297" i="24"/>
  <c r="Z294"/>
  <c r="Y206"/>
  <c r="Y196" s="1"/>
  <c r="AF219"/>
  <c r="W201"/>
  <c r="X203"/>
  <c r="X208" s="1"/>
  <c r="N162" i="21"/>
  <c r="N180"/>
  <c r="N197"/>
  <c r="AI219" i="24"/>
  <c r="Z199" i="21" l="1"/>
  <c r="O110" i="38" s="1"/>
  <c r="P87"/>
  <c r="Y148" i="21"/>
  <c r="N711" i="38"/>
  <c r="Z153" i="21"/>
  <c r="O27" i="38" s="1"/>
  <c r="O87"/>
  <c r="Z164" i="21"/>
  <c r="AH186" i="25"/>
  <c r="X184"/>
  <c r="AG186"/>
  <c r="AJ186"/>
  <c r="U184"/>
  <c r="AI186"/>
  <c r="V184"/>
  <c r="AF186"/>
  <c r="Y184"/>
  <c r="Z297" i="24"/>
  <c r="AA294"/>
  <c r="AA297" s="1"/>
  <c r="V201"/>
  <c r="W203"/>
  <c r="W208" s="1"/>
  <c r="AA182" i="21"/>
  <c r="P104" i="38" s="1"/>
  <c r="AA199" i="21"/>
  <c r="P110" i="38" s="1"/>
  <c r="AA164" i="21"/>
  <c r="X206" i="24"/>
  <c r="Z162" i="21" l="1"/>
  <c r="Z180"/>
  <c r="O102" i="38" s="1"/>
  <c r="Z197" i="21"/>
  <c r="O108" i="38" s="1"/>
  <c r="Y174" i="25"/>
  <c r="N803" i="38" s="1"/>
  <c r="AF184" i="25"/>
  <c r="U174"/>
  <c r="J803" i="38" s="1"/>
  <c r="AJ184" i="25"/>
  <c r="X174"/>
  <c r="M803" i="38" s="1"/>
  <c r="AH184" i="25"/>
  <c r="AG184"/>
  <c r="AI184"/>
  <c r="V174"/>
  <c r="K803" i="38" s="1"/>
  <c r="AA180" i="21"/>
  <c r="P102" i="38" s="1"/>
  <c r="AA162" i="21"/>
  <c r="AA197"/>
  <c r="P108" i="38" s="1"/>
  <c r="AF148" i="21"/>
  <c r="U201" i="24"/>
  <c r="V203"/>
  <c r="V208" s="1"/>
  <c r="X196"/>
  <c r="AF208"/>
  <c r="W206"/>
  <c r="X148" i="21" l="1"/>
  <c r="X152" s="1"/>
  <c r="M711" i="38"/>
  <c r="U149" i="21"/>
  <c r="AJ149" s="1"/>
  <c r="AJ174" i="25"/>
  <c r="U225"/>
  <c r="J831" i="38" s="1"/>
  <c r="U222" i="25"/>
  <c r="J829" i="38" s="1"/>
  <c r="U218" i="25"/>
  <c r="J828" i="38" s="1"/>
  <c r="U217" i="25"/>
  <c r="J827" i="38" s="1"/>
  <c r="V149" i="21"/>
  <c r="AI149" s="1"/>
  <c r="V218" i="25"/>
  <c r="K828" i="38" s="1"/>
  <c r="AI174" i="25"/>
  <c r="V225"/>
  <c r="K831" i="38" s="1"/>
  <c r="V222" i="25"/>
  <c r="K829" i="38" s="1"/>
  <c r="V217" i="25"/>
  <c r="K827" i="38" s="1"/>
  <c r="X149" i="21"/>
  <c r="X225" i="25"/>
  <c r="M831" i="38" s="1"/>
  <c r="X217" i="25"/>
  <c r="M827" i="38" s="1"/>
  <c r="X222" i="25"/>
  <c r="M829" i="38" s="1"/>
  <c r="AH174" i="25"/>
  <c r="X218"/>
  <c r="M828" i="38" s="1"/>
  <c r="AG174" i="25"/>
  <c r="Y149" i="21"/>
  <c r="AF174" i="25"/>
  <c r="Y225"/>
  <c r="N831" i="38" s="1"/>
  <c r="Y218" i="25"/>
  <c r="N828" i="38" s="1"/>
  <c r="Y217" i="25"/>
  <c r="N827" i="38" s="1"/>
  <c r="Y222" i="25"/>
  <c r="N829" i="38" s="1"/>
  <c r="U203" i="24"/>
  <c r="U208" s="1"/>
  <c r="U206" s="1"/>
  <c r="T201"/>
  <c r="AG208"/>
  <c r="V206"/>
  <c r="AF206"/>
  <c r="W196"/>
  <c r="X153" i="21" l="1"/>
  <c r="M27" i="38" s="1"/>
  <c r="M87"/>
  <c r="W148" i="21"/>
  <c r="W152" s="1"/>
  <c r="L711" i="38"/>
  <c r="AH218" i="25"/>
  <c r="AG225"/>
  <c r="AF225"/>
  <c r="AI217"/>
  <c r="AI218"/>
  <c r="AJ218"/>
  <c r="AJ217"/>
  <c r="AG217"/>
  <c r="AF217"/>
  <c r="Y152" i="21"/>
  <c r="N87" i="38" s="1"/>
  <c r="AF149" i="21"/>
  <c r="AH222" i="25"/>
  <c r="AH149" i="21"/>
  <c r="AG149"/>
  <c r="AH225" i="25"/>
  <c r="AI225"/>
  <c r="AG222"/>
  <c r="AF222"/>
  <c r="AG218"/>
  <c r="AF218"/>
  <c r="AH217"/>
  <c r="AI222"/>
  <c r="AJ222"/>
  <c r="AH208" i="24"/>
  <c r="S201"/>
  <c r="T203"/>
  <c r="T208" s="1"/>
  <c r="T206" s="1"/>
  <c r="T196" s="1"/>
  <c r="I711" i="38" s="1"/>
  <c r="AF196" i="24"/>
  <c r="AG148" i="21"/>
  <c r="AH206" i="24"/>
  <c r="U196"/>
  <c r="AG206"/>
  <c r="V196"/>
  <c r="W153" i="21" l="1"/>
  <c r="L27" i="38" s="1"/>
  <c r="L87"/>
  <c r="U148" i="21"/>
  <c r="U152" s="1"/>
  <c r="J711" i="38"/>
  <c r="V148" i="21"/>
  <c r="V152" s="1"/>
  <c r="K711" i="38"/>
  <c r="Y153" i="21"/>
  <c r="N27" i="38" s="1"/>
  <c r="AF152" i="21"/>
  <c r="Y199"/>
  <c r="N110" i="38" s="1"/>
  <c r="Y164" i="21"/>
  <c r="AF164" s="1"/>
  <c r="Y182"/>
  <c r="N104" i="38" s="1"/>
  <c r="R201" i="24"/>
  <c r="S203"/>
  <c r="S208" s="1"/>
  <c r="S206" s="1"/>
  <c r="S196" s="1"/>
  <c r="H711" i="38" s="1"/>
  <c r="T148" i="21"/>
  <c r="T152" s="1"/>
  <c r="I87" i="38" s="1"/>
  <c r="AH196" i="24"/>
  <c r="AG196"/>
  <c r="X182" i="21"/>
  <c r="M104" i="38" s="1"/>
  <c r="AG152" i="21"/>
  <c r="X199"/>
  <c r="M110" i="38" s="1"/>
  <c r="X164" i="21"/>
  <c r="AH148"/>
  <c r="V153" l="1"/>
  <c r="K27" i="38" s="1"/>
  <c r="K87"/>
  <c r="U153" i="21"/>
  <c r="J27" i="38" s="1"/>
  <c r="J87"/>
  <c r="AG164" i="21"/>
  <c r="Y197"/>
  <c r="N108" i="38" s="1"/>
  <c r="AF153" i="21"/>
  <c r="Y162"/>
  <c r="AF162" s="1"/>
  <c r="Y180"/>
  <c r="N102" i="38" s="1"/>
  <c r="AF182" i="21"/>
  <c r="AF199"/>
  <c r="Q201" i="24"/>
  <c r="R203"/>
  <c r="S148" i="21"/>
  <c r="S152" s="1"/>
  <c r="H87" i="38" s="1"/>
  <c r="T153" i="21"/>
  <c r="I27" i="38" s="1"/>
  <c r="T199" i="21"/>
  <c r="I110" i="38" s="1"/>
  <c r="T164" i="21"/>
  <c r="T182"/>
  <c r="I104" i="38" s="1"/>
  <c r="AJ148" i="21"/>
  <c r="X197"/>
  <c r="M108" i="38" s="1"/>
  <c r="X162" i="21"/>
  <c r="AG162" s="1"/>
  <c r="AG153"/>
  <c r="X180"/>
  <c r="M102" i="38" s="1"/>
  <c r="AG182" i="21"/>
  <c r="W199"/>
  <c r="L110" i="38" s="1"/>
  <c r="AH152" i="21"/>
  <c r="W182"/>
  <c r="L104" i="38" s="1"/>
  <c r="W164" i="21"/>
  <c r="AH164" s="1"/>
  <c r="AG199"/>
  <c r="AI148"/>
  <c r="R208" i="24" l="1"/>
  <c r="R206" s="1"/>
  <c r="R196" s="1"/>
  <c r="G711" i="38" s="1"/>
  <c r="AF180" i="21"/>
  <c r="AF197"/>
  <c r="T180"/>
  <c r="I102" i="38" s="1"/>
  <c r="T162" i="21"/>
  <c r="T197"/>
  <c r="I108" i="38" s="1"/>
  <c r="P201" i="24"/>
  <c r="P203" s="1"/>
  <c r="Q203"/>
  <c r="S199" i="21"/>
  <c r="H110" i="38" s="1"/>
  <c r="S153" i="21"/>
  <c r="H27" i="38" s="1"/>
  <c r="S164" i="21"/>
  <c r="S182"/>
  <c r="H104" i="38" s="1"/>
  <c r="U182" i="21"/>
  <c r="J104" i="38" s="1"/>
  <c r="U199" i="21"/>
  <c r="J110" i="38" s="1"/>
  <c r="AJ152" i="21"/>
  <c r="U164"/>
  <c r="AJ164" s="1"/>
  <c r="AH182"/>
  <c r="W180"/>
  <c r="L102" i="38" s="1"/>
  <c r="W162" i="21"/>
  <c r="AH162" s="1"/>
  <c r="AH153"/>
  <c r="W197"/>
  <c r="L108" i="38" s="1"/>
  <c r="AG180" i="21"/>
  <c r="V199"/>
  <c r="K110" i="38" s="1"/>
  <c r="V182" i="21"/>
  <c r="K104" i="38" s="1"/>
  <c r="AI152" i="21"/>
  <c r="V164"/>
  <c r="AI164" s="1"/>
  <c r="AH199"/>
  <c r="AG197"/>
  <c r="Q208" i="24" l="1"/>
  <c r="Q206" s="1"/>
  <c r="Q196" s="1"/>
  <c r="F711" i="38" s="1"/>
  <c r="R148" i="21"/>
  <c r="R152" s="1"/>
  <c r="G87" i="38" s="1"/>
  <c r="P208" i="24"/>
  <c r="P206" s="1"/>
  <c r="P196" s="1"/>
  <c r="E711" i="38" s="1"/>
  <c r="P217" i="24"/>
  <c r="S197" i="21"/>
  <c r="H108" i="38" s="1"/>
  <c r="S162" i="21"/>
  <c r="S180"/>
  <c r="H102" i="38" s="1"/>
  <c r="R164" i="21"/>
  <c r="R182"/>
  <c r="G104" i="38" s="1"/>
  <c r="R153" i="21"/>
  <c r="G27" i="38" s="1"/>
  <c r="AI182" i="21"/>
  <c r="AH180"/>
  <c r="AJ153"/>
  <c r="U197"/>
  <c r="J108" i="38" s="1"/>
  <c r="U162" i="21"/>
  <c r="AJ162" s="1"/>
  <c r="U180"/>
  <c r="J102" i="38" s="1"/>
  <c r="V162" i="21"/>
  <c r="AI162" s="1"/>
  <c r="AI153"/>
  <c r="V180"/>
  <c r="K102" i="38" s="1"/>
  <c r="V197" i="21"/>
  <c r="K108" i="38" s="1"/>
  <c r="AJ182" i="21"/>
  <c r="AI199"/>
  <c r="AH197"/>
  <c r="AJ199"/>
  <c r="R199" l="1"/>
  <c r="G110" i="38" s="1"/>
  <c r="Q148" i="21"/>
  <c r="Q152" s="1"/>
  <c r="F87" i="38" s="1"/>
  <c r="P148" i="21"/>
  <c r="P152" s="1"/>
  <c r="E87" i="38" s="1"/>
  <c r="P199" i="21"/>
  <c r="E110" i="38" s="1"/>
  <c r="P164" i="21"/>
  <c r="P182"/>
  <c r="E104" i="38" s="1"/>
  <c r="Q164" i="21"/>
  <c r="Q153"/>
  <c r="F27" i="38" s="1"/>
  <c r="Q199" i="21"/>
  <c r="F110" i="38" s="1"/>
  <c r="Q182" i="21"/>
  <c r="F104" i="38" s="1"/>
  <c r="R197" i="21"/>
  <c r="G108" i="38" s="1"/>
  <c r="R180" i="21"/>
  <c r="G102" i="38" s="1"/>
  <c r="R162" i="21"/>
  <c r="AI180"/>
  <c r="AJ180"/>
  <c r="AI197"/>
  <c r="AJ197"/>
  <c r="P153" l="1"/>
  <c r="E27" i="38" s="1"/>
  <c r="Q162" i="21"/>
  <c r="Q180"/>
  <c r="F102" i="38" s="1"/>
  <c r="Q197" i="21"/>
  <c r="F108" i="38" s="1"/>
  <c r="Q79"/>
  <c r="Q81"/>
  <c r="Q78"/>
  <c r="Q76"/>
  <c r="AB67" i="21"/>
  <c r="Q50" i="38" s="1"/>
  <c r="Q53"/>
  <c r="AB150" i="21"/>
  <c r="Q88" i="38" s="1"/>
  <c r="AB70" i="21"/>
  <c r="AB69"/>
  <c r="Q52" i="38" s="1"/>
  <c r="AB166" i="21"/>
  <c r="Q77" i="38"/>
  <c r="AB68" i="21"/>
  <c r="Q51" i="38" s="1"/>
  <c r="Q80"/>
  <c r="AB71" i="21"/>
  <c r="Q54" i="38" s="1"/>
  <c r="Q74"/>
  <c r="AB147" i="21"/>
  <c r="AB205" s="1"/>
  <c r="Q118" i="38" s="1"/>
  <c r="AB65" i="21"/>
  <c r="AB72" s="1"/>
  <c r="P180" l="1"/>
  <c r="E102" i="38" s="1"/>
  <c r="P162" i="21"/>
  <c r="P197"/>
  <c r="E108" i="38" s="1"/>
  <c r="AB71" i="27"/>
  <c r="Q161" i="38" s="1"/>
  <c r="AB142" i="21"/>
  <c r="Q55" i="38"/>
  <c r="AB189" i="21"/>
  <c r="Q114" i="38" s="1"/>
  <c r="AB171" i="21"/>
  <c r="Q48" i="38"/>
  <c r="AB184" i="21"/>
  <c r="Q106" i="38" s="1"/>
  <c r="Q860" s="1"/>
  <c r="AB200" i="21"/>
  <c r="Q111" i="38" s="1"/>
  <c r="Q86" l="1"/>
  <c r="AB154" i="21"/>
  <c r="AB155" s="1"/>
  <c r="AB181"/>
  <c r="AB153"/>
  <c r="AB198"/>
  <c r="Q109" i="38" s="1"/>
  <c r="AB163" i="21"/>
  <c r="AB173" l="1"/>
  <c r="AB175" s="1"/>
  <c r="AB165"/>
  <c r="Q105" i="38" s="1"/>
  <c r="AB183" i="21"/>
  <c r="Q103" i="38"/>
  <c r="Q858" s="1"/>
  <c r="AB197" i="21"/>
  <c r="Q108" i="38" s="1"/>
  <c r="AB162" i="21"/>
  <c r="Q27" i="38"/>
  <c r="AB180" i="21"/>
  <c r="Q102" i="38" s="1"/>
  <c r="Q862" l="1"/>
  <c r="Q861"/>
  <c r="Q859"/>
  <c r="E560"/>
  <c r="P183" i="23"/>
  <c r="P192" s="1"/>
  <c r="P200" l="1"/>
  <c r="P202" s="1"/>
  <c r="P214"/>
  <c r="E595" i="38" s="1"/>
  <c r="P213" i="23"/>
  <c r="E594" i="38" s="1"/>
</calcChain>
</file>

<file path=xl/comments1.xml><?xml version="1.0" encoding="utf-8"?>
<comments xmlns="http://schemas.openxmlformats.org/spreadsheetml/2006/main">
  <authors>
    <author>Bruno LAPILLONNE</author>
    <author>Karine POLLIER</author>
  </authors>
  <commentList>
    <comment ref="E4" authorId="0">
      <text>
        <r>
          <rPr>
            <b/>
            <sz val="9"/>
            <color indexed="81"/>
            <rFont val="Tahoma"/>
            <family val="2"/>
          </rPr>
          <t>Bruno LAPILLONNE:</t>
        </r>
        <r>
          <rPr>
            <sz val="9"/>
            <color indexed="81"/>
            <rFont val="Tahoma"/>
            <family val="2"/>
          </rPr>
          <t xml:space="preserve">
lc: national currency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Bruno LAPILLONNE:</t>
        </r>
        <r>
          <rPr>
            <sz val="9"/>
            <color indexed="81"/>
            <rFont val="Tahoma"/>
            <family val="2"/>
          </rPr>
          <t xml:space="preserve">
XX base year for constant price 
eg 00 for 2000 or 05 for 2005</t>
        </r>
      </text>
    </comment>
    <comment ref="A9" authorId="1">
      <text>
        <r>
          <rPr>
            <b/>
            <sz val="8"/>
            <color indexed="81"/>
            <rFont val="Tahoma"/>
            <family val="2"/>
          </rPr>
          <t>Karine POLLIER:</t>
        </r>
        <r>
          <rPr>
            <sz val="8"/>
            <color indexed="81"/>
            <rFont val="Tahoma"/>
            <family val="2"/>
          </rPr>
          <t xml:space="preserve">
A purchasing power parity (PPP) is a relative price which measures the number of units of a country's currency that are needed in a country to purchase the same quantity of an individual good or service as 1 € will purchase in Europe.
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Bruno LAPILLONNE:</t>
        </r>
        <r>
          <rPr>
            <sz val="9"/>
            <color indexed="81"/>
            <rFont val="Tahoma"/>
            <family val="2"/>
          </rPr>
          <t xml:space="preserve">
XX base year for constant price 
eg 00 for 2000 or 05 for 2005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Bruno LAPILLONNE:</t>
        </r>
        <r>
          <rPr>
            <sz val="9"/>
            <color indexed="81"/>
            <rFont val="Tahoma"/>
            <family val="2"/>
          </rPr>
          <t xml:space="preserve">
XX base year for constant price 
eg 00 for 2000 or 05 for 2005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Bruno LAPILLONNE:</t>
        </r>
        <r>
          <rPr>
            <sz val="9"/>
            <color indexed="81"/>
            <rFont val="Tahoma"/>
            <family val="2"/>
          </rPr>
          <t xml:space="preserve">
XX base year for constant price 
eg 00 for 2000 or 05 for 2005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Bruno LAPILLONNE:</t>
        </r>
        <r>
          <rPr>
            <sz val="9"/>
            <color indexed="81"/>
            <rFont val="Tahoma"/>
            <family val="2"/>
          </rPr>
          <t xml:space="preserve">
XX base year for constant price 
eg 00 for 2000 or 05 for 2005</t>
        </r>
      </text>
    </comment>
    <comment ref="B57" authorId="1">
      <text>
        <r>
          <rPr>
            <b/>
            <sz val="8"/>
            <color indexed="81"/>
            <rFont val="Tahoma"/>
            <family val="2"/>
          </rPr>
          <t>Karine POLLIER:</t>
        </r>
        <r>
          <rPr>
            <sz val="8"/>
            <color indexed="81"/>
            <rFont val="Tahoma"/>
            <family val="2"/>
          </rPr>
          <t xml:space="preserve">
international air transport included</t>
        </r>
      </text>
    </comment>
    <comment ref="B148" authorId="1">
      <text>
        <r>
          <rPr>
            <b/>
            <sz val="8"/>
            <color indexed="81"/>
            <rFont val="Tahoma"/>
            <family val="2"/>
          </rPr>
          <t>Karine POLLIER:</t>
        </r>
        <r>
          <rPr>
            <sz val="8"/>
            <color indexed="81"/>
            <rFont val="Tahoma"/>
            <family val="2"/>
          </rPr>
          <t xml:space="preserve">
toccfrescc=toccfres/(1-(pcchfrescc*0.9)*(1-(dj/djref))) [Mtoe]
with toccfrescc: households energy consumption with climatic corrections
toccfres: households energy consumption (observed)
pcchfrescc: share of space heating
dj/ djref: degree days and degree days of reference</t>
        </r>
      </text>
    </comment>
  </commentList>
</comments>
</file>

<file path=xl/comments2.xml><?xml version="1.0" encoding="utf-8"?>
<comments xmlns="http://schemas.openxmlformats.org/spreadsheetml/2006/main">
  <authors>
    <author>areyes</author>
    <author>pollierk</author>
  </authors>
  <commentList>
    <comment ref="E7" authorId="0">
      <text>
        <r>
          <rPr>
            <b/>
            <sz val="8"/>
            <color indexed="81"/>
            <rFont val="Tahoma"/>
            <family val="2"/>
          </rPr>
          <t>areyes:</t>
        </r>
        <r>
          <rPr>
            <sz val="8"/>
            <color indexed="81"/>
            <rFont val="Tahoma"/>
            <family val="2"/>
          </rPr>
          <t xml:space="preserve">
1998 ingresa el GN a Uruguay</t>
        </r>
      </text>
    </comment>
    <comment ref="E14" authorId="0">
      <text>
        <r>
          <rPr>
            <b/>
            <sz val="8"/>
            <color indexed="81"/>
            <rFont val="Tahoma"/>
            <family val="2"/>
          </rPr>
          <t>areyes:</t>
        </r>
        <r>
          <rPr>
            <sz val="8"/>
            <color indexed="81"/>
            <rFont val="Tahoma"/>
            <family val="2"/>
          </rPr>
          <t xml:space="preserve">
1998 ingresa el GN a Uruguay</t>
        </r>
      </text>
    </comment>
    <comment ref="E20" authorId="0">
      <text>
        <r>
          <rPr>
            <b/>
            <sz val="8"/>
            <color indexed="81"/>
            <rFont val="Tahoma"/>
            <family val="2"/>
          </rPr>
          <t>areyes:</t>
        </r>
        <r>
          <rPr>
            <sz val="8"/>
            <color indexed="81"/>
            <rFont val="Tahoma"/>
            <family val="2"/>
          </rPr>
          <t xml:space="preserve">
1998 ingresa el GN a Uruguay</t>
        </r>
      </text>
    </comment>
    <comment ref="B36" authorId="1">
      <text>
        <r>
          <rPr>
            <b/>
            <sz val="8"/>
            <color indexed="81"/>
            <rFont val="Tahoma"/>
            <family val="2"/>
          </rPr>
          <t>pollierk:</t>
        </r>
        <r>
          <rPr>
            <sz val="8"/>
            <color indexed="81"/>
            <rFont val="Tahoma"/>
            <family val="2"/>
          </rPr>
          <t xml:space="preserve">
should be negative</t>
        </r>
      </text>
    </comment>
  </commentList>
</comments>
</file>

<file path=xl/comments3.xml><?xml version="1.0" encoding="utf-8"?>
<comments xmlns="http://schemas.openxmlformats.org/spreadsheetml/2006/main">
  <authors>
    <author>Karine POLLIER</author>
    <author>Peter Dal</author>
    <author>Bruno LAPILLONNE</author>
    <author>Ines</author>
  </authors>
  <commentList>
    <comment ref="P4" authorId="0">
      <text>
        <r>
          <rPr>
            <b/>
            <sz val="9"/>
            <color indexed="81"/>
            <rFont val="Tahoma"/>
            <family val="2"/>
          </rPr>
          <t>Karine POLLIER:</t>
        </r>
        <r>
          <rPr>
            <sz val="9"/>
            <color indexed="81"/>
            <rFont val="Tahoma"/>
            <family val="2"/>
          </rPr>
          <t xml:space="preserve">
mandatory if value added in constant prices are not with 2000 as reference
</t>
        </r>
      </text>
    </comment>
    <comment ref="B47" authorId="1">
      <text>
        <r>
          <rPr>
            <b/>
            <sz val="8"/>
            <color indexed="81"/>
            <rFont val="Tahoma"/>
            <family val="2"/>
          </rPr>
          <t>Peter Dal: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Excl. Refineries</t>
        </r>
      </text>
    </comment>
    <comment ref="B57" authorId="0">
      <text>
        <r>
          <rPr>
            <sz val="8"/>
            <color indexed="81"/>
            <rFont val="Tahoma"/>
            <family val="2"/>
          </rPr>
          <t xml:space="preserve">should included nace 25+33+36+37
</t>
        </r>
      </text>
    </comment>
    <comment ref="A84" authorId="2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if manufacturing equal to total of industry link to indusrty in macro sheet (attention oredr of fuel not the same)</t>
        </r>
      </text>
    </comment>
    <comment ref="E85" authorId="3">
      <text>
        <r>
          <rPr>
            <b/>
            <sz val="9"/>
            <color indexed="81"/>
            <rFont val="Tahoma"/>
            <family val="2"/>
          </rPr>
          <t>Ines:</t>
        </r>
        <r>
          <rPr>
            <sz val="9"/>
            <color indexed="81"/>
            <rFont val="Tahoma"/>
            <family val="2"/>
          </rPr>
          <t xml:space="preserve">
no hay q pasar a miles como en hoja macro?</t>
        </r>
      </text>
    </comment>
    <comment ref="A226" authorId="0">
      <text>
        <r>
          <rPr>
            <b/>
            <sz val="8"/>
            <color indexed="81"/>
            <rFont val="Tahoma"/>
            <family val="2"/>
          </rPr>
          <t xml:space="preserve">nace 25= </t>
        </r>
        <r>
          <rPr>
            <sz val="8"/>
            <color indexed="81"/>
            <rFont val="Tahoma"/>
            <family val="2"/>
          </rPr>
          <t xml:space="preserve">rubber &amp; plastics
</t>
        </r>
        <r>
          <rPr>
            <b/>
            <sz val="8"/>
            <color indexed="81"/>
            <rFont val="Tahoma"/>
            <family val="2"/>
          </rPr>
          <t xml:space="preserve">
nace 33=</t>
        </r>
        <r>
          <rPr>
            <sz val="8"/>
            <color indexed="81"/>
            <rFont val="Tahoma"/>
            <family val="2"/>
          </rPr>
          <t xml:space="preserve">manufacture of medical, precision and optical instrument, watches and clothes
</t>
        </r>
        <r>
          <rPr>
            <b/>
            <sz val="8"/>
            <color indexed="81"/>
            <rFont val="Tahoma"/>
            <family val="2"/>
          </rPr>
          <t xml:space="preserve">
nace 36=</t>
        </r>
        <r>
          <rPr>
            <sz val="8"/>
            <color indexed="81"/>
            <rFont val="Tahoma"/>
            <family val="2"/>
          </rPr>
          <t xml:space="preserve">manufacture of furniture, manufacturing n.e.c
</t>
        </r>
        <r>
          <rPr>
            <b/>
            <sz val="8"/>
            <color indexed="81"/>
            <rFont val="Tahoma"/>
            <family val="2"/>
          </rPr>
          <t xml:space="preserve">
nace 37=</t>
        </r>
        <r>
          <rPr>
            <sz val="8"/>
            <color indexed="81"/>
            <rFont val="Tahoma"/>
            <family val="2"/>
          </rPr>
          <t xml:space="preserve">recycling
</t>
        </r>
      </text>
    </comment>
    <comment ref="AE244" authorId="0">
      <text>
        <r>
          <rPr>
            <b/>
            <sz val="8"/>
            <color indexed="81"/>
            <rFont val="Tahoma"/>
            <family val="2"/>
          </rPr>
          <t xml:space="preserve">nace 25= </t>
        </r>
        <r>
          <rPr>
            <sz val="8"/>
            <color indexed="81"/>
            <rFont val="Tahoma"/>
            <family val="2"/>
          </rPr>
          <t xml:space="preserve">rubber &amp; plastics
</t>
        </r>
        <r>
          <rPr>
            <b/>
            <sz val="8"/>
            <color indexed="81"/>
            <rFont val="Tahoma"/>
            <family val="2"/>
          </rPr>
          <t xml:space="preserve">
nace 33=</t>
        </r>
        <r>
          <rPr>
            <sz val="8"/>
            <color indexed="81"/>
            <rFont val="Tahoma"/>
            <family val="2"/>
          </rPr>
          <t xml:space="preserve">manufacture of medical, precision and optical instrument, watches and clothes
</t>
        </r>
        <r>
          <rPr>
            <b/>
            <sz val="8"/>
            <color indexed="81"/>
            <rFont val="Tahoma"/>
            <family val="2"/>
          </rPr>
          <t xml:space="preserve">
nace 36=</t>
        </r>
        <r>
          <rPr>
            <sz val="8"/>
            <color indexed="81"/>
            <rFont val="Tahoma"/>
            <family val="2"/>
          </rPr>
          <t xml:space="preserve">manufacture of furniture, manufacturing n.e.c
</t>
        </r>
        <r>
          <rPr>
            <b/>
            <sz val="8"/>
            <color indexed="81"/>
            <rFont val="Tahoma"/>
            <family val="2"/>
          </rPr>
          <t xml:space="preserve">
nace 37=</t>
        </r>
        <r>
          <rPr>
            <sz val="8"/>
            <color indexed="81"/>
            <rFont val="Tahoma"/>
            <family val="2"/>
          </rPr>
          <t xml:space="preserve">recycling
</t>
        </r>
      </text>
    </comment>
    <comment ref="A247" authorId="2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details of mining hidden; if detail available show the hidden lines</t>
        </r>
      </text>
    </comment>
    <comment ref="A287" authorId="2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details of non ferrous metals hidden; if detail available show the hidden lines</t>
        </r>
      </text>
    </comment>
  </commentList>
</comments>
</file>

<file path=xl/comments4.xml><?xml version="1.0" encoding="utf-8"?>
<comments xmlns="http://schemas.openxmlformats.org/spreadsheetml/2006/main">
  <authors>
    <author>Bruno LAPILLONNE</author>
  </authors>
  <commentList>
    <comment ref="E19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21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23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25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26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31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32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33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34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35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54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55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56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57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58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59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60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63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64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65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66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77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78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79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80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81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82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86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  <comment ref="E87" authorId="0">
      <text>
        <r>
          <rPr>
            <b/>
            <sz val="9"/>
            <color indexed="81"/>
            <rFont val="Tahoma"/>
            <charset val="1"/>
          </rPr>
          <t>Bruno LAPILLONNE:</t>
        </r>
        <r>
          <rPr>
            <sz val="9"/>
            <color indexed="81"/>
            <rFont val="Tahoma"/>
            <charset val="1"/>
          </rPr>
          <t xml:space="preserve">
for 80% insert 80</t>
        </r>
      </text>
    </comment>
  </commentList>
</comments>
</file>

<file path=xl/comments5.xml><?xml version="1.0" encoding="utf-8"?>
<comments xmlns="http://schemas.openxmlformats.org/spreadsheetml/2006/main">
  <authors>
    <author>Karine POLLIER</author>
  </authors>
  <commentList>
    <comment ref="A96" authorId="0">
      <text>
        <r>
          <rPr>
            <b/>
            <sz val="8"/>
            <color indexed="81"/>
            <rFont val="Tahoma"/>
            <family val="2"/>
          </rPr>
          <t>Karine POLLIER: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Employment in full time equivalent is preferable</t>
        </r>
        <r>
          <rPr>
            <sz val="8"/>
            <color indexed="81"/>
            <rFont val="Tahoma"/>
            <family val="2"/>
          </rPr>
          <t xml:space="preserve">
The number of full-time equivalent jobs, defined as total hours worked divided by average annual hours worked in full-time jobs.
Depending on the data availability, enter one of the following :
1) Employment total in full-time equivalents
2) Total employment
</t>
        </r>
      </text>
    </comment>
    <comment ref="B174" authorId="0">
      <text>
        <r>
          <rPr>
            <b/>
            <sz val="9"/>
            <color indexed="81"/>
            <rFont val="Tahoma"/>
            <family val="2"/>
          </rPr>
          <t>Formula
totcfrescc=totcfres/(1-((heatshare/100*0.9)*(1-(dj/djref))))+(elccfres*coolshare/100*(1-djcli/djrefcli))</t>
        </r>
      </text>
    </comment>
    <comment ref="B175" authorId="0">
      <text>
        <r>
          <rPr>
            <b/>
            <sz val="8"/>
            <color indexed="81"/>
            <rFont val="Tahoma"/>
            <family val="2"/>
          </rPr>
          <t>Karine POLLIER:</t>
        </r>
        <r>
          <rPr>
            <sz val="8"/>
            <color indexed="81"/>
            <rFont val="Tahoma"/>
            <family val="2"/>
          </rPr>
          <t xml:space="preserve">
toccfreschc=toccfreschf/(1-(0.9*(1-(dj/djref)))) [Mtoe];</t>
        </r>
      </text>
    </comment>
    <comment ref="Z181" authorId="0">
      <text>
        <r>
          <rPr>
            <b/>
            <sz val="9"/>
            <color indexed="81"/>
            <rFont val="Tahoma"/>
            <family val="2"/>
          </rPr>
          <t>Karine POLLIER:</t>
        </r>
        <r>
          <rPr>
            <sz val="9"/>
            <color indexed="81"/>
            <rFont val="Tahoma"/>
            <family val="2"/>
          </rPr>
          <t xml:space="preserve">
Formula  En = E x 1/ (1-K x (1-CDD/CDDn))</t>
        </r>
      </text>
    </comment>
    <comment ref="AC213" authorId="0">
      <text>
        <r>
          <rPr>
            <b/>
            <sz val="9"/>
            <color indexed="81"/>
            <rFont val="Tahoma"/>
            <family val="2"/>
          </rPr>
          <t>Karine POLLIER:</t>
        </r>
        <r>
          <rPr>
            <sz val="9"/>
            <color indexed="81"/>
            <rFont val="Tahoma"/>
            <family val="2"/>
          </rPr>
          <t xml:space="preserve">
hypothesis, based on the case of Uruguay (survey 2006) which have a rather similar number of cooling degree days
</t>
        </r>
      </text>
    </comment>
  </commentList>
</comments>
</file>

<file path=xl/comments6.xml><?xml version="1.0" encoding="utf-8"?>
<comments xmlns="http://schemas.openxmlformats.org/spreadsheetml/2006/main">
  <authors>
    <author>Ines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Ines:</t>
        </r>
        <r>
          <rPr>
            <sz val="9"/>
            <color indexed="81"/>
            <rFont val="Tahoma"/>
            <family val="2"/>
          </rPr>
          <t xml:space="preserve">
En el total se incluye el agro (sale de la matriz energetica) no hay donde incluirlo acá, lo incluyo en agricultura?? Lo incui para que cerrara el total</t>
        </r>
      </text>
    </comment>
  </commentList>
</comments>
</file>

<file path=xl/comments7.xml><?xml version="1.0" encoding="utf-8"?>
<comments xmlns="http://schemas.openxmlformats.org/spreadsheetml/2006/main">
  <authors>
    <author>Karine POLLIER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Karine POLLIER:</t>
        </r>
        <r>
          <rPr>
            <sz val="8"/>
            <color indexed="81"/>
            <rFont val="Tahoma"/>
            <family val="2"/>
          </rPr>
          <t xml:space="preserve">
A purchasing power parity (PPP) is a relative price which measures the number of units of a country's currency that are needed in a country to purchase the same quantity of an individual good or service as 1 € will purchase in Europe.
</t>
        </r>
      </text>
    </comment>
  </commentList>
</comments>
</file>

<file path=xl/comments8.xml><?xml version="1.0" encoding="utf-8"?>
<comments xmlns="http://schemas.openxmlformats.org/spreadsheetml/2006/main">
  <authors>
    <author xml:space="preserve"> </author>
  </authors>
  <commentList>
    <comment ref="B26" authorId="0">
      <text>
        <r>
          <rPr>
            <sz val="8"/>
            <color indexed="81"/>
            <rFont val="Tahoma"/>
            <family val="2"/>
          </rPr>
          <t xml:space="preserve">
specify unit</t>
        </r>
      </text>
    </comment>
  </commentList>
</comments>
</file>

<file path=xl/comments9.xml><?xml version="1.0" encoding="utf-8"?>
<comments xmlns="http://schemas.openxmlformats.org/spreadsheetml/2006/main">
  <authors>
    <author>Karine POLLIER</author>
  </authors>
  <commentList>
    <comment ref="D114" authorId="0">
      <text>
        <r>
          <rPr>
            <b/>
            <sz val="8"/>
            <color indexed="81"/>
            <rFont val="Tahoma"/>
            <family val="2"/>
          </rPr>
          <t>Karine POLLIER:</t>
        </r>
        <r>
          <rPr>
            <sz val="8"/>
            <color indexed="81"/>
            <rFont val="Tahoma"/>
            <family val="2"/>
          </rPr>
          <t xml:space="preserve">
Section R : Arts entertainment and recreation
Section S: Other services
</t>
        </r>
      </text>
    </comment>
  </commentList>
</comments>
</file>

<file path=xl/sharedStrings.xml><?xml version="1.0" encoding="utf-8"?>
<sst xmlns="http://schemas.openxmlformats.org/spreadsheetml/2006/main" count="6442" uniqueCount="2783">
  <si>
    <t>Stock of trucks and light duty vehicles</t>
  </si>
  <si>
    <t>Stock of motor spirit trucks and light duty vehicles</t>
  </si>
  <si>
    <t>Stock of diesel oil trucks and light duty vehicles</t>
  </si>
  <si>
    <t>km/year</t>
  </si>
  <si>
    <t>toe/veh</t>
  </si>
  <si>
    <t>koe/tkm</t>
  </si>
  <si>
    <t>koe/tkbr</t>
  </si>
  <si>
    <t>koe/pkm</t>
  </si>
  <si>
    <t>toe/pass</t>
  </si>
  <si>
    <t>km/year for cars</t>
  </si>
  <si>
    <t>km/year for motor spirit cars</t>
  </si>
  <si>
    <t>km/year for diesel oil cars</t>
  </si>
  <si>
    <t>km/year for motorcycles</t>
  </si>
  <si>
    <t>km/year for light vehicles</t>
  </si>
  <si>
    <t>km/year for buses</t>
  </si>
  <si>
    <t>km/year for trucks</t>
  </si>
  <si>
    <t>km/year for trucks &amp; light vehicles</t>
  </si>
  <si>
    <t>Passengers traffic by water transport (coasts and rivers)</t>
  </si>
  <si>
    <t>Total passenger traffic for rail</t>
  </si>
  <si>
    <t>Passengers traffic by cars</t>
  </si>
  <si>
    <t>Passengers traffic in trains</t>
  </si>
  <si>
    <t>Passengers traffic in metros, tram</t>
  </si>
  <si>
    <t>Passengers traffic in buses</t>
  </si>
  <si>
    <t>Passengers traffic in domestic air</t>
  </si>
  <si>
    <t xml:space="preserve">Passengers traffic in buses </t>
  </si>
  <si>
    <t xml:space="preserve">Passengers traffic in domestic air </t>
  </si>
  <si>
    <t>Passengers traffic in domestic and international air transport</t>
  </si>
  <si>
    <t>Freight traffic on road</t>
  </si>
  <si>
    <t>Freight traffic in trains</t>
  </si>
  <si>
    <t>Freight traffic for water transport</t>
  </si>
  <si>
    <t xml:space="preserve">Freight traffic on road </t>
  </si>
  <si>
    <t xml:space="preserve">Freight traffic in coasts and rivers </t>
  </si>
  <si>
    <t>Freight loaded and unloaded in national ports (international traffic)</t>
  </si>
  <si>
    <t>LPG consumption in road transport</t>
  </si>
  <si>
    <t>Diesel oil consumption in road transport</t>
  </si>
  <si>
    <t>CNG consumption in road transport</t>
  </si>
  <si>
    <t>Electricity consumption in road transport</t>
  </si>
  <si>
    <t>Biofuel consumption of road transport</t>
  </si>
  <si>
    <t>Total road consumption</t>
  </si>
  <si>
    <t>Gasoline consumption in road transport</t>
  </si>
  <si>
    <t>Diesel oil consumption in rail transport</t>
  </si>
  <si>
    <t>Fuel oil consumption in rail transport</t>
  </si>
  <si>
    <t>Electricity consumption in rail transport</t>
  </si>
  <si>
    <t>Total rail consumption</t>
  </si>
  <si>
    <t>Diesel oil consumption in water  transport</t>
  </si>
  <si>
    <t>Fuel oil consumption in water  transport</t>
  </si>
  <si>
    <t>Total domestic water consumption</t>
  </si>
  <si>
    <t>LPG consumption of cars</t>
  </si>
  <si>
    <t>Diesel oil consumption of cars</t>
  </si>
  <si>
    <t>CNG consumption of cars</t>
  </si>
  <si>
    <t>Biofuel consumption of cars</t>
  </si>
  <si>
    <t>Gasoline consumption of cars</t>
  </si>
  <si>
    <t>Total consumption of cars</t>
  </si>
  <si>
    <t>Gasoline consumption of two-wheels</t>
  </si>
  <si>
    <t>LPG consumption of light vehicles</t>
  </si>
  <si>
    <t>Diesel oil consumption of light vehicles</t>
  </si>
  <si>
    <t>CNG consumption of light vehicles</t>
  </si>
  <si>
    <t>Biofuel energy consumption of light vehicles</t>
  </si>
  <si>
    <t>Total consumption of light vehicles</t>
  </si>
  <si>
    <t>Gasoline consumption of light vehicles</t>
  </si>
  <si>
    <t>LPG (and CNG) consumption of buses</t>
  </si>
  <si>
    <t>Motor spirit consumption of buses</t>
  </si>
  <si>
    <t>Diesel oil consumption of buses</t>
  </si>
  <si>
    <t>Biofuel consumption of bus</t>
  </si>
  <si>
    <t>Total bus consumption</t>
  </si>
  <si>
    <t>Motor spirit consumption of trucks</t>
  </si>
  <si>
    <t>Diesel oil consumption of trucks</t>
  </si>
  <si>
    <t>Total  consumption of trucks</t>
  </si>
  <si>
    <t>Average specific consumption of private cars</t>
  </si>
  <si>
    <t>Motor spirit specific consumption of private cars</t>
  </si>
  <si>
    <t>Diesel oil specific consumption of private cars</t>
  </si>
  <si>
    <t>Specific consumption of motorcycles</t>
  </si>
  <si>
    <t>Specific consumption of light vehicles</t>
  </si>
  <si>
    <t>Specific consumption of buses</t>
  </si>
  <si>
    <t>Specific consumption of trucks</t>
  </si>
  <si>
    <t>Average specific consumption of new cars (test values)</t>
  </si>
  <si>
    <t>Average specific gasoline consumption of new cars</t>
  </si>
  <si>
    <t>Average specific diesel consumption of new cars</t>
  </si>
  <si>
    <t>Final energy consumption of transport</t>
  </si>
  <si>
    <t>Road energy consumption</t>
  </si>
  <si>
    <t>Energy consumption by modes</t>
  </si>
  <si>
    <t xml:space="preserve">     Road energy consumption</t>
  </si>
  <si>
    <t xml:space="preserve">     Rail energy consumption</t>
  </si>
  <si>
    <t xml:space="preserve">     Air transport  energy consumption</t>
  </si>
  <si>
    <t xml:space="preserve">     Water energy consumption</t>
  </si>
  <si>
    <t>Control of consistency : sum of modes compared to total</t>
  </si>
  <si>
    <t>Categorias L Q E</t>
  </si>
  <si>
    <t>Categoria G Z</t>
  </si>
  <si>
    <t>Employment in wholesale and retail trade services</t>
  </si>
  <si>
    <t>Employment in hotels and restaurants</t>
  </si>
  <si>
    <t>Employment in education</t>
  </si>
  <si>
    <t>Employment in agriculture and fishing activities</t>
  </si>
  <si>
    <t>Employment in private offices</t>
  </si>
  <si>
    <t>value added at constant prices</t>
  </si>
  <si>
    <t>VA at constant market prices of wholesale and retail trade services</t>
  </si>
  <si>
    <t>VA at constant market prices of private offices</t>
  </si>
  <si>
    <t>VA at constant market prices of public offices, administration and government services</t>
  </si>
  <si>
    <t>VA at constant market prices of health and social works (hospitals)</t>
  </si>
  <si>
    <t>VA at constant market prices of hotels and restaurants</t>
  </si>
  <si>
    <t>VA at constant market prices of education</t>
  </si>
  <si>
    <t>Number of person-nights in hotels-restaurants</t>
  </si>
  <si>
    <t>Number of pupils/students</t>
  </si>
  <si>
    <t>Number of beds in health/social action (hospitals)</t>
  </si>
  <si>
    <t xml:space="preserve">Total consumption of services </t>
  </si>
  <si>
    <t xml:space="preserve">Total consumption of services with climatic corrections </t>
  </si>
  <si>
    <t>Electricity consumption of services</t>
  </si>
  <si>
    <t>Energy consumption of public offices, administration and government services</t>
  </si>
  <si>
    <t>Energy consumption of private offices</t>
  </si>
  <si>
    <t>Energy consumption of heath sector</t>
  </si>
  <si>
    <t>Energy consumption of Wholesale and retail trade</t>
  </si>
  <si>
    <t>Energy consumption of hotels &amp; restaurants, lodging &amp; catering</t>
  </si>
  <si>
    <t>Energy consumption of education sector</t>
  </si>
  <si>
    <t>Energy consumption of other sector</t>
  </si>
  <si>
    <t>Electricity consumption of public lighting</t>
  </si>
  <si>
    <t>Sum of branches</t>
  </si>
  <si>
    <t>Electricity consumption by branch</t>
  </si>
  <si>
    <t>Electricity consumption of public offices, administration and government services</t>
  </si>
  <si>
    <t>Electricity consumption of private offices</t>
  </si>
  <si>
    <t>Electricity consumption of heath sector</t>
  </si>
  <si>
    <t>Electricity consumption of Wholesale and retail trade</t>
  </si>
  <si>
    <t>Electricity consumption of hotels &amp; restaurants, lodging &amp; catering</t>
  </si>
  <si>
    <t>Electricity consumption of education sector</t>
  </si>
  <si>
    <t>Electricity consumption of other sector</t>
  </si>
  <si>
    <t>Control : sum of consumption by branch vs total</t>
  </si>
  <si>
    <t>Control : sum of consumption by branch vs total electricity</t>
  </si>
  <si>
    <t>Energy consumption by end-uses</t>
  </si>
  <si>
    <t>Total consumption of air conditioning for service sector</t>
  </si>
  <si>
    <t>Others</t>
  </si>
  <si>
    <t>Sum of end uses</t>
  </si>
  <si>
    <t>Control : sum of consumption by end -uses vs total</t>
  </si>
  <si>
    <t xml:space="preserve">Energy intensity of services </t>
  </si>
  <si>
    <t>Energy intensity of services (climate corrected)</t>
  </si>
  <si>
    <t>Electricity intensity of services</t>
  </si>
  <si>
    <t>Energy consumption of services per employee</t>
  </si>
  <si>
    <t xml:space="preserve">percent of dwelling with other fuels as main cooking fuel </t>
  </si>
  <si>
    <t>Dwelling size</t>
  </si>
  <si>
    <t>Average area of dwellings</t>
  </si>
  <si>
    <t>Surface area of new dwellings</t>
  </si>
  <si>
    <t>Total floor area of dwellings</t>
  </si>
  <si>
    <t>Households electrical appliances</t>
  </si>
  <si>
    <t>Stock, sales of appliances</t>
  </si>
  <si>
    <t>Number of dwelling with refrigerators</t>
  </si>
  <si>
    <t>Number of dwelling with washing machines</t>
  </si>
  <si>
    <t>Number of dwelling with TV sets</t>
  </si>
  <si>
    <t>Number of dwellings with microwave ovens</t>
  </si>
  <si>
    <t>Equipment rate of households</t>
  </si>
  <si>
    <t>% of households with refrigerator</t>
  </si>
  <si>
    <t>% of households with washing machines</t>
  </si>
  <si>
    <t>% of households with TV sets</t>
  </si>
  <si>
    <t>% of households with microwave ovens</t>
  </si>
  <si>
    <t>% of households with air conditionners</t>
  </si>
  <si>
    <t>Sales of electrical appliances</t>
  </si>
  <si>
    <t>Annual sales of refrigerator</t>
  </si>
  <si>
    <t>Annual sales of washing machines</t>
  </si>
  <si>
    <t>Annual sales of TV sets</t>
  </si>
  <si>
    <t>Annual sales of microwave ovens</t>
  </si>
  <si>
    <t>Annual sales of air conditionners</t>
  </si>
  <si>
    <t>Sales of efficient electrical appliances/lighting (label A,A+ or more)</t>
  </si>
  <si>
    <t>% of new refrigerators in label class A (or most efficient label)</t>
  </si>
  <si>
    <t>% of new refrigerators in label class B  (or second most efficient label)</t>
  </si>
  <si>
    <t>% of new washing machines in label class A (or most efficient label)</t>
  </si>
  <si>
    <t>% of new washing machines in label class B (or second most efficient label)</t>
  </si>
  <si>
    <t>% of new AC in label class A (or most efficient label)</t>
  </si>
  <si>
    <t>% of new AC in label class B (or second most efficient label)</t>
  </si>
  <si>
    <t xml:space="preserve"> CFL / Compact Fluorescent lamps for households</t>
  </si>
  <si>
    <t>number of Compact Fluo lamps per household</t>
  </si>
  <si>
    <t>% of CFL in total lamps</t>
  </si>
  <si>
    <t>% of households that at leat one CFL</t>
  </si>
  <si>
    <t>Annual sales of compact fluorescent lamps (CFL)</t>
  </si>
  <si>
    <t>Annual sales of compact fluorescent lamps (CFL) for households</t>
  </si>
  <si>
    <t>Solar water heaters</t>
  </si>
  <si>
    <t>Average surface installed per year</t>
  </si>
  <si>
    <t>Total surface installed</t>
  </si>
  <si>
    <t>% of households with solar water heaters</t>
  </si>
  <si>
    <t>Specific consumption of households electrical appliances</t>
  </si>
  <si>
    <t xml:space="preserve">Specific consumption of refrigerator </t>
  </si>
  <si>
    <t>Specific consumption of washing machines</t>
  </si>
  <si>
    <t xml:space="preserve">Specific consumption of TV sets </t>
  </si>
  <si>
    <t xml:space="preserve">Specific consumption of microwave ovens </t>
  </si>
  <si>
    <t xml:space="preserve">Specific consumption of air conditionners </t>
  </si>
  <si>
    <t>Specific consumption of new electrical appliances  (sales weighted)</t>
  </si>
  <si>
    <t>Specific consumption of new refrigerators</t>
  </si>
  <si>
    <t>Other final consumption of aluminium industry (wood, wastes)</t>
  </si>
  <si>
    <t>toccfalu</t>
  </si>
  <si>
    <t>Total final energy consumption of aluminium</t>
  </si>
  <si>
    <t>copper</t>
  </si>
  <si>
    <t>elecfcop</t>
  </si>
  <si>
    <t>Electricity final consumption (purchased + self produced) of  copper industry</t>
  </si>
  <si>
    <t>gnacfcop</t>
  </si>
  <si>
    <t>Natural gas final consumption of copper industry</t>
  </si>
  <si>
    <t>gzlcfcop</t>
  </si>
  <si>
    <t>Diesel oil final consumption of copper industry</t>
  </si>
  <si>
    <t>folcfcop</t>
  </si>
  <si>
    <t>Heavy fuel oil final consumption of copper industry</t>
  </si>
  <si>
    <t>pdvcfcop</t>
  </si>
  <si>
    <t>Other petroleum final consumption of copper industry</t>
  </si>
  <si>
    <t>chacfcop</t>
  </si>
  <si>
    <t>Hard coal final consumption of copper industry</t>
  </si>
  <si>
    <t>enccfcop</t>
  </si>
  <si>
    <t>Other final consumption of copper industry (wood, wastes)</t>
  </si>
  <si>
    <t>toccfcop</t>
  </si>
  <si>
    <t>Total final energy consumption of copper</t>
  </si>
  <si>
    <t>Ferroalloys</t>
  </si>
  <si>
    <t>elecffal</t>
  </si>
  <si>
    <t>Electricity final consumption (purchased + self produced) of  ferroalloy industry</t>
  </si>
  <si>
    <t>gnacffal</t>
  </si>
  <si>
    <t>Natural gas final consumption of ferroalloy industry</t>
  </si>
  <si>
    <t>gzlcffal</t>
  </si>
  <si>
    <t>Diesel oil final consumption of ferroalloy industry</t>
  </si>
  <si>
    <t>folcffal</t>
  </si>
  <si>
    <t>Heavy fuel oil final consumption of ferroalloy industry</t>
  </si>
  <si>
    <t>pdvcffal</t>
  </si>
  <si>
    <t>Other petroleum final consumption of ferroalloy industry</t>
  </si>
  <si>
    <t>chacffal</t>
  </si>
  <si>
    <t>Hard coal final consumption of ferroalloy industry</t>
  </si>
  <si>
    <t>enccffal</t>
  </si>
  <si>
    <t>Other final consumption of ferroalloy industry (wood, wastes)</t>
  </si>
  <si>
    <t>toccffal</t>
  </si>
  <si>
    <t>Total final energy consumption of ferroalloys</t>
  </si>
  <si>
    <t>Sugar</t>
  </si>
  <si>
    <t>elecfsug</t>
  </si>
  <si>
    <t>Electricity final consumption (purchased + self produced) of  sugar industry</t>
  </si>
  <si>
    <t>gnacfsug</t>
  </si>
  <si>
    <t>Natural gas final consumption of sugar industry</t>
  </si>
  <si>
    <t>gzlcfsug</t>
  </si>
  <si>
    <t>Diesel oil final consumption of sugar industry</t>
  </si>
  <si>
    <t>folcfsug</t>
  </si>
  <si>
    <t>Heavy fuel oil final consumption of sugar industry</t>
  </si>
  <si>
    <t>pdvcfsug</t>
  </si>
  <si>
    <t>Other petroleum final consumption of sugar industry</t>
  </si>
  <si>
    <t>chacfsug</t>
  </si>
  <si>
    <t>Hard coal final consumption of sugar industry</t>
  </si>
  <si>
    <t>enccfsug</t>
  </si>
  <si>
    <t>Other final consumption of sugar industry (wood, wastes)</t>
  </si>
  <si>
    <t>toccfsug</t>
  </si>
  <si>
    <t>Total final energy consumption of sugars</t>
  </si>
  <si>
    <t>nbrvpcflx</t>
  </si>
  <si>
    <t>Stock of flexfuel cars</t>
  </si>
  <si>
    <t>nbrvpccng</t>
  </si>
  <si>
    <t>Stock of CNG cars</t>
  </si>
  <si>
    <t>nbrvpcele</t>
  </si>
  <si>
    <t>Stock of electricity &amp; hybrid cars</t>
  </si>
  <si>
    <t>Annual sales of new flexfuel cars</t>
  </si>
  <si>
    <t>Annual sales of new CNG cars</t>
  </si>
  <si>
    <t>newvpcele</t>
  </si>
  <si>
    <t>Annual sales of new electric &amp; hybrid cars</t>
  </si>
  <si>
    <t>newvpcflx</t>
  </si>
  <si>
    <t>newvpccng</t>
  </si>
  <si>
    <t>nbrvlrcng</t>
  </si>
  <si>
    <t>Stock of CNG light vehicles</t>
  </si>
  <si>
    <t>nbrvlrele</t>
  </si>
  <si>
    <t>Stock of electric &amp; hybrid light vehicles</t>
  </si>
  <si>
    <t>nbrbusele</t>
  </si>
  <si>
    <t>Stock of electric buses</t>
  </si>
  <si>
    <t>nbrbusxxx</t>
  </si>
  <si>
    <t>Stock of other fuel buses</t>
  </si>
  <si>
    <t xml:space="preserve">    Consumption of  anhydrous ethanol </t>
  </si>
  <si>
    <t xml:space="preserve">    Consumption of hydrated ethanol </t>
  </si>
  <si>
    <t xml:space="preserve">   cfethess</t>
  </si>
  <si>
    <t xml:space="preserve">   cfbiogzl</t>
  </si>
  <si>
    <t>shethess</t>
  </si>
  <si>
    <t>Share of bioethanol in gasoline road consumption</t>
  </si>
  <si>
    <t>shbiogzl</t>
  </si>
  <si>
    <t>Share of biodiesel  in diesel road consumption</t>
  </si>
  <si>
    <t>Biofuels : share of biofuel in gasoline and diesel</t>
  </si>
  <si>
    <t>koe/$00</t>
  </si>
  <si>
    <t>Energy intensity of services in $ (constant prices of 2000)</t>
  </si>
  <si>
    <t>Energy intensity of services in $ (constant prices of 2000) (climate corrected)</t>
  </si>
  <si>
    <t>kep/$2000</t>
  </si>
  <si>
    <t>ietocter$</t>
  </si>
  <si>
    <t>ietoctercc$</t>
  </si>
  <si>
    <t>ieecter$</t>
  </si>
  <si>
    <t>MWh/$2000</t>
  </si>
  <si>
    <t>Energy intensity at constant prices in $ 2000</t>
  </si>
  <si>
    <t>ietocima$</t>
  </si>
  <si>
    <t>ietociaa$</t>
  </si>
  <si>
    <t>ietoctex$</t>
  </si>
  <si>
    <t>ietocboi$</t>
  </si>
  <si>
    <t>ietocppp$</t>
  </si>
  <si>
    <t>ietocchi$</t>
  </si>
  <si>
    <t>ietocmnm$</t>
  </si>
  <si>
    <t>ietocmpr$</t>
  </si>
  <si>
    <t>ietocmac$</t>
  </si>
  <si>
    <t>ietocveh$</t>
  </si>
  <si>
    <t>ietocidv$</t>
  </si>
  <si>
    <t>ietocmin$</t>
  </si>
  <si>
    <t>ietoccon$</t>
  </si>
  <si>
    <t>Energy intensity at constant prices in $ 2000 at purchasing power parities</t>
  </si>
  <si>
    <t>ietocima$p</t>
  </si>
  <si>
    <t>ietociaa$p</t>
  </si>
  <si>
    <t>ietoctex$p</t>
  </si>
  <si>
    <t>ietocboi$p</t>
  </si>
  <si>
    <t>ietocppp$p</t>
  </si>
  <si>
    <t>ietocchi$p</t>
  </si>
  <si>
    <t>ietocmnm$p</t>
  </si>
  <si>
    <t>ietocmpr$p</t>
  </si>
  <si>
    <t>ietocmac$p</t>
  </si>
  <si>
    <t>ietocveh$p</t>
  </si>
  <si>
    <t>ietocidv$p</t>
  </si>
  <si>
    <t>ietocmin$p</t>
  </si>
  <si>
    <t>ietoccon$p</t>
  </si>
  <si>
    <t xml:space="preserve">Instructions: </t>
  </si>
  <si>
    <t>Each data serie has a specific unit, which can not be changed (see below)</t>
  </si>
  <si>
    <t>sector</t>
  </si>
  <si>
    <t>Economic data</t>
  </si>
  <si>
    <t xml:space="preserve">    * Stock of vehicles</t>
  </si>
  <si>
    <t xml:space="preserve"> in k (thousands)</t>
  </si>
  <si>
    <t xml:space="preserve">    * Kilometers</t>
  </si>
  <si>
    <t xml:space="preserve"> in km</t>
  </si>
  <si>
    <t xml:space="preserve">    * Passenger traffic (pkm)</t>
  </si>
  <si>
    <t xml:space="preserve"> in Mpkm</t>
  </si>
  <si>
    <t xml:space="preserve">    * Goods traffic (tkm)</t>
  </si>
  <si>
    <t xml:space="preserve"> in Mtkm</t>
  </si>
  <si>
    <t xml:space="preserve">    * Other traffic such number of air passenger, bus..</t>
  </si>
  <si>
    <t xml:space="preserve">    * Specific consumption of vehicles</t>
  </si>
  <si>
    <t xml:space="preserve"> in l/100km</t>
  </si>
  <si>
    <t xml:space="preserve">    * Stock of dwellings</t>
  </si>
  <si>
    <t xml:space="preserve">    * Floor area of dwellings </t>
  </si>
  <si>
    <t xml:space="preserve"> in m2 (meter square)</t>
  </si>
  <si>
    <t xml:space="preserve">    * Number of electrical appliances</t>
  </si>
  <si>
    <t xml:space="preserve">    * Specific consumption of electrical appliances</t>
  </si>
  <si>
    <t xml:space="preserve"> in kWh/year</t>
  </si>
  <si>
    <t xml:space="preserve">    * Equipment rates</t>
  </si>
  <si>
    <t xml:space="preserve"> in %</t>
  </si>
  <si>
    <t>Service</t>
  </si>
  <si>
    <t>2. Data control</t>
  </si>
  <si>
    <t xml:space="preserve">At the end of each sectoral file, some data control have been introduced </t>
  </si>
  <si>
    <t xml:space="preserve">   * Calculations of main indicators and visualization through graphs</t>
  </si>
  <si>
    <t>Please before sending your datasheet, make sure that all the data control have been validated !</t>
  </si>
  <si>
    <t xml:space="preserve">1. Update of primary data in the 7 sheets </t>
  </si>
  <si>
    <t>Energy</t>
  </si>
  <si>
    <t>Macro</t>
  </si>
  <si>
    <t xml:space="preserve"> in ktoe (kilo tons of oil equivalent)</t>
  </si>
  <si>
    <t xml:space="preserve"> in M (millions) of dollar  or national currency (add the base year for constant price: $1995 or $2000 or $2005 for example)</t>
  </si>
  <si>
    <t xml:space="preserve">   * Number of employees, activity data</t>
  </si>
  <si>
    <t xml:space="preserve">   * Consistency check: for example the sum of energy consumption by end uses is coherent with total…</t>
  </si>
  <si>
    <t xml:space="preserve">   * Quality of the update : automatic calculations of the variations for the five last years</t>
  </si>
  <si>
    <t>Data should be updated in the following sheets:</t>
  </si>
  <si>
    <t>folcftex</t>
  </si>
  <si>
    <t>elecfreschf</t>
  </si>
  <si>
    <t>elecfresecs</t>
  </si>
  <si>
    <t>elecfrescui</t>
  </si>
  <si>
    <t>elecfrescli</t>
  </si>
  <si>
    <t>elecfresels</t>
  </si>
  <si>
    <t>elecfreslgt</t>
  </si>
  <si>
    <t>cselerfg</t>
  </si>
  <si>
    <t>cseletvs</t>
  </si>
  <si>
    <t>enccfret</t>
  </si>
  <si>
    <t>petcfres</t>
  </si>
  <si>
    <t>gazcfres</t>
  </si>
  <si>
    <t>cmscfres</t>
  </si>
  <si>
    <t>enccfres</t>
  </si>
  <si>
    <t>Agriculture</t>
  </si>
  <si>
    <t>petcfagr</t>
  </si>
  <si>
    <t>vadrefxx</t>
  </si>
  <si>
    <t>Floor area in service sector buildings</t>
  </si>
  <si>
    <t>surter</t>
  </si>
  <si>
    <t>emphcr</t>
  </si>
  <si>
    <t>empedu</t>
  </si>
  <si>
    <t>empagr</t>
  </si>
  <si>
    <t>2007/2006</t>
  </si>
  <si>
    <t>2006/2005</t>
  </si>
  <si>
    <t>kWh/emp</t>
  </si>
  <si>
    <t>ipiboixx</t>
  </si>
  <si>
    <t>petcfterchf</t>
  </si>
  <si>
    <t>csmotess</t>
  </si>
  <si>
    <t>newbus</t>
  </si>
  <si>
    <t>newbusess</t>
  </si>
  <si>
    <t>newbusgzl</t>
  </si>
  <si>
    <t>gplcfrescui</t>
  </si>
  <si>
    <t>gazcfreschf</t>
  </si>
  <si>
    <t>gazcfresecs</t>
  </si>
  <si>
    <t>gazcfrescui</t>
  </si>
  <si>
    <t>holcfreschf</t>
  </si>
  <si>
    <t>newtvs</t>
  </si>
  <si>
    <t>newlvl</t>
  </si>
  <si>
    <t>newfrm</t>
  </si>
  <si>
    <t>newcli</t>
  </si>
  <si>
    <t>salcfl</t>
  </si>
  <si>
    <t>salcflres</t>
  </si>
  <si>
    <t>elecfcim</t>
  </si>
  <si>
    <t>gnacfppp</t>
  </si>
  <si>
    <t>gzlcfppp</t>
  </si>
  <si>
    <t>folcfppp</t>
  </si>
  <si>
    <t>pdvcfppp</t>
  </si>
  <si>
    <t>Specific consumption of new cars</t>
  </si>
  <si>
    <t>csvpnth</t>
  </si>
  <si>
    <t>csvpnessth</t>
  </si>
  <si>
    <t>cselerfgth</t>
  </si>
  <si>
    <t>nbrcam</t>
  </si>
  <si>
    <t>k</t>
  </si>
  <si>
    <t>kt</t>
  </si>
  <si>
    <t>%</t>
  </si>
  <si>
    <t>gplcfbus</t>
  </si>
  <si>
    <t>esscfbus</t>
  </si>
  <si>
    <t>gzlcfbus</t>
  </si>
  <si>
    <t>nsuter</t>
  </si>
  <si>
    <t>vadminxx</t>
  </si>
  <si>
    <t>vadmanxx</t>
  </si>
  <si>
    <t>elecfhos</t>
  </si>
  <si>
    <t>elecfcom</t>
  </si>
  <si>
    <t>petcp</t>
  </si>
  <si>
    <t>cmscp</t>
  </si>
  <si>
    <t>gazcp</t>
  </si>
  <si>
    <t>nbrrfg</t>
  </si>
  <si>
    <t>nbrtvs</t>
  </si>
  <si>
    <t>nbrlvl</t>
  </si>
  <si>
    <t>chacfppp</t>
  </si>
  <si>
    <t>vadter</t>
  </si>
  <si>
    <t>vadagrxx</t>
  </si>
  <si>
    <t>ncfl</t>
  </si>
  <si>
    <t>gplcftra</t>
  </si>
  <si>
    <t>gplcfret</t>
  </si>
  <si>
    <t>holcfret</t>
  </si>
  <si>
    <t>prdcim</t>
  </si>
  <si>
    <t>prdclk</t>
  </si>
  <si>
    <t>prdpat</t>
  </si>
  <si>
    <t>prdpap</t>
  </si>
  <si>
    <t>prdety</t>
  </si>
  <si>
    <t>prdamm</t>
  </si>
  <si>
    <t>elecfter</t>
  </si>
  <si>
    <t>ipiidvxx</t>
  </si>
  <si>
    <t>ipiconxx</t>
  </si>
  <si>
    <t>prdacb</t>
  </si>
  <si>
    <t>prdacboxy</t>
  </si>
  <si>
    <t>prdacbele</t>
  </si>
  <si>
    <t>csvpcess</t>
  </si>
  <si>
    <t>csvpcgzl</t>
  </si>
  <si>
    <t>gnacfcim</t>
  </si>
  <si>
    <t>cseleclith</t>
  </si>
  <si>
    <t>pclvla</t>
  </si>
  <si>
    <t>newcam</t>
  </si>
  <si>
    <t>folcfiaa</t>
  </si>
  <si>
    <t>pdvcfiaa</t>
  </si>
  <si>
    <t>chacfiaa</t>
  </si>
  <si>
    <t>elecfhcr</t>
  </si>
  <si>
    <t>elecfedu</t>
  </si>
  <si>
    <t>cmscfterchf</t>
  </si>
  <si>
    <t>vadegwxx</t>
  </si>
  <si>
    <t>enccfiaa</t>
  </si>
  <si>
    <t>enccftex</t>
  </si>
  <si>
    <t>enccfppp</t>
  </si>
  <si>
    <t>enccfchi</t>
  </si>
  <si>
    <t>enccfmnm</t>
  </si>
  <si>
    <t>enccfsid</t>
  </si>
  <si>
    <t>enccfmnf</t>
  </si>
  <si>
    <t>enccfmac</t>
  </si>
  <si>
    <t>enccfveh</t>
  </si>
  <si>
    <t>enccfidv</t>
  </si>
  <si>
    <t>enccfmin</t>
  </si>
  <si>
    <t>enccfcon</t>
  </si>
  <si>
    <t>enccfcim</t>
  </si>
  <si>
    <t>enccfrou</t>
  </si>
  <si>
    <t>enccfvpc</t>
  </si>
  <si>
    <t>enccfvlr</t>
  </si>
  <si>
    <t>enccfbus</t>
  </si>
  <si>
    <t>gzlcfchi</t>
  </si>
  <si>
    <t>nbrvpcess</t>
  </si>
  <si>
    <t>nbrvpcgzl</t>
  </si>
  <si>
    <t>nbrvpcgpl</t>
  </si>
  <si>
    <t>newvpcgzl</t>
  </si>
  <si>
    <t>newvpcgpl</t>
  </si>
  <si>
    <t>nbrmot</t>
  </si>
  <si>
    <t>newmot</t>
  </si>
  <si>
    <t>nbrvlr</t>
  </si>
  <si>
    <t>nbrvlress</t>
  </si>
  <si>
    <t>nbrvlrgzl</t>
  </si>
  <si>
    <t>newvlr</t>
  </si>
  <si>
    <t>newvlress</t>
  </si>
  <si>
    <t>newvlrgzl</t>
  </si>
  <si>
    <t>nbrbus</t>
  </si>
  <si>
    <t>nbrbusess</t>
  </si>
  <si>
    <t>nbrbusgzl</t>
  </si>
  <si>
    <t>enccfagr</t>
  </si>
  <si>
    <t>m2</t>
  </si>
  <si>
    <t>gadcfsid</t>
  </si>
  <si>
    <t>gzlcfsid</t>
  </si>
  <si>
    <t>folcfsid</t>
  </si>
  <si>
    <t>pdvcfsid</t>
  </si>
  <si>
    <t>pkmbus</t>
  </si>
  <si>
    <t>pasbus</t>
  </si>
  <si>
    <t>pkmavd</t>
  </si>
  <si>
    <t>pasavd</t>
  </si>
  <si>
    <t>csvpc</t>
  </si>
  <si>
    <t>enccfreschf</t>
  </si>
  <si>
    <t>enccfresecs</t>
  </si>
  <si>
    <t>enccfrescui</t>
  </si>
  <si>
    <t>enccfter</t>
  </si>
  <si>
    <t>pkmflv</t>
  </si>
  <si>
    <t>tkmfer</t>
  </si>
  <si>
    <t>elecfboi</t>
  </si>
  <si>
    <t>gnacfboi</t>
  </si>
  <si>
    <t>gzlcfboi</t>
  </si>
  <si>
    <t>folcfboi</t>
  </si>
  <si>
    <t>pdvcfboi</t>
  </si>
  <si>
    <t>chacfboi</t>
  </si>
  <si>
    <t>tkmrou</t>
  </si>
  <si>
    <t>tonrou</t>
  </si>
  <si>
    <t>tkmflv</t>
  </si>
  <si>
    <t>gnacfcon</t>
  </si>
  <si>
    <t>gzlcfcon</t>
  </si>
  <si>
    <t>tonmar</t>
  </si>
  <si>
    <t>enccfboi</t>
  </si>
  <si>
    <t>toccfres</t>
  </si>
  <si>
    <t>toccfresecs</t>
  </si>
  <si>
    <t>toccfrescui</t>
  </si>
  <si>
    <t>toccfmac</t>
  </si>
  <si>
    <t>toccfveh</t>
  </si>
  <si>
    <t>toccfret</t>
  </si>
  <si>
    <t>toccfagr</t>
  </si>
  <si>
    <t>toccfrou</t>
  </si>
  <si>
    <t>toccffer</t>
  </si>
  <si>
    <t>toccfvpc</t>
  </si>
  <si>
    <t>toccfvlr</t>
  </si>
  <si>
    <t>teqrfg</t>
  </si>
  <si>
    <t>teqfrm</t>
  </si>
  <si>
    <t>teqcli</t>
  </si>
  <si>
    <t>toccfbus</t>
  </si>
  <si>
    <t>toccfcam</t>
  </si>
  <si>
    <t>toccfreschf</t>
  </si>
  <si>
    <t>carcfado</t>
  </si>
  <si>
    <t>toccfter</t>
  </si>
  <si>
    <t>toccfterchf</t>
  </si>
  <si>
    <t>elecfsid</t>
  </si>
  <si>
    <t>gnacfveh</t>
  </si>
  <si>
    <t>gzlcfveh</t>
  </si>
  <si>
    <t>folcfveh</t>
  </si>
  <si>
    <t>pdvcfveh</t>
  </si>
  <si>
    <t>chacfveh</t>
  </si>
  <si>
    <t>elecfveh</t>
  </si>
  <si>
    <t>gzlcfcim</t>
  </si>
  <si>
    <t>folcfcim</t>
  </si>
  <si>
    <t>gnacfiaa</t>
  </si>
  <si>
    <t>gzlcfiaa</t>
  </si>
  <si>
    <t>gnacfsid</t>
  </si>
  <si>
    <t>cselelvlth</t>
  </si>
  <si>
    <t>pop</t>
  </si>
  <si>
    <t>toccp</t>
  </si>
  <si>
    <t>petcfind</t>
  </si>
  <si>
    <t>gazcfind</t>
  </si>
  <si>
    <t>cmscfind</t>
  </si>
  <si>
    <t>Transport</t>
  </si>
  <si>
    <t>petcftra</t>
  </si>
  <si>
    <t>gazcftra</t>
  </si>
  <si>
    <t>nbrcamess</t>
  </si>
  <si>
    <t>nbrcamgzl</t>
  </si>
  <si>
    <t>nbrcamvlr</t>
  </si>
  <si>
    <t>nbrcamvlress</t>
  </si>
  <si>
    <t>nbrcamvlrgzl</t>
  </si>
  <si>
    <t>tonflv</t>
  </si>
  <si>
    <t>elecftex</t>
  </si>
  <si>
    <t>gnacftex</t>
  </si>
  <si>
    <t>toccfchi</t>
  </si>
  <si>
    <t>toccfsid</t>
  </si>
  <si>
    <t>toccfmnf</t>
  </si>
  <si>
    <t>toccfcim</t>
  </si>
  <si>
    <t>toccfppp</t>
  </si>
  <si>
    <t>toccfiaa</t>
  </si>
  <si>
    <t>toccftex</t>
  </si>
  <si>
    <t>Manufacturing</t>
  </si>
  <si>
    <t>djcli</t>
  </si>
  <si>
    <t>djrefcli</t>
  </si>
  <si>
    <t>gzlcfmnm</t>
  </si>
  <si>
    <t>folcfmnm</t>
  </si>
  <si>
    <t>pdvcfmnm</t>
  </si>
  <si>
    <t>chacfmnm</t>
  </si>
  <si>
    <t>elecfmnm</t>
  </si>
  <si>
    <t>gnacfmnm</t>
  </si>
  <si>
    <t>toccfind</t>
  </si>
  <si>
    <t>toccftra</t>
  </si>
  <si>
    <t>pccfl</t>
  </si>
  <si>
    <t>nbmencfl1</t>
  </si>
  <si>
    <t>toccfboi</t>
  </si>
  <si>
    <t>toccfmnm</t>
  </si>
  <si>
    <t>toccfidv</t>
  </si>
  <si>
    <t>toccfmin</t>
  </si>
  <si>
    <t>toccfcon</t>
  </si>
  <si>
    <t>nbrlpn</t>
  </si>
  <si>
    <t>nbrmpn</t>
  </si>
  <si>
    <t>nbripn</t>
  </si>
  <si>
    <t>vadconxx</t>
  </si>
  <si>
    <t>ipiindxx</t>
  </si>
  <si>
    <t>ipiminxx</t>
  </si>
  <si>
    <t>ipimanxx</t>
  </si>
  <si>
    <t>ipiiaaxx</t>
  </si>
  <si>
    <t>ipitexxx</t>
  </si>
  <si>
    <t>pdvcfcim</t>
  </si>
  <si>
    <t>chacfcim</t>
  </si>
  <si>
    <t>folcfcon</t>
  </si>
  <si>
    <t>pdvcfcon</t>
  </si>
  <si>
    <t>csvpngzlth</t>
  </si>
  <si>
    <t>elecfmnf</t>
  </si>
  <si>
    <t>gnacfmnf</t>
  </si>
  <si>
    <t>gzlcfmnf</t>
  </si>
  <si>
    <t>folcfmnf</t>
  </si>
  <si>
    <t>pdvcfmnf</t>
  </si>
  <si>
    <t>chacfmnf</t>
  </si>
  <si>
    <t>dj</t>
  </si>
  <si>
    <t>chacfsid</t>
  </si>
  <si>
    <t>elecfgov</t>
  </si>
  <si>
    <t>gplcfagr</t>
  </si>
  <si>
    <t>holcfagr</t>
  </si>
  <si>
    <t>l/100km</t>
  </si>
  <si>
    <t>chacfmac</t>
  </si>
  <si>
    <t>elecfmac</t>
  </si>
  <si>
    <t>vadmacxx</t>
  </si>
  <si>
    <t>vadvehxx</t>
  </si>
  <si>
    <t>ipimacxx</t>
  </si>
  <si>
    <t>ipivehxx</t>
  </si>
  <si>
    <t>esscfvlr</t>
  </si>
  <si>
    <t>gzlcfvlr</t>
  </si>
  <si>
    <t>ipipppxx</t>
  </si>
  <si>
    <t>ipichixx</t>
  </si>
  <si>
    <t>newcamess</t>
  </si>
  <si>
    <t>newcamgzl</t>
  </si>
  <si>
    <t>kmvvpc</t>
  </si>
  <si>
    <t>kmvvpcess</t>
  </si>
  <si>
    <t>kmvvpcgzl</t>
  </si>
  <si>
    <t>kmvmot</t>
  </si>
  <si>
    <t>kmvvlr</t>
  </si>
  <si>
    <t>kmvbus</t>
  </si>
  <si>
    <t>kmvcam</t>
  </si>
  <si>
    <t>elecfidv</t>
  </si>
  <si>
    <t>gnacfidv</t>
  </si>
  <si>
    <t>gzlcfidv</t>
  </si>
  <si>
    <t>folcfidv</t>
  </si>
  <si>
    <t>pdvcfidv</t>
  </si>
  <si>
    <t>chacfidv</t>
  </si>
  <si>
    <t>elecfmin</t>
  </si>
  <si>
    <t>gnacfmin</t>
  </si>
  <si>
    <t>gzlcfmin</t>
  </si>
  <si>
    <t>folcfmin</t>
  </si>
  <si>
    <t>pdvcfmin</t>
  </si>
  <si>
    <t>chacfmin</t>
  </si>
  <si>
    <t>surlog</t>
  </si>
  <si>
    <t>surlpn</t>
  </si>
  <si>
    <t>esscfcam</t>
  </si>
  <si>
    <t>gzlcfcam</t>
  </si>
  <si>
    <t>carcftra</t>
  </si>
  <si>
    <t>folcftra</t>
  </si>
  <si>
    <t>folcfchi</t>
  </si>
  <si>
    <t>pdvcfchi</t>
  </si>
  <si>
    <t>gplcfreschf</t>
  </si>
  <si>
    <t>gplcfresecs</t>
  </si>
  <si>
    <t>elecfcon</t>
  </si>
  <si>
    <t>nbrfrm</t>
  </si>
  <si>
    <t>nbrcli</t>
  </si>
  <si>
    <t>elecfppp</t>
  </si>
  <si>
    <t>djref</t>
  </si>
  <si>
    <t>enccftra</t>
  </si>
  <si>
    <t>pcrfga</t>
  </si>
  <si>
    <t>nbrvpc</t>
  </si>
  <si>
    <t>newvpc</t>
  </si>
  <si>
    <t>elecfchi</t>
  </si>
  <si>
    <t>gnacfchi</t>
  </si>
  <si>
    <t>gazcfret</t>
  </si>
  <si>
    <t>cmscfret</t>
  </si>
  <si>
    <t>gazcfagr</t>
  </si>
  <si>
    <t>cmscfagr</t>
  </si>
  <si>
    <t>pcclia</t>
  </si>
  <si>
    <t>vadgovxx</t>
  </si>
  <si>
    <t>vadcomxx</t>
  </si>
  <si>
    <t>vadeduxx</t>
  </si>
  <si>
    <t>vadhosxx</t>
  </si>
  <si>
    <t>vadhcrxx</t>
  </si>
  <si>
    <t>elecfbur</t>
  </si>
  <si>
    <t>pdvcftex</t>
  </si>
  <si>
    <t>chacftex</t>
  </si>
  <si>
    <t>gazcfterchf</t>
  </si>
  <si>
    <t>elecfterchf</t>
  </si>
  <si>
    <t>elecftercli</t>
  </si>
  <si>
    <t>elecfterlgt</t>
  </si>
  <si>
    <t>vadmnmxx</t>
  </si>
  <si>
    <t>vadmprxx</t>
  </si>
  <si>
    <t>vadidvxx</t>
  </si>
  <si>
    <t>ipimnmxx</t>
  </si>
  <si>
    <t>ipimprxx</t>
  </si>
  <si>
    <t>newvpcess</t>
  </si>
  <si>
    <t>gplcfres</t>
  </si>
  <si>
    <t>holcfres</t>
  </si>
  <si>
    <t>gplcfter</t>
  </si>
  <si>
    <t>holcfter</t>
  </si>
  <si>
    <t>gazcfter</t>
  </si>
  <si>
    <t>elecfiaa</t>
  </si>
  <si>
    <t>holcfresecs</t>
  </si>
  <si>
    <t>pib</t>
  </si>
  <si>
    <t>pibxx</t>
  </si>
  <si>
    <t>vadagr</t>
  </si>
  <si>
    <t>vadind</t>
  </si>
  <si>
    <t>newrfg</t>
  </si>
  <si>
    <t>gzlcfind</t>
  </si>
  <si>
    <t>folcfind</t>
  </si>
  <si>
    <t>esscftra</t>
  </si>
  <si>
    <t>gzlcftra</t>
  </si>
  <si>
    <t>Population</t>
  </si>
  <si>
    <t>Degree days</t>
  </si>
  <si>
    <t>country</t>
  </si>
  <si>
    <t>source</t>
  </si>
  <si>
    <t>notes</t>
  </si>
  <si>
    <t>kmvcamvlr</t>
  </si>
  <si>
    <t>elecfima</t>
  </si>
  <si>
    <t>gnacfima</t>
  </si>
  <si>
    <t>gzlcfima</t>
  </si>
  <si>
    <t>folcfima</t>
  </si>
  <si>
    <t>pdvcfima</t>
  </si>
  <si>
    <t>chacfima</t>
  </si>
  <si>
    <t>enccfima</t>
  </si>
  <si>
    <t>toccfima</t>
  </si>
  <si>
    <t xml:space="preserve"> gasoline</t>
  </si>
  <si>
    <t>diesel</t>
  </si>
  <si>
    <t>bioethanol</t>
  </si>
  <si>
    <t>biodiesel</t>
  </si>
  <si>
    <t>GPL</t>
  </si>
  <si>
    <t>toe/l</t>
  </si>
  <si>
    <t>l/100 km</t>
  </si>
  <si>
    <t>toccfgov</t>
  </si>
  <si>
    <t>toccfbur</t>
  </si>
  <si>
    <t>toccfhos</t>
  </si>
  <si>
    <t>toccfcom</t>
  </si>
  <si>
    <t>toccfhcr</t>
  </si>
  <si>
    <t>toccfedu</t>
  </si>
  <si>
    <t>elecfdiv</t>
  </si>
  <si>
    <t>2008/2007</t>
  </si>
  <si>
    <t>variation of the 5 last year (%/year)</t>
  </si>
  <si>
    <t>nbpersni</t>
  </si>
  <si>
    <t>nbpupil</t>
  </si>
  <si>
    <t>nbbeds</t>
  </si>
  <si>
    <t>Mpkm</t>
  </si>
  <si>
    <t>Mtkm</t>
  </si>
  <si>
    <t>kWh/year</t>
  </si>
  <si>
    <t>Mm2</t>
  </si>
  <si>
    <t>toccfreschc</t>
  </si>
  <si>
    <t>=toccfreschc/(toccfreschc+(tocfres-toccfreschf))</t>
  </si>
  <si>
    <t>share recalculated with linear regression to avoid fluctuations</t>
  </si>
  <si>
    <t>Share of space heating</t>
  </si>
  <si>
    <t>Mlc</t>
  </si>
  <si>
    <t>pdvcfind</t>
  </si>
  <si>
    <t>nbrvlrgpl</t>
  </si>
  <si>
    <t>Mt</t>
  </si>
  <si>
    <t>cngcfrou</t>
  </si>
  <si>
    <t>cngcfvpc</t>
  </si>
  <si>
    <t>cngcfvlr</t>
  </si>
  <si>
    <t>pcdwchf</t>
  </si>
  <si>
    <t>nbrlprgas</t>
  </si>
  <si>
    <t>pcdwgas</t>
  </si>
  <si>
    <t>pcrfgb</t>
  </si>
  <si>
    <t>pcclib</t>
  </si>
  <si>
    <t>pclvlb</t>
  </si>
  <si>
    <t>cslpncht</t>
  </si>
  <si>
    <t>txcslpncht</t>
  </si>
  <si>
    <t>Construction (ISIC 45)</t>
  </si>
  <si>
    <t>Consumo de energía para calefacción en el sector</t>
  </si>
  <si>
    <t>Consumo de gas del sector</t>
  </si>
  <si>
    <t>Consumo de carbón del sector</t>
  </si>
  <si>
    <t>consumo de electricidad del sector</t>
  </si>
  <si>
    <t>consumo de leña y residuos del sector</t>
  </si>
  <si>
    <t>consumo total del sector residencial, terciario y agrícola</t>
  </si>
  <si>
    <t>Consumo de derivados del petróleo del sector residencial</t>
  </si>
  <si>
    <t>Consumo de LPG del sector residencial (Gas Natural)</t>
  </si>
  <si>
    <t>Consumo de otros derivados del petróleo del sector residencial</t>
  </si>
  <si>
    <t>Consumo de gas del sector residencial</t>
  </si>
  <si>
    <t>Consumo de carbón en el sector residencial</t>
  </si>
  <si>
    <t>Consumo de electricidad del sector residencial</t>
  </si>
  <si>
    <t>Consumo de leña y residuos del sector residencial</t>
  </si>
  <si>
    <t xml:space="preserve">Consumo total del sector residencial </t>
  </si>
  <si>
    <t>Consumo de LPG del sector</t>
  </si>
  <si>
    <t>Agriculture, Forestry and fishing</t>
  </si>
  <si>
    <t>Consumo derivados petróleo agricultura, silvicultura y pesca</t>
  </si>
  <si>
    <t>Consumo de otros derivados en agrícultura, silvicultura y pesca</t>
  </si>
  <si>
    <t>Consumo de gas licuado agricultura, silvicultura y pesca</t>
  </si>
  <si>
    <t>Consumo de gas en agricultura, silvicultura y pesca</t>
  </si>
  <si>
    <t>Consumo de carbón en agricultura, silvicultura y pesca</t>
  </si>
  <si>
    <t>Consumo de electricidad en agrícultura, silvicultura y pesca</t>
  </si>
  <si>
    <t>Total de consumo en agrícultura, silvicultura y pesca</t>
  </si>
  <si>
    <t>Consumo derivados del petróleo de terciario y otros</t>
  </si>
  <si>
    <t>Consumo de gas licuado de terciario y otros</t>
  </si>
  <si>
    <t>Consumo de otros derivados en terciario y otros</t>
  </si>
  <si>
    <t>Consumo de gas de terciario y otros</t>
  </si>
  <si>
    <t>Consumo de carbón de terciario y otros</t>
  </si>
  <si>
    <t>Consumo de electricidad de terciario y otros</t>
  </si>
  <si>
    <t>Calculations of the share of space heating</t>
  </si>
  <si>
    <t>Space heating consumption (with climatic corrections)</t>
  </si>
  <si>
    <t>Ratio heating consumption / total consumption</t>
  </si>
  <si>
    <t>Share (calculated)</t>
  </si>
  <si>
    <t>Blast furnace</t>
  </si>
  <si>
    <t>Biofuel</t>
  </si>
  <si>
    <t>Contribution of power sector to primary intensity</t>
  </si>
  <si>
    <t>Sectoral intensities</t>
  </si>
  <si>
    <t>Data linked to the sheet "Services" (and share of space heating in services consumption)</t>
  </si>
  <si>
    <t>Data linked to the sheet "households" (and share of space heating in households consumption)</t>
  </si>
  <si>
    <t>shietoccp</t>
  </si>
  <si>
    <t>Energy consumption of transformations and non-energy uses</t>
  </si>
  <si>
    <t>Share of the power sector in transformations and non-energy uses</t>
  </si>
  <si>
    <t>Energy intensity of industry</t>
  </si>
  <si>
    <t>final intensity</t>
  </si>
  <si>
    <t>power sector intensity</t>
  </si>
  <si>
    <t>other transformations intensity</t>
  </si>
  <si>
    <t>Decomposition of the primary energy intensity</t>
  </si>
  <si>
    <t>rendtrf</t>
  </si>
  <si>
    <t>shhywi</t>
  </si>
  <si>
    <t>Share of hydro &amp; wind in gross electricity production</t>
  </si>
  <si>
    <t>cuelesid</t>
  </si>
  <si>
    <t>Electricity unit consumption of steel</t>
  </si>
  <si>
    <t>cuelecim</t>
  </si>
  <si>
    <t>Electricity unit consumption of cement</t>
  </si>
  <si>
    <t>cucmbclk</t>
  </si>
  <si>
    <t>Unit consumption of clinker</t>
  </si>
  <si>
    <t>kWh/t</t>
  </si>
  <si>
    <t>Energy consumption of transport per capita</t>
  </si>
  <si>
    <t>toccftrahab</t>
  </si>
  <si>
    <t>ietocind</t>
  </si>
  <si>
    <t>ietoctra</t>
  </si>
  <si>
    <t>Energy intensity of transport</t>
  </si>
  <si>
    <t>cutocveh</t>
  </si>
  <si>
    <t>cuessveh</t>
  </si>
  <si>
    <t>cugzlveh</t>
  </si>
  <si>
    <t>Energy consumption of road transport per vehicle</t>
  </si>
  <si>
    <t>Gasoline consumption of road transport per vehicle</t>
  </si>
  <si>
    <t>Diesel consumption of road transport per vehicle</t>
  </si>
  <si>
    <t>mobpubtra</t>
  </si>
  <si>
    <t>Mobility in public transport per capita</t>
  </si>
  <si>
    <t>km/cap</t>
  </si>
  <si>
    <t>Specific consumption of trucks (l/100km)</t>
  </si>
  <si>
    <t>Specific consumption of light duty vehcles (l/100km)</t>
  </si>
  <si>
    <t>csvpn</t>
  </si>
  <si>
    <t>Specific consumption of new cars (l/100km)</t>
  </si>
  <si>
    <t>cutocbuspkm</t>
  </si>
  <si>
    <t>Main Indicators</t>
  </si>
  <si>
    <t>Diffusion indicators</t>
  </si>
  <si>
    <t>Unit consumption of households per dwelling  (or households)</t>
  </si>
  <si>
    <t>Electricity consumption per unit of private consumption</t>
  </si>
  <si>
    <t>²=F194/F8</t>
  </si>
  <si>
    <t>Total consumption for space heating (observed)</t>
  </si>
  <si>
    <t>Total consumption  with climatic corrections (for space heating)</t>
  </si>
  <si>
    <t>Total consumption  with climatic corrections (for space heating and air cooling)</t>
  </si>
  <si>
    <t>Electricity consumption corrected from climate (air cooling)</t>
  </si>
  <si>
    <t>Annual surface of solar water heaters installed per year</t>
  </si>
  <si>
    <t>% of efficient lamps (CFL)</t>
  </si>
  <si>
    <t>cutoclogcli</t>
  </si>
  <si>
    <t>cutocsurcli</t>
  </si>
  <si>
    <t>Unit consumption of dwellings for air cooling</t>
  </si>
  <si>
    <t>Unit consumption of air cooling  per m2</t>
  </si>
  <si>
    <t>Unit consumption of dwellings for air cooling (climate corrected)</t>
  </si>
  <si>
    <t>Unit consumption of air cooling  per m2 (climate corrected)</t>
  </si>
  <si>
    <t>cutoclogclicc</t>
  </si>
  <si>
    <t>cutocsurclicc</t>
  </si>
  <si>
    <t>Specific consumption of refrigerators</t>
  </si>
  <si>
    <t>Specific consumption of washing machine</t>
  </si>
  <si>
    <t>Specific consumption of AC</t>
  </si>
  <si>
    <t>Decomposition of the electricity consumption for refrigerator</t>
  </si>
  <si>
    <t>This calculation is an example and can be duplicated for all electrical appliances.</t>
  </si>
  <si>
    <t>Coefficient for the calculation of the households energy consumption in useful energy</t>
  </si>
  <si>
    <t>Natural gas</t>
  </si>
  <si>
    <t>LPG</t>
  </si>
  <si>
    <t>Kerozene</t>
  </si>
  <si>
    <t>Charoal</t>
  </si>
  <si>
    <t>Wood</t>
  </si>
  <si>
    <t>Electricity</t>
  </si>
  <si>
    <t xml:space="preserve">  Default value for coefficients that can be changed if national coefficient are available</t>
  </si>
  <si>
    <t>cutoclogcui</t>
  </si>
  <si>
    <t>cutoclogcuiuse</t>
  </si>
  <si>
    <t>Energy consumption of cooking per dwelling</t>
  </si>
  <si>
    <t>Energy consumption of cooking per dwelling in useful energy</t>
  </si>
  <si>
    <t>Average solar output per m2</t>
  </si>
  <si>
    <t>Electricity intensity of services in constant dollar of 2000</t>
  </si>
  <si>
    <t>Electricity consumption of air conditioning per m2</t>
  </si>
  <si>
    <t>Electricity consumption of air conditioning per m2 (climate corrected)</t>
  </si>
  <si>
    <t>Electricity consumption of air conditioning per employee</t>
  </si>
  <si>
    <t>Electricity consumption of air conditioning per employee (climate corrected)</t>
  </si>
  <si>
    <t>cuelecliemp</t>
  </si>
  <si>
    <t>cuelecliempcc</t>
  </si>
  <si>
    <t>cueleclim2</t>
  </si>
  <si>
    <t>cueleclim2cc</t>
  </si>
  <si>
    <t>kWh/m2</t>
  </si>
  <si>
    <t>NOTES</t>
  </si>
  <si>
    <t xml:space="preserve">Consumption of biofuels &amp; wood of transport </t>
  </si>
  <si>
    <t>Consumo de leña y residuos en agricultura, silvicultura y pesca</t>
  </si>
  <si>
    <t>ktep</t>
  </si>
  <si>
    <t>should be 100%</t>
  </si>
  <si>
    <t>Unite</t>
  </si>
  <si>
    <t>% of households with refrigerators</t>
  </si>
  <si>
    <t>kWh</t>
  </si>
  <si>
    <t>Total consumption of refrigerators</t>
  </si>
  <si>
    <t>GWh</t>
  </si>
  <si>
    <t>Consumption of refrigerators variation</t>
  </si>
  <si>
    <t>Effect of refrigerators stock increase</t>
  </si>
  <si>
    <t xml:space="preserve">     of which demographic effect </t>
  </si>
  <si>
    <t xml:space="preserve">    of which equipement ownership effect</t>
  </si>
  <si>
    <t>Energy savings effect</t>
  </si>
  <si>
    <t>Controle</t>
  </si>
  <si>
    <t>Data for graph</t>
  </si>
  <si>
    <t>Consumption variation</t>
  </si>
  <si>
    <t xml:space="preserve">demographic effect </t>
  </si>
  <si>
    <t>equipement ownership effect</t>
  </si>
  <si>
    <t>2005-2010</t>
  </si>
  <si>
    <t>Porcentaje de viviendas con electricidad</t>
  </si>
  <si>
    <t>Consumo de energía de agricultura</t>
  </si>
  <si>
    <t>Consumo de energía de actividades de pesca</t>
  </si>
  <si>
    <t>Número de taxis</t>
  </si>
  <si>
    <t>Total final energy consumption of manufacturing</t>
  </si>
  <si>
    <t>Stock de viviendas con electricidad</t>
  </si>
  <si>
    <t>Numero de viviendas con calentadores de agua eléctricos</t>
  </si>
  <si>
    <t>Numero de viviendas con ventiladores</t>
  </si>
  <si>
    <t>% de viviendas con calentador de agua eléctrico</t>
  </si>
  <si>
    <t>% de viviendas con ventiladores</t>
  </si>
  <si>
    <t>VA precios constantes del sector servicios</t>
  </si>
  <si>
    <t>VA precios constantes del sector público</t>
  </si>
  <si>
    <t>VA precios constantes del comercio</t>
  </si>
  <si>
    <t>VA precios constantes de oficinas públicas, administración, etc</t>
  </si>
  <si>
    <t>VA precios constantes de oficinas privadas</t>
  </si>
  <si>
    <t>VA precios constantes de servicios sociales y de salud</t>
  </si>
  <si>
    <t>VA precios constantes de servicios de comercio al por mayor y menor</t>
  </si>
  <si>
    <t>VA precios constantes de servicios de hoteles y restaurantes</t>
  </si>
  <si>
    <t>VA precios constantes de servicios de educacion</t>
  </si>
  <si>
    <t>Ventas anuales de CFL para vivienda</t>
  </si>
  <si>
    <t>Porcentaje de viviendas con calefón eléctrico</t>
  </si>
  <si>
    <t>Ventas anuales de ventiladores</t>
  </si>
  <si>
    <t>Area total de viviendas</t>
  </si>
  <si>
    <t>Consumo de energía de silvicultura</t>
  </si>
  <si>
    <t>VA industria de la madera</t>
  </si>
  <si>
    <t>numero de hogares</t>
  </si>
  <si>
    <t>Stock de viviendas totales</t>
  </si>
  <si>
    <t>Stock de viviendas permanentemente ocupadas</t>
  </si>
  <si>
    <t>Construcción anual</t>
  </si>
  <si>
    <t>Construcción anual de nuevas viviendas</t>
  </si>
  <si>
    <t>Construcción anual de viviendas unifamiliares</t>
  </si>
  <si>
    <t>Construccion anual de nuevas viviendas ¿departamentos? (flats)</t>
  </si>
  <si>
    <t>Viviendas con gas natural, con calefacción y agua caliente</t>
  </si>
  <si>
    <t>Porcentaje de viviendas con gas natural</t>
  </si>
  <si>
    <t>Stock de viviendas ocupadas con gas natural</t>
  </si>
  <si>
    <t>Porcentaje de viviendas con calefacción</t>
  </si>
  <si>
    <t>Stock de viviendas ocupadas con calefaccion</t>
  </si>
  <si>
    <t>Porcentaje de viviendas con agua caliente</t>
  </si>
  <si>
    <t>Stock de viviendas ocupadas con duchas electricas</t>
  </si>
  <si>
    <t>Porcentaje de viviendas por tipo de combustible principal para cocinar</t>
  </si>
  <si>
    <t>Porcentaje de viviendas con gas natural como principal combustible para cocinar</t>
  </si>
  <si>
    <t>Porcentaje de viviendas con gas licuado como principal combustible para cocinar</t>
  </si>
  <si>
    <t>Porcentaje de viviendas que usan biomasa como principal combustible para cocinar</t>
  </si>
  <si>
    <t>Porcentaje de viviendas que usan la electricidad como principal combustible para cocinar</t>
  </si>
  <si>
    <t>Porcentaje de viviendas que usan otro tipo de combustible como principal combustible para cocinar</t>
  </si>
  <si>
    <t>Area promedio de vivienda</t>
  </si>
  <si>
    <t>Superficie de las nuevas viviendas</t>
  </si>
  <si>
    <t>Numero de viviendas con refrigerador</t>
  </si>
  <si>
    <t>Numero de viviendas con lavadoras</t>
  </si>
  <si>
    <t>Numero de viviendas con televisores</t>
  </si>
  <si>
    <t>Numero de viviendas con hornos microondas</t>
  </si>
  <si>
    <t>Numero de viviendas con aires acondicionados</t>
  </si>
  <si>
    <t>Tasas de propiedas de equipos</t>
  </si>
  <si>
    <t>% de viviendas con refrigerador</t>
  </si>
  <si>
    <t>% de viviendas con lavadora</t>
  </si>
  <si>
    <t>% de viviendas con televisores</t>
  </si>
  <si>
    <t>% de viviendas con hornos microondas</t>
  </si>
  <si>
    <t>% de viviendas con aire acondicionado</t>
  </si>
  <si>
    <t>Ventas anuales de artefactos</t>
  </si>
  <si>
    <t>Ventas anuales de refrigeradores</t>
  </si>
  <si>
    <t>Ventas anuales de lavadoras</t>
  </si>
  <si>
    <t>Ventas anuales de TVs</t>
  </si>
  <si>
    <t>Ventas anuales de hornos microondas</t>
  </si>
  <si>
    <t>Ventas anuales de aires acondicionados</t>
  </si>
  <si>
    <t>Division 36- Manufacture of furniture; manufacturing n.e.c.</t>
  </si>
  <si>
    <t>Section C (division 31)</t>
  </si>
  <si>
    <t>Division 37- Recycling</t>
  </si>
  <si>
    <t xml:space="preserve">  If NACE 20 and NACE 45 are included in "other manufacturing consumption", use the same classification for value added</t>
  </si>
  <si>
    <t>Mining and quarrying</t>
  </si>
  <si>
    <t>Section C, NACE 10-14</t>
  </si>
  <si>
    <t>Division 10 - Mining of coal and lignite; extraction of peat</t>
  </si>
  <si>
    <t>Section B (Section 05-09)</t>
  </si>
  <si>
    <t>Division 11 - Extraction of crude petroleum and natural gas; service activities incidental to oil and gas extraction, excluding surveying</t>
  </si>
  <si>
    <t>Division 12 - Mining of uranium and thorium ores</t>
  </si>
  <si>
    <t>Division 13 - Mining of metal ores</t>
  </si>
  <si>
    <t>Division 14 - Other mining and quarrying</t>
  </si>
  <si>
    <t>Construction</t>
  </si>
  <si>
    <t>Section F, NACE 45</t>
  </si>
  <si>
    <t>Division 45 - Construction</t>
  </si>
  <si>
    <t>Section F (division 41-43)</t>
  </si>
  <si>
    <t>TERTIARY</t>
  </si>
  <si>
    <t xml:space="preserve">public administration and government services </t>
  </si>
  <si>
    <t>Section L</t>
  </si>
  <si>
    <t>Public administration and defence, compulsory and social security</t>
  </si>
  <si>
    <t>Section O</t>
  </si>
  <si>
    <t>Private offices</t>
  </si>
  <si>
    <t>Section I</t>
  </si>
  <si>
    <t>Transport, storage and communication</t>
  </si>
  <si>
    <t>Section H,J</t>
  </si>
  <si>
    <t>Section J</t>
  </si>
  <si>
    <t>Financial intermédiation</t>
  </si>
  <si>
    <t>Section K</t>
  </si>
  <si>
    <t>Real estate, renting and buisness activities</t>
  </si>
  <si>
    <t>Section L,M,N</t>
  </si>
  <si>
    <t>Health and social work</t>
  </si>
  <si>
    <t>Section N</t>
  </si>
  <si>
    <t>Health and social work, hospital activities, social work activities with accomodation</t>
  </si>
  <si>
    <t>Section Q</t>
  </si>
  <si>
    <t xml:space="preserve">Wholesale and retail trade </t>
  </si>
  <si>
    <t>Section G</t>
  </si>
  <si>
    <t>Wholesale and retail sale</t>
  </si>
  <si>
    <t xml:space="preserve">Hotels and restaurants </t>
  </si>
  <si>
    <t>Section H</t>
  </si>
  <si>
    <t>Hotels and restaurants (camping sites, mountain refuges, bars, canteens and catering)</t>
  </si>
  <si>
    <t xml:space="preserve">Education </t>
  </si>
  <si>
    <t>Section M</t>
  </si>
  <si>
    <t>Primary and secondary education, higher education, driving school activities</t>
  </si>
  <si>
    <t>Section P</t>
  </si>
  <si>
    <t>Other branch</t>
  </si>
  <si>
    <t>Other community, social and personal service activities</t>
  </si>
  <si>
    <t>Section R,S</t>
  </si>
  <si>
    <t>elecfeng</t>
  </si>
  <si>
    <t>gnacfeng</t>
  </si>
  <si>
    <t>gzlcfeng</t>
  </si>
  <si>
    <t>tocfeng</t>
  </si>
  <si>
    <t>elecfhc</t>
  </si>
  <si>
    <t>gnacfhc</t>
  </si>
  <si>
    <t>gzlcfhc</t>
  </si>
  <si>
    <t>tocfhc</t>
  </si>
  <si>
    <t>gnacfcentrel</t>
  </si>
  <si>
    <t>gzlcfcentrel</t>
  </si>
  <si>
    <t>Total consumption of the energy sector</t>
  </si>
  <si>
    <t>Electricity consumption of the energy sector</t>
  </si>
  <si>
    <t>Natural gas consumption of the energy sector</t>
  </si>
  <si>
    <t>Activity data</t>
  </si>
  <si>
    <t>nbrtaxi</t>
  </si>
  <si>
    <t>ppecp</t>
  </si>
  <si>
    <t>elccfind</t>
  </si>
  <si>
    <t>elccftra</t>
  </si>
  <si>
    <t>elccfter</t>
  </si>
  <si>
    <t>petcfter</t>
  </si>
  <si>
    <t>cmscfter</t>
  </si>
  <si>
    <t>elccfagr</t>
  </si>
  <si>
    <t>enrcp</t>
  </si>
  <si>
    <t>cmscfcentrel</t>
  </si>
  <si>
    <t>1000 m2</t>
  </si>
  <si>
    <t xml:space="preserve"> m2/year</t>
  </si>
  <si>
    <t>totsurswh</t>
  </si>
  <si>
    <t>surswhan</t>
  </si>
  <si>
    <t>nbrlprswh</t>
  </si>
  <si>
    <t>elepdth</t>
  </si>
  <si>
    <t>pertele</t>
  </si>
  <si>
    <t>gplcfind</t>
  </si>
  <si>
    <t>Industries automobiles  (ISIC 29-30)</t>
  </si>
  <si>
    <t>Consommation finale d'électricité des industries automobiles</t>
  </si>
  <si>
    <t>Consommation finale de gaz naturel des industries automobiles</t>
  </si>
  <si>
    <t>Consommation finale de diesel des industries automobiles</t>
  </si>
  <si>
    <t>Consommation finale de fioul lourd des industries automobiles</t>
  </si>
  <si>
    <t>Consommation finale de GPL des industries automobiles</t>
  </si>
  <si>
    <t>Consommation finale de charbon des industries automobiles</t>
  </si>
  <si>
    <t>Consommation finale de biomasse des industries automobiles</t>
  </si>
  <si>
    <t>Consommation finale  des industries automobiles</t>
  </si>
  <si>
    <t>gzlcfmar</t>
  </si>
  <si>
    <t>folcfmar</t>
  </si>
  <si>
    <t>toccfmar</t>
  </si>
  <si>
    <t>Bus</t>
  </si>
  <si>
    <t>csvlr</t>
  </si>
  <si>
    <t>csbus</t>
  </si>
  <si>
    <t>cscam</t>
  </si>
  <si>
    <t>prdhc</t>
  </si>
  <si>
    <t>Nombre de véhicules</t>
  </si>
  <si>
    <t>Consommation de chauffage avec corrections climatiques</t>
  </si>
  <si>
    <t>tep/emp</t>
  </si>
  <si>
    <t>rendele</t>
  </si>
  <si>
    <t>rendeleth</t>
  </si>
  <si>
    <t>renderef</t>
  </si>
  <si>
    <t>VA  de la  construction (ISIC Section F 41-43)</t>
  </si>
  <si>
    <t>unité</t>
  </si>
  <si>
    <t>eleimex</t>
  </si>
  <si>
    <t>capsurter</t>
  </si>
  <si>
    <t>surtot</t>
  </si>
  <si>
    <t>prdpho</t>
  </si>
  <si>
    <t>Production de phosphates</t>
  </si>
  <si>
    <t>toccfpho</t>
  </si>
  <si>
    <t>elecfpho</t>
  </si>
  <si>
    <t>gnacfpho</t>
  </si>
  <si>
    <t>gzlcfpho</t>
  </si>
  <si>
    <t>folcfpho</t>
  </si>
  <si>
    <t>pdvcfpho</t>
  </si>
  <si>
    <t>chacfpho</t>
  </si>
  <si>
    <t>enccfpho</t>
  </si>
  <si>
    <t>toccfagr1</t>
  </si>
  <si>
    <t>toccfpech</t>
  </si>
  <si>
    <t>elccfres</t>
  </si>
  <si>
    <t>elccfret</t>
  </si>
  <si>
    <t>xxx</t>
  </si>
  <si>
    <t>dont Phosphates</t>
  </si>
  <si>
    <t>pkmfertot</t>
  </si>
  <si>
    <t xml:space="preserve">     pkmfer</t>
  </si>
  <si>
    <t xml:space="preserve">     pkmfermet</t>
  </si>
  <si>
    <t>Trafic en tonne-kilomère</t>
  </si>
  <si>
    <t>Trafic en tonnes</t>
  </si>
  <si>
    <t>GJ/1000 l</t>
  </si>
  <si>
    <t>Calcul de la part de chauffage</t>
  </si>
  <si>
    <t>Ratio consommation de chauffage / consommation totale</t>
  </si>
  <si>
    <t>Paramtres a and b peuvent être lues dans l'équation du graphe ci-dessous</t>
  </si>
  <si>
    <t>a*X211+b</t>
  </si>
  <si>
    <t>a*W211+b</t>
  </si>
  <si>
    <t>a*v211+b</t>
  </si>
  <si>
    <t>a*u211+b</t>
  </si>
  <si>
    <t>a*t211+b</t>
  </si>
  <si>
    <t>a*s211+b</t>
  </si>
  <si>
    <t>toccfterchc</t>
  </si>
  <si>
    <t>empbur</t>
  </si>
  <si>
    <t>vadburxx</t>
  </si>
  <si>
    <t>MWh/Mlxx</t>
  </si>
  <si>
    <t>Classification of industrial branches and tertiary sector (according to Eurostat and IEA)</t>
  </si>
  <si>
    <t>Energy sector</t>
  </si>
  <si>
    <t>Primary energy consumption</t>
  </si>
  <si>
    <t>ktoe</t>
  </si>
  <si>
    <t>Energy consumption of the energy sector</t>
  </si>
  <si>
    <t>Power sector</t>
  </si>
  <si>
    <t>Electricity production</t>
  </si>
  <si>
    <t>Main indicators</t>
  </si>
  <si>
    <t>Coal primary energy consumption</t>
  </si>
  <si>
    <t>Natural gas primary energy consumption</t>
  </si>
  <si>
    <t>Crude oil primary energy consumption</t>
  </si>
  <si>
    <t>Geothermal &amp; solar electricity production</t>
  </si>
  <si>
    <t>Total primary energy consumption</t>
  </si>
  <si>
    <t>Imports - Exports of electricity</t>
  </si>
  <si>
    <t>Combustible renewable &amp; waste primary energy consumption</t>
  </si>
  <si>
    <t>Diesel oil consumption of the energy sector</t>
  </si>
  <si>
    <t>Electricity consumption of the hydrocarbons</t>
  </si>
  <si>
    <t>Natural gas consumption of the hydrocarbons</t>
  </si>
  <si>
    <t>Total consumption of the hydrocarbons</t>
  </si>
  <si>
    <t>Diesel oil consumption of the hydrocarbons</t>
  </si>
  <si>
    <t>Electricity consumption of refineries</t>
  </si>
  <si>
    <t>Natural gas consumption of refineries</t>
  </si>
  <si>
    <t xml:space="preserve">Oil consumption of refineries </t>
  </si>
  <si>
    <t>Refining production</t>
  </si>
  <si>
    <t>Total consumption of refineries</t>
  </si>
  <si>
    <t>Coal consumption of power plants</t>
  </si>
  <si>
    <t>Natural gas consumption of power plants</t>
  </si>
  <si>
    <t>Oil consumption of power plants (diesel, fuel oil)</t>
  </si>
  <si>
    <t>Electricity production (gross)</t>
  </si>
  <si>
    <t>Electricity production from thermal power plants</t>
  </si>
  <si>
    <t>Power transmission and distribution losses</t>
  </si>
  <si>
    <t>Efficiency of power sector</t>
  </si>
  <si>
    <t>Efficiency of power sector (thermal)</t>
  </si>
  <si>
    <t>Macro economic data</t>
  </si>
  <si>
    <t>Gross Domestic Product (GDP)</t>
  </si>
  <si>
    <t>Exchange rate</t>
  </si>
  <si>
    <t>Value added, private consumption</t>
  </si>
  <si>
    <t>Industry (non enegy uses non included)</t>
  </si>
  <si>
    <t>Residential, tertiary, agriculture</t>
  </si>
  <si>
    <t>Consumo de gas natural comprimido en transporte de carretera</t>
  </si>
  <si>
    <t>Consumo de electricidad en transporte de carretera</t>
  </si>
  <si>
    <t>Consumo de biocombustibles en transporte de carreteras</t>
  </si>
  <si>
    <t>Consumo total en transporte de carretera</t>
  </si>
  <si>
    <t>Consumo total de etanol (anhidrido e hidratado)</t>
  </si>
  <si>
    <t>Consumo total de etanol anhidrido</t>
  </si>
  <si>
    <t>Consumo de etanol hidratado</t>
  </si>
  <si>
    <t>Consumo de biodiesel</t>
  </si>
  <si>
    <t xml:space="preserve">       cfaetess</t>
  </si>
  <si>
    <t xml:space="preserve">       cfhetess</t>
  </si>
  <si>
    <t xml:space="preserve"> Consumption of ethanol (anhydrous and hydrated)</t>
  </si>
  <si>
    <t xml:space="preserve"> Consumption of biodiesel </t>
  </si>
  <si>
    <t>Porcentaje de bioetanol en el consumo de gasolina en carretera</t>
  </si>
  <si>
    <t>Porcentaje de biodiesel en consumo de diesel en carretera</t>
  </si>
  <si>
    <t>TRANSPORTE TRENES</t>
  </si>
  <si>
    <t>Consumo de diesel en transporte ferroviario</t>
  </si>
  <si>
    <t>Consumo de "fuel oil" en transporte ferroviario</t>
  </si>
  <si>
    <t>Consumo de electricidad en transporte ferroviario</t>
  </si>
  <si>
    <t>Total de consumo ferroviario</t>
  </si>
  <si>
    <t>TRANSPORTE AEREO</t>
  </si>
  <si>
    <t>Consumo total de combustible en transporte aereo doméstico</t>
  </si>
  <si>
    <t>Transporte acuatico doméstico</t>
  </si>
  <si>
    <t>Consumo de diesel en transporte acuatico</t>
  </si>
  <si>
    <t>Consumo de "fuel oil" en transporte acuatico</t>
  </si>
  <si>
    <t>Total de consumo de transporte acuativo domestico</t>
  </si>
  <si>
    <t>AUTOS</t>
  </si>
  <si>
    <t>Consumo de gas licuado en autos</t>
  </si>
  <si>
    <t>Consumo de gasolina en autos</t>
  </si>
  <si>
    <t>Consumo de diesel en autos</t>
  </si>
  <si>
    <t>Consumo de gas natural comprimido en autos</t>
  </si>
  <si>
    <t>Consumo de biocombustible en autos</t>
  </si>
  <si>
    <t>Consumo total en autos</t>
  </si>
  <si>
    <t>MOTOS</t>
  </si>
  <si>
    <t>Consumo de gasolina en motos</t>
  </si>
  <si>
    <t>VEHICULOS INDUSTRIALES LIGEROS</t>
  </si>
  <si>
    <t>Consumo de gas licuado en vehiculos industriales ligeros</t>
  </si>
  <si>
    <t>Consumo de gasolina en vehiculos industriales ligeros</t>
  </si>
  <si>
    <t>Consumo de diesel en vehiculos industriales ligeros</t>
  </si>
  <si>
    <t>Consumo de gas natural comprimido en vehiculos industriales ligeros</t>
  </si>
  <si>
    <t>Consumo de biocombustible en vehiculos industriales ligeros</t>
  </si>
  <si>
    <t>Consumo total en vehiculos industriales ligeros</t>
  </si>
  <si>
    <t>BUSES</t>
  </si>
  <si>
    <t>Consumo de gas licuado y gas natural comprimido en buses</t>
  </si>
  <si>
    <t>Consumo de gasolina en buses</t>
  </si>
  <si>
    <t>Consumo de diesel en buses</t>
  </si>
  <si>
    <t>Consumo de biodiesel en buses</t>
  </si>
  <si>
    <t>Consumo total de buses</t>
  </si>
  <si>
    <t>CAMIONES</t>
  </si>
  <si>
    <t>Consumo de diesel en camiones</t>
  </si>
  <si>
    <t>Consumo total de camiones</t>
  </si>
  <si>
    <t>Consumo especifico promedio de autos privados</t>
  </si>
  <si>
    <t>Consumo especifico promedio de gasolina de autos privados</t>
  </si>
  <si>
    <t>Consumo especifico promedio de diesel en autos privados</t>
  </si>
  <si>
    <t>Consumo específico de gasolina en motos</t>
  </si>
  <si>
    <t>Consumption of natural gas of residential, tertiary, agriculture</t>
  </si>
  <si>
    <t>Consumption of LPG of residential</t>
  </si>
  <si>
    <t>Consumption of other oil products of residential</t>
  </si>
  <si>
    <t>Consumption of gas of residential</t>
  </si>
  <si>
    <t>Consumption of hard and brown coal of residential</t>
  </si>
  <si>
    <t>Consumption of electricity of residential</t>
  </si>
  <si>
    <t>Consumption of wood, waste of residential</t>
  </si>
  <si>
    <t>Total consumption of households</t>
  </si>
  <si>
    <t>Consumption of oil products of residential (except LPG)</t>
  </si>
  <si>
    <t>Consumption of LPG of agriculture</t>
  </si>
  <si>
    <t>Consumption of  other oil products of agriculture</t>
  </si>
  <si>
    <t>Consumption of gas of agriculture</t>
  </si>
  <si>
    <t>Consumption of hard and brown coal of agriculture</t>
  </si>
  <si>
    <t>Consumption of electricity of agriculture</t>
  </si>
  <si>
    <t>Total consumption of agriculture</t>
  </si>
  <si>
    <t>Consumption of  other oil products of tertiary</t>
  </si>
  <si>
    <t xml:space="preserve">Consumption of LPG of tertiary </t>
  </si>
  <si>
    <t>Consumption of gas of tertiary</t>
  </si>
  <si>
    <t>Consumption of coal of tertiary</t>
  </si>
  <si>
    <t>Consumption of electricity of tertiary</t>
  </si>
  <si>
    <t>Consumption of others of tertiary  (wood, waste ...)</t>
  </si>
  <si>
    <t>Total consumption of tertiary</t>
  </si>
  <si>
    <t>Long term average degree days</t>
  </si>
  <si>
    <t>Cooling degree days</t>
  </si>
  <si>
    <t>Long term cooling degree days</t>
  </si>
  <si>
    <t>Share of services in GDP</t>
  </si>
  <si>
    <t>Share of industry in GDP</t>
  </si>
  <si>
    <t>Share of agriculture in GDP</t>
  </si>
  <si>
    <t>Sum of value added in GDP  (to be around 90%)</t>
  </si>
  <si>
    <t>GDP deflator</t>
  </si>
  <si>
    <t>Value added of industry in M$00</t>
  </si>
  <si>
    <t>Value added of agriculture in M$00</t>
  </si>
  <si>
    <t>Value added of tertiary in M$00</t>
  </si>
  <si>
    <t>Private consumption in M$00</t>
  </si>
  <si>
    <t>GDP per inhabitant</t>
  </si>
  <si>
    <t>Value added of industry in M$00 p</t>
  </si>
  <si>
    <t>Value added of agriculture in M$00 p</t>
  </si>
  <si>
    <t>Value added of tertiary in M$00 p</t>
  </si>
  <si>
    <t>Private consumption in M$00 p</t>
  </si>
  <si>
    <t>Primary consumption</t>
  </si>
  <si>
    <t>Final consumption (industry, transport, households&amp;services&amp;agr)</t>
  </si>
  <si>
    <t xml:space="preserve">   Industry energy consumption</t>
  </si>
  <si>
    <t xml:space="preserve">   Transport energy consumption</t>
  </si>
  <si>
    <t xml:space="preserve">   Households energy consumption</t>
  </si>
  <si>
    <t xml:space="preserve">              Households energy consumption with climatic corrections</t>
  </si>
  <si>
    <t xml:space="preserve">             Tertiary energy consumption with climatic corrections</t>
  </si>
  <si>
    <t>Final consumption with climatic corrections</t>
  </si>
  <si>
    <t>Primary consumption with climatic corrections</t>
  </si>
  <si>
    <t>Ventas anuales de productos eficientes (etiquetados A, A+)</t>
  </si>
  <si>
    <t>% de nuevos refrigeradores en clase A (o más eficientes)</t>
  </si>
  <si>
    <t>% de nuevos refrigeradores en clase B (o segunda categoria más eficiente)</t>
  </si>
  <si>
    <t>% de nuevas maquinas de lavar ropa en las clases más eficientes</t>
  </si>
  <si>
    <t>% de nuevas maquinas de lavar ropa en las 2das clases más eficientes</t>
  </si>
  <si>
    <t>% de Acondicionadores de aire en las clases más eficientes</t>
  </si>
  <si>
    <t>% de acondicionadores de aire en las 2das clases más eficientes</t>
  </si>
  <si>
    <t>Lámparas fluorescentes compactas</t>
  </si>
  <si>
    <t>Número de CFL por vivienda</t>
  </si>
  <si>
    <t>% de CFL de las lámparas totales</t>
  </si>
  <si>
    <t>% de viviendas con al menos una CFL</t>
  </si>
  <si>
    <t>Ventas anuales de CFL</t>
  </si>
  <si>
    <t>Consumo específico de refrigeradores</t>
  </si>
  <si>
    <t>Consumo específico de lavadoras de ropa</t>
  </si>
  <si>
    <t>Consumo específico de Set de TV</t>
  </si>
  <si>
    <t>Consumo específico de hornos microondas</t>
  </si>
  <si>
    <t>Consumo específico de acondicionadores de aire</t>
  </si>
  <si>
    <t>elepd</t>
  </si>
  <si>
    <t>Rate of own use of refining</t>
  </si>
  <si>
    <t>prdore</t>
  </si>
  <si>
    <t>Production of iron ore</t>
  </si>
  <si>
    <t>Production of potassium</t>
  </si>
  <si>
    <t>Production of gold</t>
  </si>
  <si>
    <t>prdpot</t>
  </si>
  <si>
    <t>prdgol</t>
  </si>
  <si>
    <t>Energy intensity of manufacturing in $ 2000 at purchasing power parities</t>
  </si>
  <si>
    <t>Final energy intensity of  food in $ 2000 at purchasing power parities</t>
  </si>
  <si>
    <t>Final energy intensity of textile in $ 2000 at purchasing power parities</t>
  </si>
  <si>
    <t>Final energy intensity of wood in $ 2000 at purchasing power parities</t>
  </si>
  <si>
    <t>Final energy intensity of paper in $ 2000 at purchasing power parities</t>
  </si>
  <si>
    <t>Final energy intensity of chemicals in $ 2000 at purchasing power parities</t>
  </si>
  <si>
    <t>Final energy intensity of non metallic minerals in $ 2000 at purchasing power parities</t>
  </si>
  <si>
    <t>Final energy intensity of   primary metals in $ 2000 at purchasing power parities</t>
  </si>
  <si>
    <t>Final energy intensity of   machinery in $ 2000 at purchasing power parities</t>
  </si>
  <si>
    <t>Final energy intensity of  transport vehicles in $ 2000 at purchasing power parities</t>
  </si>
  <si>
    <t>Final intensity of other manufacturing branches in $ 2000 at purchasing power parities</t>
  </si>
  <si>
    <t>Final intensity of mining in $ 2000 at purchasing power parities</t>
  </si>
  <si>
    <t>Final intensity of construction in $ 2000 at purchasing power parities</t>
  </si>
  <si>
    <t>Unit consumption de phosphates</t>
  </si>
  <si>
    <t>Unit consumption of copper</t>
  </si>
  <si>
    <t>Unit consumption of sugar</t>
  </si>
  <si>
    <t>Unit consumption of iron ore</t>
  </si>
  <si>
    <t>Unit consumption of potassium</t>
  </si>
  <si>
    <t>Unit consumption of gold</t>
  </si>
  <si>
    <t>cutocpho</t>
  </si>
  <si>
    <t>cutoccop</t>
  </si>
  <si>
    <t>cutocsug</t>
  </si>
  <si>
    <t>cutocore</t>
  </si>
  <si>
    <t>cutocpot</t>
  </si>
  <si>
    <t>cutocgol</t>
  </si>
  <si>
    <t>Residential</t>
  </si>
  <si>
    <t>Tertiaire (should be calculated by difference between residential-tertiary-agriculture)</t>
  </si>
  <si>
    <t>Heating degree days</t>
  </si>
  <si>
    <t>Cooling degre days</t>
  </si>
  <si>
    <t>Data control and checking</t>
  </si>
  <si>
    <t>Energy consumption</t>
  </si>
  <si>
    <t>ietoctpc</t>
  </si>
  <si>
    <t>ietoctpccc</t>
  </si>
  <si>
    <t>ietoctfc</t>
  </si>
  <si>
    <t>ietoctfccc</t>
  </si>
  <si>
    <t>rdtfc</t>
  </si>
  <si>
    <t>ietoctfcst</t>
  </si>
  <si>
    <t xml:space="preserve">GDP in current national currency </t>
  </si>
  <si>
    <t>GDP at constant prices, national currency</t>
  </si>
  <si>
    <t>Exchange rate in ppp: national currency / $</t>
  </si>
  <si>
    <t>VA at current prices of agriculture and fishing activities</t>
  </si>
  <si>
    <t>VA at current prices of industry (Section C + D + E + F)</t>
  </si>
  <si>
    <t>VA at current prices of tertiary sector</t>
  </si>
  <si>
    <t>VA at constant market prices of agriculture and fishing activities</t>
  </si>
  <si>
    <t>VA at constant market prices of industry</t>
  </si>
  <si>
    <t>VA at constant market prices of tertiary sector</t>
  </si>
  <si>
    <t>Private consumption of households in current national currency</t>
  </si>
  <si>
    <t>Private consumption of households in constant national currency</t>
  </si>
  <si>
    <t>Consumption of diesel oil of industry</t>
  </si>
  <si>
    <t>Consumption of heavy fuel oil of industry</t>
  </si>
  <si>
    <t>Consumption of coal of industry</t>
  </si>
  <si>
    <t>Consumption of electricity of industry</t>
  </si>
  <si>
    <t>Consumption of wood, waste of industry</t>
  </si>
  <si>
    <t>Total consumption of industry</t>
  </si>
  <si>
    <t>Consumption of LPG f industry</t>
  </si>
  <si>
    <t>Consumption of other oil products of industry</t>
  </si>
  <si>
    <t>Consumption of natural gas of industry</t>
  </si>
  <si>
    <t>Consumption of oil products of transport</t>
  </si>
  <si>
    <t>Consumption of motor gasoline of transport</t>
  </si>
  <si>
    <t>Consumption of diesel oil of transport</t>
  </si>
  <si>
    <t>Consumption of LPG of transport</t>
  </si>
  <si>
    <t xml:space="preserve">Consumption of jet fuel </t>
  </si>
  <si>
    <t>Consumption of other oil products of transport</t>
  </si>
  <si>
    <t>Consumption of gas of transport</t>
  </si>
  <si>
    <t>Consumption of electricity of transport</t>
  </si>
  <si>
    <t xml:space="preserve">Consumption of biofuels of transport </t>
  </si>
  <si>
    <t>Total consumption of transport</t>
  </si>
  <si>
    <t>Consumption of LPG of residential, tertiary, agriculture</t>
  </si>
  <si>
    <t>Consumption of heating oil of residential, tertiary, agriculture</t>
  </si>
  <si>
    <t>Consumption of coal of residential, tertiary, agriculture</t>
  </si>
  <si>
    <t>Consumption of electricity of residential, tertiary, agriculture</t>
  </si>
  <si>
    <t>Consumption of wood, waste of residential, tertiary, agriculture</t>
  </si>
  <si>
    <t xml:space="preserve">Total consumption of residential, tertiary, agriculture </t>
  </si>
  <si>
    <t>cutocpub</t>
  </si>
  <si>
    <t>cuelepub</t>
  </si>
  <si>
    <t>cutoccomme</t>
  </si>
  <si>
    <t>cuelecomme</t>
  </si>
  <si>
    <t>Energy consumption of public sector per employee</t>
  </si>
  <si>
    <t>Electricity consumption of public sector per employee</t>
  </si>
  <si>
    <t>Energy consumption of commercial sector per employee</t>
  </si>
  <si>
    <t>Electricity consumption of commercial sector per employee</t>
  </si>
  <si>
    <t>Intensity in dollar</t>
  </si>
  <si>
    <t>cuelegov</t>
  </si>
  <si>
    <t>cuelebur</t>
  </si>
  <si>
    <t>cuelehos</t>
  </si>
  <si>
    <t>cuelehcr</t>
  </si>
  <si>
    <t>cueleedu</t>
  </si>
  <si>
    <t>Electricity consumption of public offices per employee</t>
  </si>
  <si>
    <t>Electricity consumption of private office per employee</t>
  </si>
  <si>
    <t>Electricity consumption of hospitals per employee</t>
  </si>
  <si>
    <t>cuelecom</t>
  </si>
  <si>
    <t>Electricity consumption of wholesale and retail per employee</t>
  </si>
  <si>
    <t>Electricity consumption of education per employee</t>
  </si>
  <si>
    <t>inphc</t>
  </si>
  <si>
    <t>Input of refineries</t>
  </si>
  <si>
    <t>Input of thermal power plants</t>
  </si>
  <si>
    <t>inpele</t>
  </si>
  <si>
    <t>Gas plants</t>
  </si>
  <si>
    <t>Input of gas plants</t>
  </si>
  <si>
    <t>Production of gas plants</t>
  </si>
  <si>
    <t>ingas</t>
  </si>
  <si>
    <t>prdgas</t>
  </si>
  <si>
    <t>Charcoal power plants</t>
  </si>
  <si>
    <t>Coke power plants</t>
  </si>
  <si>
    <t>incoke</t>
  </si>
  <si>
    <t>prdcoke</t>
  </si>
  <si>
    <t>Wood consumption of charcoal power plants</t>
  </si>
  <si>
    <t>Input of coke power  plants</t>
  </si>
  <si>
    <t>Production of coke</t>
  </si>
  <si>
    <t>Efficiency of gas plants</t>
  </si>
  <si>
    <t>Efficiency of charcoal power plants</t>
  </si>
  <si>
    <t>Efficiency of coke power plants</t>
  </si>
  <si>
    <t>rendegas</t>
  </si>
  <si>
    <t>rendechar</t>
  </si>
  <si>
    <t>rendecok</t>
  </si>
  <si>
    <t>Energy intensity of manufacturing in $2000</t>
  </si>
  <si>
    <t>Final energy intensity of  food in $2000</t>
  </si>
  <si>
    <t>Final energy intensity of textile in $2000</t>
  </si>
  <si>
    <t>Final energy intensity of wood in $2000</t>
  </si>
  <si>
    <t>Final energy intensity of paper  in $2000</t>
  </si>
  <si>
    <t>Final energy intensity of chemicals in $2000</t>
  </si>
  <si>
    <t>Final energy intensity of non metallic minerals in $2000</t>
  </si>
  <si>
    <t>Final energy intensity of   primary metals in $2000</t>
  </si>
  <si>
    <t>Final energy intensity of   machinery in $2000</t>
  </si>
  <si>
    <t>Final energy intensity of  transport vehicles in $2000</t>
  </si>
  <si>
    <t>Final intensity of other manufacturing branches in $2000</t>
  </si>
  <si>
    <t>Final intensity of mining in $2000</t>
  </si>
  <si>
    <t>Final intensity of construction in $2000</t>
  </si>
  <si>
    <t>Energy consumption per unit of private consumption</t>
  </si>
  <si>
    <t>ietocres</t>
  </si>
  <si>
    <t>cuelemenele</t>
  </si>
  <si>
    <t>Electricity consumption per electrified households</t>
  </si>
  <si>
    <t>kWh/households</t>
  </si>
  <si>
    <t>Unit</t>
  </si>
  <si>
    <t>Year of revision of energy efficiency standards in building</t>
  </si>
  <si>
    <t>Consumption of new dwellings</t>
  </si>
  <si>
    <t>Ratio final/primary intensity</t>
  </si>
  <si>
    <t>Final intensity at constant structure</t>
  </si>
  <si>
    <t>Select an indicator to visualise through graph</t>
  </si>
  <si>
    <t>Industry</t>
  </si>
  <si>
    <r>
      <t>Value added at current prices (</t>
    </r>
    <r>
      <rPr>
        <b/>
        <sz val="16"/>
        <color indexed="10"/>
        <rFont val="Arial"/>
        <family val="2"/>
      </rPr>
      <t>Should be fill in if value added at constant prices are not expressed in 2000 prices</t>
    </r>
    <r>
      <rPr>
        <b/>
        <sz val="10"/>
        <color indexed="9"/>
        <rFont val="Arial"/>
        <family val="2"/>
      </rPr>
      <t>)</t>
    </r>
  </si>
  <si>
    <t>VA  of mines and quarrying ISIC Section B) ( 05-09)</t>
  </si>
  <si>
    <t>VA  of manufacturing industry (Section C, ISIC 10-33)</t>
  </si>
  <si>
    <t>VA  of food, beverage, tobacco (ISIC 10-12)</t>
  </si>
  <si>
    <t>VA  of textiles, clothing, leather (ISIC 13-15)</t>
  </si>
  <si>
    <t>VA  of wood industry (ISIC 16)</t>
  </si>
  <si>
    <t>VA  of paper and printing (ISIC 17-18)</t>
  </si>
  <si>
    <t>VA  of coke &amp;refined oil products (ISIC 19)</t>
  </si>
  <si>
    <t>VA  of non metallic minerals (ISIC 23)</t>
  </si>
  <si>
    <t>VA  of basic metals (ISIC 24)</t>
  </si>
  <si>
    <t>VA  of machinery &amp; metal products (ISIC 25-28)</t>
  </si>
  <si>
    <t>VA  of of transport equipement  (ISIC 29- 30)</t>
  </si>
  <si>
    <t>VA  of  electricity, gas, water (Section E 36-39)</t>
  </si>
  <si>
    <t>VA  of construction (ISIC Section F 41-43)</t>
  </si>
  <si>
    <t>VA  of other manufacturing (ISIC 22, 31-33)</t>
  </si>
  <si>
    <t>Value added at constant prices</t>
  </si>
  <si>
    <t>VA  of chemicals  incl rubber &amp; plastics (ISIC 20- 21)</t>
  </si>
  <si>
    <t>Production index</t>
  </si>
  <si>
    <t>Production index of industry</t>
  </si>
  <si>
    <t>Production index of mines</t>
  </si>
  <si>
    <t>Production index of manufacturing industry</t>
  </si>
  <si>
    <t xml:space="preserve">Production index of food, beverage and tobacco </t>
  </si>
  <si>
    <t>Production index of textiles, clothing, leather</t>
  </si>
  <si>
    <t xml:space="preserve">Production index of wood industry </t>
  </si>
  <si>
    <t xml:space="preserve">Production index of paper and printing products  </t>
  </si>
  <si>
    <t>Production index of chemicals</t>
  </si>
  <si>
    <t xml:space="preserve">Production index of non metallic minerals </t>
  </si>
  <si>
    <t xml:space="preserve">Production index of basic metal industry </t>
  </si>
  <si>
    <t xml:space="preserve">Production index  of machinery </t>
  </si>
  <si>
    <t>Production index of other manufacturing</t>
  </si>
  <si>
    <t>Production index of construction</t>
  </si>
  <si>
    <t>Production index  of transport equipement</t>
  </si>
  <si>
    <t>Physical production</t>
  </si>
  <si>
    <t>Production of crude steel</t>
  </si>
  <si>
    <t>Production of non electric crude steel</t>
  </si>
  <si>
    <t>Production of electric crude steel</t>
  </si>
  <si>
    <t>Production of rolled steel</t>
  </si>
  <si>
    <t>Production of ferroalloys</t>
  </si>
  <si>
    <t>Production of aluminium 1st cast</t>
  </si>
  <si>
    <t>Production of aluminum 2nd cast</t>
  </si>
  <si>
    <t>Production of copper</t>
  </si>
  <si>
    <t>Production of cement</t>
  </si>
  <si>
    <t>Production of clinker</t>
  </si>
  <si>
    <t>Production of ethylene</t>
  </si>
  <si>
    <t>Production of ammonia</t>
  </si>
  <si>
    <t>Production of paper</t>
  </si>
  <si>
    <t>Production of paper pulp</t>
  </si>
  <si>
    <t>Production of glass</t>
  </si>
  <si>
    <t>Production of sugar</t>
  </si>
  <si>
    <t>Total final energy consumption of iron mining</t>
  </si>
  <si>
    <t>Total final energy consumption of potassium</t>
  </si>
  <si>
    <t>Total final energy consumption of gold mining</t>
  </si>
  <si>
    <t>Electric motors</t>
  </si>
  <si>
    <t>elecfmot</t>
  </si>
  <si>
    <t>capelemot</t>
  </si>
  <si>
    <t>Electricity consumption of motors</t>
  </si>
  <si>
    <t>Installed capacity of electric motors</t>
  </si>
  <si>
    <t>kW</t>
  </si>
  <si>
    <t>teqele</t>
  </si>
  <si>
    <t>Electrification rate</t>
  </si>
  <si>
    <t>Stock of  occupied dwellings with heating and water heating</t>
  </si>
  <si>
    <t>percent of dwelling with water heaters and water heating</t>
  </si>
  <si>
    <t>nbrlprchecs</t>
  </si>
  <si>
    <t>pcdwchecs</t>
  </si>
  <si>
    <t>Share of dwelling with gas water heaters</t>
  </si>
  <si>
    <t>Share of dwelling with electric water heaters (storage)</t>
  </si>
  <si>
    <t>pcdwecsgas</t>
  </si>
  <si>
    <t>nbrfan</t>
  </si>
  <si>
    <t>Number of dwellings with fans</t>
  </si>
  <si>
    <t>Number of dwellings with air conditionners</t>
  </si>
  <si>
    <t>teqfan</t>
  </si>
  <si>
    <t>% of households with fans</t>
  </si>
  <si>
    <t>newfan</t>
  </si>
  <si>
    <t>Annual sales of fans</t>
  </si>
  <si>
    <t>cselefan</t>
  </si>
  <si>
    <t>Specific consumption of fans</t>
  </si>
  <si>
    <t>Equipment ownership (total number of equipment per households)- Multi equipment included</t>
  </si>
  <si>
    <t>teqrfgmult</t>
  </si>
  <si>
    <t>teqtvmult</t>
  </si>
  <si>
    <t>teqclimult</t>
  </si>
  <si>
    <t>teqfanmult</t>
  </si>
  <si>
    <t>% of households with refrigerators (multiequipment included)</t>
  </si>
  <si>
    <t>% of households with TV (multiequipment included)</t>
  </si>
  <si>
    <t>% of households with air conditoners (multiequipment included)</t>
  </si>
  <si>
    <t>% of households with fans (multiequipment included)</t>
  </si>
  <si>
    <t>teqstove</t>
  </si>
  <si>
    <t>% of households with efficient biomass cooking stove</t>
  </si>
  <si>
    <t>nbrstove</t>
  </si>
  <si>
    <t>Number of dwellings with efficient biomass cooking stove</t>
  </si>
  <si>
    <t>newstove</t>
  </si>
  <si>
    <t>Annual sales of efficient biomass cooking stove</t>
  </si>
  <si>
    <t>Efficient biomass cooking stove</t>
  </si>
  <si>
    <t>Total consumption</t>
  </si>
  <si>
    <t xml:space="preserve">  Consumption of wood (lena)</t>
  </si>
  <si>
    <t xml:space="preserve">  Consumption of charcoal (carbon vegetal)</t>
  </si>
  <si>
    <t xml:space="preserve">   lencfres</t>
  </si>
  <si>
    <t xml:space="preserve">  charcfres</t>
  </si>
  <si>
    <t xml:space="preserve">   lencfreschf</t>
  </si>
  <si>
    <t xml:space="preserve">  charcfreschf</t>
  </si>
  <si>
    <t xml:space="preserve">   lencfrescui</t>
  </si>
  <si>
    <t xml:space="preserve">  charcfrescui</t>
  </si>
  <si>
    <t xml:space="preserve">  Consumption of wood (lena) for space heating for households </t>
  </si>
  <si>
    <t xml:space="preserve">  Consumption of charcoal (carbon vegetal) for space heating for households </t>
  </si>
  <si>
    <t xml:space="preserve">  Consumption of wood (lena) for cooking for households </t>
  </si>
  <si>
    <t xml:space="preserve">  Consumption of charcoal (carbon vegetal) for cooking for households </t>
  </si>
  <si>
    <t>gplcfpub</t>
  </si>
  <si>
    <t>gplcfcomme</t>
  </si>
  <si>
    <t>holcfpub</t>
  </si>
  <si>
    <t>gazcfpub</t>
  </si>
  <si>
    <t>chacfpub</t>
  </si>
  <si>
    <t>elecfpub</t>
  </si>
  <si>
    <t>enccfpub</t>
  </si>
  <si>
    <t>toccfpub</t>
  </si>
  <si>
    <t>holcfcomme</t>
  </si>
  <si>
    <t>gazcfcomme</t>
  </si>
  <si>
    <t>chacfcomme</t>
  </si>
  <si>
    <t>elecfcomme</t>
  </si>
  <si>
    <t>enccfcomme</t>
  </si>
  <si>
    <t>toccfcomme</t>
  </si>
  <si>
    <t>Public sector</t>
  </si>
  <si>
    <t>Commercial</t>
  </si>
  <si>
    <t>LPG consumption of public sector</t>
  </si>
  <si>
    <t>heating oil consumption of public sector</t>
  </si>
  <si>
    <t>gas consumption of public sector</t>
  </si>
  <si>
    <t>hard coal consumption of public sector</t>
  </si>
  <si>
    <t>electricity consumption of public sector</t>
  </si>
  <si>
    <t>other  consumption of public sector : wood, wastes …</t>
  </si>
  <si>
    <t>Total consumption of public sector</t>
  </si>
  <si>
    <t>LPG consumption of commercial sector</t>
  </si>
  <si>
    <t>heating oil consumption of commercial sector</t>
  </si>
  <si>
    <t>gas consumption of commercial sector</t>
  </si>
  <si>
    <t>hard coal consumption of commercial sector</t>
  </si>
  <si>
    <t>electricity consumption of commercial sector</t>
  </si>
  <si>
    <t>other  consumption of commercial sector : wood, wastes …</t>
  </si>
  <si>
    <t>Total consumption of commercial sector</t>
  </si>
  <si>
    <t>Number of efficient lamps installed for public lighting</t>
  </si>
  <si>
    <t>cuesseqc</t>
  </si>
  <si>
    <t>cugzleqc</t>
  </si>
  <si>
    <t>Unit consumption of gasoline per car equivalent</t>
  </si>
  <si>
    <t>Unit consumption of diesel per car equivalent</t>
  </si>
  <si>
    <t>Definition of energy efficiency label by class (or consumption band)</t>
  </si>
  <si>
    <t>Year of the building regulation</t>
  </si>
  <si>
    <t>(ie 3 or 4 m2)</t>
  </si>
  <si>
    <t>(precise)</t>
  </si>
  <si>
    <t>Imports, exports of electricity</t>
  </si>
  <si>
    <t>imele</t>
  </si>
  <si>
    <t>exele</t>
  </si>
  <si>
    <t>Imports of electricity</t>
  </si>
  <si>
    <t>Exports of electricity</t>
  </si>
  <si>
    <t>Autoproducers</t>
  </si>
  <si>
    <t>prdeleauto</t>
  </si>
  <si>
    <t>Electricity production from autoproducers</t>
  </si>
  <si>
    <t>boicfchar</t>
  </si>
  <si>
    <t>charprd</t>
  </si>
  <si>
    <t>Production of charcoal</t>
  </si>
  <si>
    <t>A sheet "national source and data" has been added and can be used by the country to fill in primary data which may be not in teh same units as required .</t>
  </si>
  <si>
    <t>other sheets</t>
  </si>
  <si>
    <t>* National sources and data</t>
  </si>
  <si>
    <t>* Classification</t>
  </si>
  <si>
    <t>* Intensity at adjusted structure</t>
  </si>
  <si>
    <t>Each sheet is organized in 3 parts:</t>
  </si>
  <si>
    <t xml:space="preserve">  * data collection  : data should be completed and qualified by a unit, a source, with respect of the predefined units</t>
  </si>
  <si>
    <t xml:space="preserve">  * data control: automatic data control to check the data coherence between detailled data and aggregate ones.</t>
  </si>
  <si>
    <t xml:space="preserve">  * calculations of indicators : automatic calculations of indicators</t>
  </si>
  <si>
    <r>
      <t>Some colors have been added in the first column of this file to prioritize the indicators (</t>
    </r>
    <r>
      <rPr>
        <b/>
        <sz val="10"/>
        <color indexed="17"/>
        <rFont val="Arial"/>
        <family val="2"/>
      </rPr>
      <t>minimum indicators and requested data in green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advanced indicators and corresponding data in orange</t>
    </r>
    <r>
      <rPr>
        <sz val="10"/>
        <rFont val="Arial"/>
        <family val="2"/>
      </rPr>
      <t>).</t>
    </r>
  </si>
  <si>
    <t>ownref</t>
  </si>
  <si>
    <t>Efficiency of refineries</t>
  </si>
  <si>
    <t>teqwat</t>
  </si>
  <si>
    <t>% of households with electric water heaters</t>
  </si>
  <si>
    <t>nbrwat</t>
  </si>
  <si>
    <t>Number of dwellings with electric water heaters</t>
  </si>
  <si>
    <t>cutocvpcpkm</t>
  </si>
  <si>
    <t>Unit consumption per vehicle for cars</t>
  </si>
  <si>
    <t>Unit consumption of passenger cars</t>
  </si>
  <si>
    <t>shpubtra</t>
  </si>
  <si>
    <t>shgoodtra</t>
  </si>
  <si>
    <t>Share of rail &amp; water for goods</t>
  </si>
  <si>
    <t>Share of public transport for passenger (bus, rail versus cars)</t>
  </si>
  <si>
    <t>cutoccam</t>
  </si>
  <si>
    <t>Energy consumption per truck</t>
  </si>
  <si>
    <t>cutocvlr</t>
  </si>
  <si>
    <t>Energy consumption per light duty vehicle</t>
  </si>
  <si>
    <t>cutocbus</t>
  </si>
  <si>
    <t>Energy consumption per bus</t>
  </si>
  <si>
    <t>emppub</t>
  </si>
  <si>
    <t>empcomme</t>
  </si>
  <si>
    <t>Employment in public sector</t>
  </si>
  <si>
    <t>Employment in commercial sector</t>
  </si>
  <si>
    <t>vadpubxx</t>
  </si>
  <si>
    <t>vadcommexx</t>
  </si>
  <si>
    <t>VA at constant market prices of public sector</t>
  </si>
  <si>
    <t>VA at constant market prices of commercial sector</t>
  </si>
  <si>
    <t>Electricity consumption per capita for public lighting</t>
  </si>
  <si>
    <t>cuelepul</t>
  </si>
  <si>
    <t>nbrpul</t>
  </si>
  <si>
    <t>kWh/cap</t>
  </si>
  <si>
    <t>ietocpub</t>
  </si>
  <si>
    <t>ieelcpub</t>
  </si>
  <si>
    <t>ietoccomme</t>
  </si>
  <si>
    <t>ieelccomme</t>
  </si>
  <si>
    <t>Energy intensity of public sector</t>
  </si>
  <si>
    <t>Electricity intensity of public sector</t>
  </si>
  <si>
    <t>Energy intensity of commercial sector</t>
  </si>
  <si>
    <t>Electricity intensity of commercial sector</t>
  </si>
  <si>
    <t xml:space="preserve">Diesel oil final consumption of non ferrous metal  </t>
  </si>
  <si>
    <t xml:space="preserve">Heavy fuel oil final consumption of non ferrous metal  </t>
  </si>
  <si>
    <t xml:space="preserve">Other petroleum final consumption of non ferrous metal  </t>
  </si>
  <si>
    <t xml:space="preserve">Hard coal final consumption of non ferrous metal  </t>
  </si>
  <si>
    <t xml:space="preserve">Other final consumption of non ferrous metal (wood, wastes)  </t>
  </si>
  <si>
    <t>Total final energy consumption of non ferrous metals</t>
  </si>
  <si>
    <t>Machinery and metals products (ISIC 25-28)</t>
  </si>
  <si>
    <t>Electricity final consumption (purchased + self produced) of  machinery</t>
  </si>
  <si>
    <t>Manufactured gas cons. (purchased + self produced) of  metal products and equipement goods ind.</t>
  </si>
  <si>
    <t>Diesel oil final consumption of machinery</t>
  </si>
  <si>
    <t>Heavy fuel oil final consumption of machinery</t>
  </si>
  <si>
    <t>Other petroleum final consumption of machinery</t>
  </si>
  <si>
    <t>Hard coal final consumption of machinery</t>
  </si>
  <si>
    <t>Other final consumption of machinery (wood, wastes)</t>
  </si>
  <si>
    <t>Total final energy consumption of machinery &amp; metals products</t>
  </si>
  <si>
    <t>Other manufacturing (ISIC 31-33)</t>
  </si>
  <si>
    <t xml:space="preserve">Electricity final consumption (purchased + self produced) of  other manufacturing  </t>
  </si>
  <si>
    <t xml:space="preserve">Natural gas final consumption of other manufacturing  </t>
  </si>
  <si>
    <t xml:space="preserve">Diesel oil final consumption of other manufacturing  </t>
  </si>
  <si>
    <t xml:space="preserve">Heavy fuel oil final consumption of other manufacturing  </t>
  </si>
  <si>
    <t xml:space="preserve">Other petroleum final consumption of other manufacturing  </t>
  </si>
  <si>
    <t xml:space="preserve">Hard coal final consumption of other manufacturing  </t>
  </si>
  <si>
    <t>Other final consumption of other manufacturing  (wood, wastes)</t>
  </si>
  <si>
    <t>Total final energy consumption of other manufacturing</t>
  </si>
  <si>
    <t xml:space="preserve">Electricity final consumption (purchased + self produced) of  mines  </t>
  </si>
  <si>
    <t xml:space="preserve">Natural gas final consumption of mines  </t>
  </si>
  <si>
    <t xml:space="preserve">Diesel oil final consumption of mines  </t>
  </si>
  <si>
    <t xml:space="preserve">Heavy fuel oil final consumption of mines  </t>
  </si>
  <si>
    <t xml:space="preserve">Other petroleum final consumption of mines  </t>
  </si>
  <si>
    <t xml:space="preserve">Hard coal final consumption of mines  </t>
  </si>
  <si>
    <t>Other final consumption of mines  (wood, wastes)</t>
  </si>
  <si>
    <t>Total final energy consumption of non energy mining</t>
  </si>
  <si>
    <t xml:space="preserve">Electricity final consumption (purchased + self produced) of  construction  </t>
  </si>
  <si>
    <r>
      <t xml:space="preserve">Estimate of how much new dwellings consume less than the </t>
    </r>
    <r>
      <rPr>
        <b/>
        <sz val="10"/>
        <color indexed="10"/>
        <rFont val="Arial"/>
        <family val="2"/>
      </rPr>
      <t>previous new dwellings</t>
    </r>
    <r>
      <rPr>
        <b/>
        <sz val="10"/>
        <rFont val="Arial"/>
        <family val="2"/>
      </rPr>
      <t xml:space="preserve">  (%)</t>
    </r>
  </si>
  <si>
    <r>
      <t xml:space="preserve">Estimate of how much new dwellings consume less than the </t>
    </r>
    <r>
      <rPr>
        <b/>
        <sz val="10"/>
        <color indexed="10"/>
        <rFont val="Arial"/>
        <family val="2"/>
      </rPr>
      <t xml:space="preserve">average existing dwelling </t>
    </r>
    <r>
      <rPr>
        <b/>
        <sz val="10"/>
        <rFont val="Arial"/>
        <family val="2"/>
      </rPr>
      <t>(%)</t>
    </r>
  </si>
  <si>
    <t>Year 1</t>
  </si>
  <si>
    <t>Year 2</t>
  </si>
  <si>
    <t>Year 3</t>
  </si>
  <si>
    <t>Year 4</t>
  </si>
  <si>
    <t>Year 5</t>
  </si>
  <si>
    <t>Year 6</t>
  </si>
  <si>
    <t>Average size of solar water heaters per dwelling (m2)</t>
  </si>
  <si>
    <t>Hydro electricity production</t>
  </si>
  <si>
    <t>eeopd</t>
  </si>
  <si>
    <t>hydpd</t>
  </si>
  <si>
    <t>egepd</t>
  </si>
  <si>
    <t>Wind production</t>
  </si>
  <si>
    <t>Efficiency of energy transformation</t>
  </si>
  <si>
    <t>Energy Intensity</t>
  </si>
  <si>
    <t>Intensity and unit consumption(climate corrected)</t>
  </si>
  <si>
    <t>Intensity and unit consumption</t>
  </si>
  <si>
    <t>Electricity Intensity and unit consumption</t>
  </si>
  <si>
    <t>Electricity consumption of hotels, restaurants per employee</t>
  </si>
  <si>
    <t>Note</t>
  </si>
  <si>
    <t>Total surface of solar water heaters installed in services</t>
  </si>
  <si>
    <t>New refrigerators</t>
  </si>
  <si>
    <t>Washing machines</t>
  </si>
  <si>
    <t>Air conditioning</t>
  </si>
  <si>
    <t>More effient class</t>
  </si>
  <si>
    <t>…</t>
  </si>
  <si>
    <t>….</t>
  </si>
  <si>
    <t xml:space="preserve">Consumption band </t>
  </si>
  <si>
    <t>Range of consumption for each type of label class</t>
  </si>
  <si>
    <t>The sheet "Parameters" will contain additional data useful to calculate / estimate some indicators : ie year of new building regulation, average size of a solar water heater per dwelling, consumption band for each label class fro refrigerator, freezer, air conditioning.</t>
  </si>
  <si>
    <t>pcdwele</t>
  </si>
  <si>
    <t>Number of electrical pumps</t>
  </si>
  <si>
    <t>enupd</t>
  </si>
  <si>
    <t>Nuclear production</t>
  </si>
  <si>
    <t xml:space="preserve">Final energy intensity of paper </t>
  </si>
  <si>
    <t>Final energy intensity of non metallic minerals</t>
  </si>
  <si>
    <t>Final energy intensity of   primary metals</t>
  </si>
  <si>
    <t>Final energy intensity of   machinery</t>
  </si>
  <si>
    <t>Final energy intensity of  transport vehicles</t>
  </si>
  <si>
    <t>Final intensity of other manufacturing branches</t>
  </si>
  <si>
    <t>Final intensity of mining</t>
  </si>
  <si>
    <t>Final intensity of construction</t>
  </si>
  <si>
    <t>Energy intensity of manufacturing at constant structure</t>
  </si>
  <si>
    <t>Unit consumption of steel</t>
  </si>
  <si>
    <t>Unit consumption of cement</t>
  </si>
  <si>
    <t>Unit consumption of paper</t>
  </si>
  <si>
    <t>toe/tonne</t>
  </si>
  <si>
    <t>Country</t>
  </si>
  <si>
    <t>Units</t>
  </si>
  <si>
    <t>ietociaa</t>
  </si>
  <si>
    <t>ietoctex</t>
  </si>
  <si>
    <t>ietocboi</t>
  </si>
  <si>
    <t>ietocppp</t>
  </si>
  <si>
    <t>ietocchi</t>
  </si>
  <si>
    <t>ietocmnm</t>
  </si>
  <si>
    <t>ietocmpr</t>
  </si>
  <si>
    <t>ietocmac</t>
  </si>
  <si>
    <t>ietocveh</t>
  </si>
  <si>
    <t>ietocidv</t>
  </si>
  <si>
    <t>ietocmin</t>
  </si>
  <si>
    <t>ietoccon</t>
  </si>
  <si>
    <t>ietocindst</t>
  </si>
  <si>
    <r>
      <t xml:space="preserve">Energy intensity at constant prices in national currency </t>
    </r>
    <r>
      <rPr>
        <b/>
        <sz val="10"/>
        <color indexed="10"/>
        <rFont val="Arial"/>
        <family val="2"/>
      </rPr>
      <t>[base year to be precised]</t>
    </r>
  </si>
  <si>
    <t>cutocsid</t>
  </si>
  <si>
    <t>cutoccim</t>
  </si>
  <si>
    <t>cutocppp</t>
  </si>
  <si>
    <t>Energy intensity of manufacturing</t>
  </si>
  <si>
    <t>ietocima</t>
  </si>
  <si>
    <t>Stock of vehicles</t>
  </si>
  <si>
    <t>Stock of cars</t>
  </si>
  <si>
    <t>Stock of cars by type of fuel</t>
  </si>
  <si>
    <t>Sales</t>
  </si>
  <si>
    <t>Stock and sales of two wheels</t>
  </si>
  <si>
    <t>Stock and sales of light duty vehicles</t>
  </si>
  <si>
    <t>Stock and sales of bus</t>
  </si>
  <si>
    <t>Stock and sales of trucks</t>
  </si>
  <si>
    <t>Stock and sales of trucksand light duty vehicles</t>
  </si>
  <si>
    <t>Average distance per type of vehicle</t>
  </si>
  <si>
    <t>Passenger traffic in passenger-km</t>
  </si>
  <si>
    <t>Traffic of goods in tons and ton-km</t>
  </si>
  <si>
    <t>Passenger traffic in passenger</t>
  </si>
  <si>
    <t>Energy consumption by mode</t>
  </si>
  <si>
    <t>Road transport</t>
  </si>
  <si>
    <t>Rail</t>
  </si>
  <si>
    <t>Maritime</t>
  </si>
  <si>
    <t>Cars</t>
  </si>
  <si>
    <t>Two wheels</t>
  </si>
  <si>
    <t>Light duty vehicles</t>
  </si>
  <si>
    <t>Trucks</t>
  </si>
  <si>
    <t>Specific consumption by vehicle</t>
  </si>
  <si>
    <t>Number of taxi</t>
  </si>
  <si>
    <t>Stock of motor spirit cars</t>
  </si>
  <si>
    <t>Stock of diesel oil cars</t>
  </si>
  <si>
    <t>Stock of LPG cars</t>
  </si>
  <si>
    <t>Annual sales of new cars</t>
  </si>
  <si>
    <t>Annual sales of new motor spirit cars</t>
  </si>
  <si>
    <t>Annual sales of new diesel oil cars</t>
  </si>
  <si>
    <t>Annual sales of new LPG cars</t>
  </si>
  <si>
    <t>Stocks of motorcycles</t>
  </si>
  <si>
    <t>Annual sales of new motorcycles</t>
  </si>
  <si>
    <t>Stock of light vehicles (&lt; 3 t useful load)</t>
  </si>
  <si>
    <t>Stock of motor spirit light vehicles</t>
  </si>
  <si>
    <t>Stock of diesel oil light vehicles</t>
  </si>
  <si>
    <t>Stock of LPG light vehicles</t>
  </si>
  <si>
    <t>Annual sales of new light vehicles (&lt; 3 t useful load)</t>
  </si>
  <si>
    <t>Annual sales of new motor spirit light vehicles</t>
  </si>
  <si>
    <t>Annual sales of new diesel oil light vehicles</t>
  </si>
  <si>
    <t>Stock of buses</t>
  </si>
  <si>
    <t>Stock of motor spirit buses</t>
  </si>
  <si>
    <t>Stock of diesel oil buses</t>
  </si>
  <si>
    <t>Annual sales of new buses</t>
  </si>
  <si>
    <t>Annual sales of new motor spirit buses</t>
  </si>
  <si>
    <t>Annual sales of new diesel oil buses</t>
  </si>
  <si>
    <t>Stock of trucks</t>
  </si>
  <si>
    <t>Stock of motor spirit trucks</t>
  </si>
  <si>
    <t>Stock of diesel oil trucks</t>
  </si>
  <si>
    <t>Annual sales of new trucks</t>
  </si>
  <si>
    <t>Annual sales of new motor spirit trucks</t>
  </si>
  <si>
    <t>Annual sales of new diesel oil trucks</t>
  </si>
  <si>
    <t>Final energy consumption by branch (code ISIC REV 4)</t>
  </si>
  <si>
    <t>Manufacturing industry (Section C, ISIC 10-33)</t>
  </si>
  <si>
    <t>Electricity final consumption of  manufacturing</t>
  </si>
  <si>
    <t>Natural gas final consumption of manufacturing</t>
  </si>
  <si>
    <t>Diesel oil final consumption of manufacturing</t>
  </si>
  <si>
    <t>Heavy fuel oil final consumption of manufacturing</t>
  </si>
  <si>
    <t>Other petroleum final consumption of manufacturing</t>
  </si>
  <si>
    <t>Hard coal final consumption of manufacturing</t>
  </si>
  <si>
    <t>Other final consumption of manufacturing (wood, wastes)</t>
  </si>
  <si>
    <t>Total final energy consumption of food, beverage &amp; tobacco</t>
  </si>
  <si>
    <t>Food, beverage and tobacco (ISIC 10-12)</t>
  </si>
  <si>
    <t>Electricity final consumption (purchased + self produced) of  food, beverage and tobacco</t>
  </si>
  <si>
    <t>Natural gas final consumption of food, beverage and tobacco</t>
  </si>
  <si>
    <t>Diesel oil final consumption of food, beverage and tobacco</t>
  </si>
  <si>
    <t>Heavy fuel oil final consumption of food, beverage and tobacco</t>
  </si>
  <si>
    <t>Other petroleum final consumption of food, beverage and tobacco</t>
  </si>
  <si>
    <t>Hard coal final consumption of food, beverage and tobacco</t>
  </si>
  <si>
    <t>Other final consumption of food, beverage and tobacco (wood, wastes)</t>
  </si>
  <si>
    <t xml:space="preserve">Electricity final consumption (purchased + self produced) of  textiles, clothing, leather and footwear  </t>
  </si>
  <si>
    <t xml:space="preserve">Natural gas final consumption of textiles, clothing, leather and footwear  </t>
  </si>
  <si>
    <t xml:space="preserve">Diesel oil final consumption of textiles, clothing, leather and footwear  </t>
  </si>
  <si>
    <t xml:space="preserve">Heavy fuel oil final consumption of textiles, clothing, leather and footwear  </t>
  </si>
  <si>
    <t xml:space="preserve">Other petroleum final consumption of textiles, clothing, leather and footwear  </t>
  </si>
  <si>
    <t xml:space="preserve">Hard coal final consumption of textiles, clothing, leather and footwear  </t>
  </si>
  <si>
    <t>Other final consumption of textiles, clothing, leather and footwear  (wood, wastes)</t>
  </si>
  <si>
    <t>Total final energy consumption of textile</t>
  </si>
  <si>
    <t>Textile, clothing, leather (ISIC 13-15)</t>
  </si>
  <si>
    <t>Wood, wood products (ISIC 16)</t>
  </si>
  <si>
    <t xml:space="preserve">Electricity final consumption (purchased + self produced) of  wood  </t>
  </si>
  <si>
    <t xml:space="preserve">Natural gas final consumption of wood  </t>
  </si>
  <si>
    <t xml:space="preserve">Diesel oil final consumption of wood  </t>
  </si>
  <si>
    <t xml:space="preserve">Heavy fuel oil final consumption of wood  </t>
  </si>
  <si>
    <t xml:space="preserve">Other petroleum final consumption of wood  </t>
  </si>
  <si>
    <t xml:space="preserve">Hard coal final consumption of wood  </t>
  </si>
  <si>
    <t>Other final consumption of wood  (wood, wastes)</t>
  </si>
  <si>
    <t>Total final energy consumption of wood industry</t>
  </si>
  <si>
    <t>Paper, pulp  and printing products (ISIC 17-18)</t>
  </si>
  <si>
    <t xml:space="preserve">Electricity final consumption (purchased + self produced) of  paper and printing products  </t>
  </si>
  <si>
    <t xml:space="preserve">Natural gas final consumption of paper and printing products  </t>
  </si>
  <si>
    <t xml:space="preserve">Diesel oil final consumption of paper and printing products  </t>
  </si>
  <si>
    <t xml:space="preserve">Heavy fuel oil final consumption of paper and printing products  </t>
  </si>
  <si>
    <t xml:space="preserve">Other petroleum final consumption of paper and printing products  </t>
  </si>
  <si>
    <t xml:space="preserve">Hard coal final consumption of paper and printing products  </t>
  </si>
  <si>
    <t>Other final consumption of paper and printing products  (wood, wastes)</t>
  </si>
  <si>
    <t>Total final energy consumption of paper, pulp and printing</t>
  </si>
  <si>
    <t>Chemicals (ISIC 20-21 )</t>
  </si>
  <si>
    <t xml:space="preserve">Electricity final consumption (purchased + self produced) of chemicals  </t>
  </si>
  <si>
    <t xml:space="preserve">Natural gas final consumption of basic chemicals  </t>
  </si>
  <si>
    <t xml:space="preserve">Diesel oil final consumption of chemicals  </t>
  </si>
  <si>
    <t xml:space="preserve">Heavy fuel oil final consumption of chemicals  </t>
  </si>
  <si>
    <t xml:space="preserve">Other petroleum final consumption of chemicals  </t>
  </si>
  <si>
    <t xml:space="preserve">Hard coal final consumption of chemicals  </t>
  </si>
  <si>
    <t>Other final consumption of chemicals  (wood, wastes)</t>
  </si>
  <si>
    <t>Total final energy consumption of chemicals</t>
  </si>
  <si>
    <t>Electricity final consumption (purchased + self produced) of phosphates</t>
  </si>
  <si>
    <t>Natural gas final consumption of phosphates</t>
  </si>
  <si>
    <t>Diesel oil final consumption of phosphates</t>
  </si>
  <si>
    <t>Heavy fuel oil final consumption of phosphates</t>
  </si>
  <si>
    <t>Other petroleum final consumption of phosphates</t>
  </si>
  <si>
    <t>Hard coal final consumption of phosphates</t>
  </si>
  <si>
    <t>Other final consumption of phosphates  (wood, wastes)</t>
  </si>
  <si>
    <t>Total final energy consumption of phosphates</t>
  </si>
  <si>
    <t>Non metallic minerals (ISIC 23)</t>
  </si>
  <si>
    <t xml:space="preserve">Electricity final consumption (purchased + self produced) of non metallic minerals  </t>
  </si>
  <si>
    <t xml:space="preserve">Natural gas final consumption of non metallic minerals  </t>
  </si>
  <si>
    <t xml:space="preserve">Diesel oil final consumption of non metallic minerals  </t>
  </si>
  <si>
    <t xml:space="preserve">Heavy fuel oil final consumption of non metallic minerals  </t>
  </si>
  <si>
    <t xml:space="preserve">Other petroleum final consumption of non metallic minerals  </t>
  </si>
  <si>
    <t xml:space="preserve">Hard coal final consumption of non metallic minerals  </t>
  </si>
  <si>
    <t>Other final consumption of non metallic minerals  (wood, wastes)</t>
  </si>
  <si>
    <t>Total final energy consumption of non metallic minerals</t>
  </si>
  <si>
    <t>of which cement</t>
  </si>
  <si>
    <t xml:space="preserve">Electricity final consumption (purchased + self produced) of cement  </t>
  </si>
  <si>
    <t xml:space="preserve">Natural gas final consumption of cement  </t>
  </si>
  <si>
    <t xml:space="preserve">Diesel oil final consumption of cement  </t>
  </si>
  <si>
    <t xml:space="preserve">Heavy fuel oil final consumption of cement  </t>
  </si>
  <si>
    <t xml:space="preserve">Other petroleum final consumption of cement  </t>
  </si>
  <si>
    <t xml:space="preserve">Hard coal final consumption of cement  </t>
  </si>
  <si>
    <t>Other final consumption of cement (wood, wastes)</t>
  </si>
  <si>
    <t>Total final energy consumption of cement</t>
  </si>
  <si>
    <t>Steel</t>
  </si>
  <si>
    <t>Electricity final consumption (purchased + self produced) of  steel industry</t>
  </si>
  <si>
    <t>Natural gas final consumption of steel industry</t>
  </si>
  <si>
    <t>Manufactured gas final consumption (purchased + self produced) of  steel industry</t>
  </si>
  <si>
    <t>Diesel oil final consumption of steel industry</t>
  </si>
  <si>
    <t>Heavy fuel oil final consumption of steel industry</t>
  </si>
  <si>
    <t>Other petroleum final consumption of steel industry</t>
  </si>
  <si>
    <t>Hard coal final consumption of steel industry</t>
  </si>
  <si>
    <t>Other final consumption of steel industry (wood, wastes)</t>
  </si>
  <si>
    <t>Total final energy consumption of steel</t>
  </si>
  <si>
    <t>Non ferrous metals (aluminium, copper etc…)</t>
  </si>
  <si>
    <t xml:space="preserve">Electricity final consumption (purchased + self produced) of non ferrous metal  </t>
  </si>
  <si>
    <t xml:space="preserve">Natural gas final consumption of non ferrous metal  </t>
  </si>
  <si>
    <t>SOLO CENTRALES</t>
  </si>
  <si>
    <t>SOLO PLANTAS DE GAS</t>
  </si>
  <si>
    <t>SOLO REFINERIAS</t>
  </si>
  <si>
    <t>TOTAL DE TRANSFORMACION</t>
  </si>
  <si>
    <t>ALTOS HORNOS</t>
  </si>
  <si>
    <t>Input</t>
  </si>
  <si>
    <t>Producción</t>
  </si>
  <si>
    <t>BIOCOMBUSTIBLES</t>
  </si>
  <si>
    <t>Stock of dwelling with electricity</t>
  </si>
  <si>
    <t>Energy consumption by type of fuel</t>
  </si>
  <si>
    <t>Gasoline consumption</t>
  </si>
  <si>
    <t>Diesel consumption</t>
  </si>
  <si>
    <t>LPG consumption</t>
  </si>
  <si>
    <t>Fuel oil consumption</t>
  </si>
  <si>
    <t>Biofuel consumption</t>
  </si>
  <si>
    <t>Electricity consumption</t>
  </si>
  <si>
    <t>Energy consumption by type of vehicles</t>
  </si>
  <si>
    <t>Cars consumption</t>
  </si>
  <si>
    <t xml:space="preserve">    gasoline</t>
  </si>
  <si>
    <t xml:space="preserve">   diesel</t>
  </si>
  <si>
    <t xml:space="preserve">   LPG</t>
  </si>
  <si>
    <t xml:space="preserve">  Biofuel</t>
  </si>
  <si>
    <t>Two-wheels consumption</t>
  </si>
  <si>
    <t>Bus  consumption</t>
  </si>
  <si>
    <t>Trucks and light vehicles  consumption</t>
  </si>
  <si>
    <t>Consistency check on the number of cars</t>
  </si>
  <si>
    <t>Consistency check on the number of trucks and light vehicles</t>
  </si>
  <si>
    <t>Energy consumption, l/100 km and kilometers for cars</t>
  </si>
  <si>
    <t xml:space="preserve">Calculation of the ratio : toe/litre </t>
  </si>
  <si>
    <t xml:space="preserve">  l/100 km (input data from national source)</t>
  </si>
  <si>
    <t xml:space="preserve">  l/100 km (calculated)</t>
  </si>
  <si>
    <t>Difference between the l/100km : observed vs calculated</t>
  </si>
  <si>
    <t>Specific consumption of cars (l/100km)</t>
  </si>
  <si>
    <t>Unit cons. per car eq.</t>
  </si>
  <si>
    <t>Unit consumption of road good transport (trucks and light vehicles)</t>
  </si>
  <si>
    <t xml:space="preserve">Unit consumption of rail </t>
  </si>
  <si>
    <t xml:space="preserve">   of which passenger</t>
  </si>
  <si>
    <t xml:space="preserve">   of which goods</t>
  </si>
  <si>
    <t>Unit consumption of water</t>
  </si>
  <si>
    <t>Unit consumption of total air transport</t>
  </si>
  <si>
    <t>cutoceqc</t>
  </si>
  <si>
    <t>cutocvpc</t>
  </si>
  <si>
    <t>cutoctgr</t>
  </si>
  <si>
    <t>cutocfer</t>
  </si>
  <si>
    <t>cutocferpkm</t>
  </si>
  <si>
    <t>cutocfertkm</t>
  </si>
  <si>
    <t>cutocmar</t>
  </si>
  <si>
    <t>cutocair</t>
  </si>
  <si>
    <t>Households</t>
  </si>
  <si>
    <t>Number of households</t>
  </si>
  <si>
    <t>Number of dwellings</t>
  </si>
  <si>
    <t>Stock of all dwellings</t>
  </si>
  <si>
    <t>Stock of permanently occupied dwellings</t>
  </si>
  <si>
    <t>Annual construction of new dwellings</t>
  </si>
  <si>
    <t>Annual construction of new single family houses</t>
  </si>
  <si>
    <t>Annual construction of new flats</t>
  </si>
  <si>
    <t>Annual construction</t>
  </si>
  <si>
    <t>Stock of dwellings by fuel and end-use</t>
  </si>
  <si>
    <t>Dwellings with natural gas, with heating and water heating</t>
  </si>
  <si>
    <t xml:space="preserve">percent of dwelling with natural gas </t>
  </si>
  <si>
    <t xml:space="preserve">Stock of  occupied dwellings with natural gas </t>
  </si>
  <si>
    <t>percent of dwelling with heating</t>
  </si>
  <si>
    <t>Stock of  occupied dwellings with electric showers</t>
  </si>
  <si>
    <t>Perentage of dwelling by main cooking fuel</t>
  </si>
  <si>
    <t xml:space="preserve">percent of dwelling with natural gas as main cooking fuel </t>
  </si>
  <si>
    <t xml:space="preserve">percent of dwelling with LPG as main cooking fuel </t>
  </si>
  <si>
    <t xml:space="preserve">percent of dwelling with biomass as main cooking fuel </t>
  </si>
  <si>
    <t xml:space="preserve">percent of dwelling with electricity as main cooking fuel </t>
  </si>
  <si>
    <t xml:space="preserve">Natural gas final consumption of construction  </t>
  </si>
  <si>
    <t xml:space="preserve">Diesel oil final consumption of construction  </t>
  </si>
  <si>
    <t xml:space="preserve">Heavy fuel oil final consumption of construction  </t>
  </si>
  <si>
    <t xml:space="preserve">Other petroleum final consumption of construction  </t>
  </si>
  <si>
    <t xml:space="preserve">Hard coal final consumption of construction  </t>
  </si>
  <si>
    <t>Other final consumption of construction  (wood, wastes)</t>
  </si>
  <si>
    <t>Total final energy consumption of construction</t>
  </si>
  <si>
    <t>Data control</t>
  </si>
  <si>
    <t>Final energy consumption of  industry</t>
  </si>
  <si>
    <t>Final energy consumption of  manufacturing</t>
  </si>
  <si>
    <t>Final energy consumption of  food</t>
  </si>
  <si>
    <t>Final energy consumption of textile</t>
  </si>
  <si>
    <t>Final energy consumption of wood industry</t>
  </si>
  <si>
    <t>Final energy consumption of paper</t>
  </si>
  <si>
    <t>Final energy consumption of chemicals</t>
  </si>
  <si>
    <t>Final energy consumption of non metallic minerals</t>
  </si>
  <si>
    <t xml:space="preserve">    of which cement</t>
  </si>
  <si>
    <t>Final energy consumption of iron and steel</t>
  </si>
  <si>
    <t>Final energy consumption of  non ferrous</t>
  </si>
  <si>
    <t>Final energy consumption of  machinery &amp; metal products</t>
  </si>
  <si>
    <t>Final energy consumption of  transport vehicles</t>
  </si>
  <si>
    <t>Final energy consumption of  other manufacturing</t>
  </si>
  <si>
    <t>Final energy consumption of mining</t>
  </si>
  <si>
    <t>Final energy consumption of  construction</t>
  </si>
  <si>
    <t>Final energy consumption of manufacturing (sum of branches)</t>
  </si>
  <si>
    <t>Control of coherence</t>
  </si>
  <si>
    <t>Final energy consumption of construction</t>
  </si>
  <si>
    <t>Control of consistency : sum of branches compared to total industry</t>
  </si>
  <si>
    <t>Value added by branch</t>
  </si>
  <si>
    <t xml:space="preserve"> mining </t>
  </si>
  <si>
    <t xml:space="preserve"> construction </t>
  </si>
  <si>
    <t xml:space="preserve"> food, beverage and tobacco</t>
  </si>
  <si>
    <t xml:space="preserve"> textile, clothing, leather and footwear</t>
  </si>
  <si>
    <t xml:space="preserve"> wood industry</t>
  </si>
  <si>
    <t xml:space="preserve"> pulp , paper &amp; printing</t>
  </si>
  <si>
    <t xml:space="preserve"> coke and refined products</t>
  </si>
  <si>
    <t xml:space="preserve"> chemicals</t>
  </si>
  <si>
    <t xml:space="preserve"> non metallic minerals</t>
  </si>
  <si>
    <t xml:space="preserve"> primary metals</t>
  </si>
  <si>
    <t>machinery &amp; metal products</t>
  </si>
  <si>
    <t xml:space="preserve">transport equipement  ind. </t>
  </si>
  <si>
    <t>other manufacturing</t>
  </si>
  <si>
    <t>Indicators</t>
  </si>
  <si>
    <t>Unit consumption of intensive industries</t>
  </si>
  <si>
    <t>Indicators and graphs</t>
  </si>
  <si>
    <t>Final energy intensity of  food</t>
  </si>
  <si>
    <t>Final energy intensity of textile</t>
  </si>
  <si>
    <t>Final energy intensity of wood</t>
  </si>
  <si>
    <t xml:space="preserve">Specific consumption of new washing machines </t>
  </si>
  <si>
    <t xml:space="preserve">Specific consumption of new air conditionners </t>
  </si>
  <si>
    <t>units</t>
  </si>
  <si>
    <t>Households consumption by end uses</t>
  </si>
  <si>
    <t>Space heating consumption</t>
  </si>
  <si>
    <t>LPG consumption of space heating for households</t>
  </si>
  <si>
    <t>gas consumption of space heating for households</t>
  </si>
  <si>
    <t>heating oil consumption of space heating for households</t>
  </si>
  <si>
    <t>electricity consumption of space heating for households</t>
  </si>
  <si>
    <t xml:space="preserve"> consumption of wood, wastes for space heating for households </t>
  </si>
  <si>
    <t>Total consumption of space heating for households</t>
  </si>
  <si>
    <t>Water heating consumption</t>
  </si>
  <si>
    <t>LPG consumption of hot water for households</t>
  </si>
  <si>
    <t>gas consumption of hot water for households</t>
  </si>
  <si>
    <t>heating oil consumption of hot water for households</t>
  </si>
  <si>
    <t>electricity consumption of hot water for households</t>
  </si>
  <si>
    <t xml:space="preserve"> consumption of wood, wastes for hot water for households </t>
  </si>
  <si>
    <t>Total consumption of hot water for households</t>
  </si>
  <si>
    <t>Cooking consumption</t>
  </si>
  <si>
    <t>LPG consumption of cooking for households</t>
  </si>
  <si>
    <t>gas consumption of cooking for households</t>
  </si>
  <si>
    <t>electricity consumption of cooking for households</t>
  </si>
  <si>
    <t>other consumption of cooking for households (wood, wastes)</t>
  </si>
  <si>
    <t>Total consumption of cooking for households</t>
  </si>
  <si>
    <t>Air cooling consumption</t>
  </si>
  <si>
    <t>electricity consumption of air conditioning for households</t>
  </si>
  <si>
    <t>Electricity consumption of electrical appliances</t>
  </si>
  <si>
    <t>electricity consumption of electricity appliances for households (incl. lighting)</t>
  </si>
  <si>
    <t>electricity consumption of lighting for households</t>
  </si>
  <si>
    <t>Specific consumption of  new dwellings</t>
  </si>
  <si>
    <t>toe/dw.</t>
  </si>
  <si>
    <t>kWh/dw.</t>
  </si>
  <si>
    <t>Specific consumption of space heating for new dwellings according to thermal regulation</t>
  </si>
  <si>
    <t>Rate of savings for space heating of new dwellings according to thermal regulation</t>
  </si>
  <si>
    <t>Total consumption for space heating</t>
  </si>
  <si>
    <t>consumption of hot water</t>
  </si>
  <si>
    <t>consumption of cooking</t>
  </si>
  <si>
    <t>consumption of specific electricity</t>
  </si>
  <si>
    <t>consumption of air cooling</t>
  </si>
  <si>
    <t>sum of end uses</t>
  </si>
  <si>
    <t>Control : sum of end-uses and total</t>
  </si>
  <si>
    <t>Electricity consumption of households</t>
  </si>
  <si>
    <t xml:space="preserve"> Electricity for space heating</t>
  </si>
  <si>
    <t xml:space="preserve"> Electricity for water heating</t>
  </si>
  <si>
    <t xml:space="preserve"> Electricity for cooking</t>
  </si>
  <si>
    <t xml:space="preserve"> Electrical appliance (incl lighting)</t>
  </si>
  <si>
    <t xml:space="preserve">        of which lighting</t>
  </si>
  <si>
    <t>Cooling</t>
  </si>
  <si>
    <t>Control : sum of end-uses and total electricity</t>
  </si>
  <si>
    <t>Share of space heating (for climatic corrections)</t>
  </si>
  <si>
    <t xml:space="preserve">Total consumption </t>
  </si>
  <si>
    <t>Total consumption for space heating with climatic corrections</t>
  </si>
  <si>
    <t xml:space="preserve">Unit consumption of dwellings for space heating </t>
  </si>
  <si>
    <t xml:space="preserve">Unit consumption of dwellings for space heating (with climatic corrections) </t>
  </si>
  <si>
    <t xml:space="preserve">Unit consumption of electricity of households per dwelling </t>
  </si>
  <si>
    <t>Unit consumption of households per dwelling  with climatic corrections</t>
  </si>
  <si>
    <t>Unit consumption of space heating per m2</t>
  </si>
  <si>
    <t>Unit consumption of space heating per m2 (with climatic corrections)</t>
  </si>
  <si>
    <t>cutoclog</t>
  </si>
  <si>
    <t>cutoclogcc</t>
  </si>
  <si>
    <t>cuelelog</t>
  </si>
  <si>
    <t>cutoclogchf</t>
  </si>
  <si>
    <t>cutoclogchc</t>
  </si>
  <si>
    <t>cutocsurchf</t>
  </si>
  <si>
    <t>cutocsurchc</t>
  </si>
  <si>
    <t>Graphs</t>
  </si>
  <si>
    <t>Services</t>
  </si>
  <si>
    <t>Energy consumption of the service sector  (ISIC I à S)</t>
  </si>
  <si>
    <t>LPG consumption of tertiary sector</t>
  </si>
  <si>
    <t>heating oil consumption of tertiary sector</t>
  </si>
  <si>
    <t>gas consumption of tertiary sector</t>
  </si>
  <si>
    <t>hard coal consumption of tertiary sector</t>
  </si>
  <si>
    <t>electricity consumption of tertiary sector</t>
  </si>
  <si>
    <t>other  consumption of tertiary sector : wood, wastes …</t>
  </si>
  <si>
    <t>Total consumption of tertiary sector</t>
  </si>
  <si>
    <t>Energy consumption by branch</t>
  </si>
  <si>
    <t>Public offices, administration and government services (ISIC section o)</t>
  </si>
  <si>
    <t>electricity consumption of public offices, administration and government services</t>
  </si>
  <si>
    <t>Total  consumption of public offices, administration and government services (wood, wastes)</t>
  </si>
  <si>
    <t xml:space="preserve">Consumption of electricity of hospitals, health sector  </t>
  </si>
  <si>
    <t xml:space="preserve">Total Consumption of hospitals, health sector  </t>
  </si>
  <si>
    <t xml:space="preserve">Consumption of electricity of wholesale and retail trade </t>
  </si>
  <si>
    <t>Total Consumption of wholesale and retail trade</t>
  </si>
  <si>
    <t xml:space="preserve">Consumption of electricity of lodging and catering services </t>
  </si>
  <si>
    <t>Total Consumption of lodging and catering services</t>
  </si>
  <si>
    <t xml:space="preserve">Consumption of electricity of education buildings </t>
  </si>
  <si>
    <t>Total Consumption of education buildings</t>
  </si>
  <si>
    <t xml:space="preserve">                      should be calculated by difference between total service and the sum of branches</t>
  </si>
  <si>
    <t>Consumption of electricity of other services</t>
  </si>
  <si>
    <t>Total consumption of other services</t>
  </si>
  <si>
    <t>Consumption of electricity for public lighting</t>
  </si>
  <si>
    <t>Wholesale and retail trade (ISIC section G)</t>
  </si>
  <si>
    <t>Consumption of electricity of private offices</t>
  </si>
  <si>
    <t>Total Consumption  of private offices</t>
  </si>
  <si>
    <t>Private offices (ISIC section H,J,K, L,M,N)</t>
  </si>
  <si>
    <t>Health sector (ISIC section Q)</t>
  </si>
  <si>
    <t>Hotels and restaurants (ISIC section I)</t>
  </si>
  <si>
    <t>Public lighting</t>
  </si>
  <si>
    <t>Other branches  (ISIC section R,S)</t>
  </si>
  <si>
    <t>Lighting</t>
  </si>
  <si>
    <t>Other end-uses</t>
  </si>
  <si>
    <t>Oil products consumption of space heating for service sector</t>
  </si>
  <si>
    <t>Hard and brown coal consumption of space heating for service sector</t>
  </si>
  <si>
    <t>Gas consumption of space heating for service sector</t>
  </si>
  <si>
    <t>Electricity consumption of space heating for service sector</t>
  </si>
  <si>
    <t>Total  consumption of space heating for service sector</t>
  </si>
  <si>
    <t>Electricity consumption of air cooling for service sector</t>
  </si>
  <si>
    <t>Electricity consumption for lighting</t>
  </si>
  <si>
    <t>Oil products consumption of other uses for service sector</t>
  </si>
  <si>
    <t>Hard and brown coal consumption of other uses for service sector</t>
  </si>
  <si>
    <t>Gas consumption of other uses for service sector</t>
  </si>
  <si>
    <t>Electricity consumption of other uses for service sector</t>
  </si>
  <si>
    <t>Total consumption of other uses for service sector</t>
  </si>
  <si>
    <t>Surface area of tertiary buildings</t>
  </si>
  <si>
    <t>Surface area of tertiary buildings with air conditioning</t>
  </si>
  <si>
    <t>Surface area of tertiary buildings with space heating</t>
  </si>
  <si>
    <t xml:space="preserve">Annual construction of tertiary buildings </t>
  </si>
  <si>
    <t>Annual construction of tertiary buildings (all buildings)</t>
  </si>
  <si>
    <t>Employment in service sector</t>
  </si>
  <si>
    <t>Employment in tertiary sector</t>
  </si>
  <si>
    <t>Employment in public administration and government services</t>
  </si>
  <si>
    <t>Employment in health and social works</t>
  </si>
  <si>
    <t>The sheet "classification" contents the official classification for industrial  branch from IEA adn Eurostat</t>
  </si>
  <si>
    <t>vadind$</t>
  </si>
  <si>
    <t>vadman$</t>
  </si>
  <si>
    <t>vadiaa$</t>
  </si>
  <si>
    <t>vadtex$</t>
  </si>
  <si>
    <t>vadboi$</t>
  </si>
  <si>
    <t>vadppp$</t>
  </si>
  <si>
    <t>vadref$</t>
  </si>
  <si>
    <t>vadchi$</t>
  </si>
  <si>
    <t>vadmnm$</t>
  </si>
  <si>
    <t>vadmpr$</t>
  </si>
  <si>
    <t>vadmac$</t>
  </si>
  <si>
    <t>vadveh$</t>
  </si>
  <si>
    <t>vadidv$</t>
  </si>
  <si>
    <t>vadmin$</t>
  </si>
  <si>
    <t>vadcon$</t>
  </si>
  <si>
    <t>Energy consumption by end-use</t>
  </si>
  <si>
    <t>Space heating</t>
  </si>
  <si>
    <t>Oil and gas production</t>
  </si>
  <si>
    <t>Refineries</t>
  </si>
  <si>
    <t>Electricity Transport and Distribution losses</t>
  </si>
  <si>
    <t xml:space="preserve"> Energy sector</t>
  </si>
  <si>
    <t>English title</t>
  </si>
  <si>
    <t>PIB Moneda nacional actual</t>
  </si>
  <si>
    <t>PIB a precios constantes, en moneda nacional</t>
  </si>
  <si>
    <t>TRADUCCIO'N</t>
  </si>
  <si>
    <t>Tipo de cambio: la moneda nacional / dólares de los EE.UU.</t>
  </si>
  <si>
    <t>Tipo de cambio en ppp: moneda nacional / $</t>
  </si>
  <si>
    <t>VA a precios corrientes de las actividades de la agricultura y la pesca</t>
  </si>
  <si>
    <t>VA a precios corrientes de la industria (secciones C + D + E + F)</t>
  </si>
  <si>
    <t>VA a precios corrientes del sector terciario</t>
  </si>
  <si>
    <t>VA a precios constantes de mercado de las actividades de la agricultura y la pesca</t>
  </si>
  <si>
    <t>VA a precios constantes de mercado de la industria</t>
  </si>
  <si>
    <t>VA a precios constantes de mercado del sector terciario</t>
  </si>
  <si>
    <t>Consumo privado de los hogares en moneda nacional actual</t>
  </si>
  <si>
    <t>Consumo privado de los hogares a precios constantes, en moneda nacional</t>
  </si>
  <si>
    <t>Población residente</t>
  </si>
  <si>
    <t>Consumo primario total de Petroleo y sus derivados</t>
  </si>
  <si>
    <t>Consumo primario total de carbón</t>
  </si>
  <si>
    <t>Consumo primario total de gas/gas natural</t>
  </si>
  <si>
    <t>Consumo total de biomasa</t>
  </si>
  <si>
    <t>Importaciones - exportaciones de electricidad</t>
  </si>
  <si>
    <t>Consumo de productos derivados del petróleo de la industria</t>
  </si>
  <si>
    <t>Consumo de "Diesel oil" de la industria</t>
  </si>
  <si>
    <t>Consumo de "heavy fuel oil" de la industria</t>
  </si>
  <si>
    <t>Consumo de gas (natural) de la industria</t>
  </si>
  <si>
    <t>Consumo de Carbón de la industria</t>
  </si>
  <si>
    <t>Consumo de electricidad de la industria</t>
  </si>
  <si>
    <t>Consumo de leña y residuos de la industria</t>
  </si>
  <si>
    <t>Consumo total de la industria</t>
  </si>
  <si>
    <t>Consumo de  otros derivados de la industria</t>
  </si>
  <si>
    <t>Consumo de "LPG"  de la industria</t>
  </si>
  <si>
    <t>Consumo de productos derivados del petróleo en transporte</t>
  </si>
  <si>
    <t>Consumo de "gasolina de motor" en transporte</t>
  </si>
  <si>
    <t>Consumo de "diesel oil" en transporte</t>
  </si>
  <si>
    <t>Consumo de LPG en transporte</t>
  </si>
  <si>
    <t>Consumo de "jet fuel" en transporte</t>
  </si>
  <si>
    <t>Consumo de otros productos de transporte</t>
  </si>
  <si>
    <t>Consumo de gas en transporte</t>
  </si>
  <si>
    <t>Consumo de electricidad en transporte</t>
  </si>
  <si>
    <t>Consumo de biocombustibles en transporte</t>
  </si>
  <si>
    <t>Consumo total del sector transporte</t>
  </si>
  <si>
    <t>Consumo derivados de petroleo sector residencial, terciario  y agrícola</t>
  </si>
  <si>
    <t>Energy consumption of services per employee (climate corrected)</t>
  </si>
  <si>
    <t>Electricity consumption of services per employee</t>
  </si>
  <si>
    <t>ietocter</t>
  </si>
  <si>
    <t>ietoctercc</t>
  </si>
  <si>
    <t>ieelcter</t>
  </si>
  <si>
    <t>cutocter</t>
  </si>
  <si>
    <t>cutoctercc</t>
  </si>
  <si>
    <t>cueleter</t>
  </si>
  <si>
    <t>Energy consumption of agriculture</t>
  </si>
  <si>
    <t>Consumption of electricity for pumping</t>
  </si>
  <si>
    <t>Consumption of diesel for pumping</t>
  </si>
  <si>
    <t>Consumption of diesel for tractors</t>
  </si>
  <si>
    <t>Energy consumption of fishing activities</t>
  </si>
  <si>
    <t>Number of  pumps</t>
  </si>
  <si>
    <t>Number of diesel pumps</t>
  </si>
  <si>
    <t>Number of tractors</t>
  </si>
  <si>
    <t>Area sown</t>
  </si>
  <si>
    <t>Irrigated area</t>
  </si>
  <si>
    <t>Final intensity at 2000 GDP structure with climatic corrections</t>
  </si>
  <si>
    <t>Energy intensity of the whole industry at constant structure</t>
  </si>
  <si>
    <t>ietocimast</t>
  </si>
  <si>
    <t>txchgus$</t>
  </si>
  <si>
    <t>txchgppp</t>
  </si>
  <si>
    <t>M$00</t>
  </si>
  <si>
    <t>k$00</t>
  </si>
  <si>
    <t>M$00 p</t>
  </si>
  <si>
    <t>ietoctpc$</t>
  </si>
  <si>
    <t>ietoctpccc$</t>
  </si>
  <si>
    <t>ietoctfc$</t>
  </si>
  <si>
    <t>ietoctfccc$</t>
  </si>
  <si>
    <t>ietoctfcst$</t>
  </si>
  <si>
    <t>ietoctpc$p</t>
  </si>
  <si>
    <t>ietoctpccc$p</t>
  </si>
  <si>
    <t>ietoctfc$p</t>
  </si>
  <si>
    <t>ietoctfccc$p</t>
  </si>
  <si>
    <t>ietoctfcst$p</t>
  </si>
  <si>
    <t>GDP in constant $2000</t>
  </si>
  <si>
    <t>prdacl</t>
  </si>
  <si>
    <t/>
  </si>
  <si>
    <t>prdfal</t>
  </si>
  <si>
    <t>prdalupre</t>
  </si>
  <si>
    <t>prdalusec</t>
  </si>
  <si>
    <t>prdcop</t>
  </si>
  <si>
    <t>prdver</t>
  </si>
  <si>
    <t>prdsug</t>
  </si>
  <si>
    <t>Aluminium</t>
  </si>
  <si>
    <t>elecfalu</t>
  </si>
  <si>
    <t>Electricity final consumption (purchased + self produced) of  aluminium industry</t>
  </si>
  <si>
    <t>gnacfalu</t>
  </si>
  <si>
    <t>Natural gas final consumption of aluminium industry</t>
  </si>
  <si>
    <t>gzlcfalu</t>
  </si>
  <si>
    <t>Diesel oil final consumption of aluminium industry</t>
  </si>
  <si>
    <t>folcfalu</t>
  </si>
  <si>
    <t>Heavy fuel oil final consumption of aluminium industry</t>
  </si>
  <si>
    <t>pdvcfalu</t>
  </si>
  <si>
    <t>Other petroleum final consumption of aluminium industry</t>
  </si>
  <si>
    <t>chacfalu</t>
  </si>
  <si>
    <t>Hard coal final consumption of aluminium industry</t>
  </si>
  <si>
    <t>enccfalu</t>
  </si>
  <si>
    <t>Categorias J K P</t>
  </si>
  <si>
    <t xml:space="preserve">Categorias N O </t>
  </si>
  <si>
    <t>Categoria H</t>
  </si>
  <si>
    <t>Categoria M</t>
  </si>
  <si>
    <t xml:space="preserve">Categoria A B </t>
  </si>
  <si>
    <t>Clasificado CAES</t>
  </si>
  <si>
    <t xml:space="preserve">   Agriculture, forestry, fishing</t>
  </si>
  <si>
    <t xml:space="preserve">   Tertiary energy consumption (and others)</t>
  </si>
  <si>
    <t>Energy consumption of agriculture, forestry, fishing</t>
  </si>
  <si>
    <t>toccffor</t>
  </si>
  <si>
    <t>Energy consumption of forestry</t>
  </si>
  <si>
    <t>Mining and quarrying:  (excluding coal, oil and gas extraction)</t>
  </si>
  <si>
    <t>of which</t>
  </si>
  <si>
    <t>Iron mining</t>
  </si>
  <si>
    <t>elecfiro</t>
  </si>
  <si>
    <t>gnacfiro</t>
  </si>
  <si>
    <t>gzlcfiro</t>
  </si>
  <si>
    <t>folcfiro</t>
  </si>
  <si>
    <t>pdvcfiro</t>
  </si>
  <si>
    <t>chacfiro</t>
  </si>
  <si>
    <t>enccfiro</t>
  </si>
  <si>
    <t>toccfiro</t>
  </si>
  <si>
    <t xml:space="preserve">Natural gas final consumption of iron mining  </t>
  </si>
  <si>
    <t xml:space="preserve">Diesel oil final consumption of iron mining  </t>
  </si>
  <si>
    <t xml:space="preserve">Heavy fuel oil final consumption of iron mining  </t>
  </si>
  <si>
    <t xml:space="preserve">Other petroleum final consumption of iron mining  </t>
  </si>
  <si>
    <t xml:space="preserve">Hard coal final consumption of iron mining  </t>
  </si>
  <si>
    <t>Other final consumption of iron mining  (wood, wastes)</t>
  </si>
  <si>
    <t>Electricity final consumption of iron mining</t>
  </si>
  <si>
    <t>Potassium</t>
  </si>
  <si>
    <t>elecfpot</t>
  </si>
  <si>
    <t>gnacfpot</t>
  </si>
  <si>
    <t>gzlcfpot</t>
  </si>
  <si>
    <t>folcfpot</t>
  </si>
  <si>
    <t>pdvcfpot</t>
  </si>
  <si>
    <t>chacfpot</t>
  </si>
  <si>
    <t>enccfpot</t>
  </si>
  <si>
    <t>toccfpot</t>
  </si>
  <si>
    <t>Electricity final consumption of potassium</t>
  </si>
  <si>
    <t xml:space="preserve">Natural gas final consumption of potassium  </t>
  </si>
  <si>
    <t xml:space="preserve">Diesel oil final consumption of potassium  </t>
  </si>
  <si>
    <t xml:space="preserve">Heavy fuel oil final consumption of potassium  </t>
  </si>
  <si>
    <t xml:space="preserve">Other petroleum final consumption of potassium  </t>
  </si>
  <si>
    <t xml:space="preserve">Hard coal final consumption of potassium  </t>
  </si>
  <si>
    <t>Other final consumption of potassium  (wood, wastes)</t>
  </si>
  <si>
    <t>Gold mining</t>
  </si>
  <si>
    <t>elecfgol</t>
  </si>
  <si>
    <t>gnacfgol</t>
  </si>
  <si>
    <t>gzlcfgol</t>
  </si>
  <si>
    <t>folcfgol</t>
  </si>
  <si>
    <t>pdvcfgol</t>
  </si>
  <si>
    <t>chacfgol</t>
  </si>
  <si>
    <t>enccfgol</t>
  </si>
  <si>
    <t>toccfgol</t>
  </si>
  <si>
    <t>Electricity final consumption of gold mining</t>
  </si>
  <si>
    <t xml:space="preserve">Natural gas final consumption of gold mining  </t>
  </si>
  <si>
    <t>gplcfvpc</t>
  </si>
  <si>
    <t>esscfvpc</t>
  </si>
  <si>
    <t>gzlcfvpc</t>
  </si>
  <si>
    <t>esscfmot</t>
  </si>
  <si>
    <t>gplcfvlr</t>
  </si>
  <si>
    <t>vadiaaxx</t>
  </si>
  <si>
    <t>vadtexxx</t>
  </si>
  <si>
    <t>teqtvs</t>
  </si>
  <si>
    <t>teqlvl</t>
  </si>
  <si>
    <t>chacfcon</t>
  </si>
  <si>
    <t>enccfind</t>
  </si>
  <si>
    <t>gplcfrou</t>
  </si>
  <si>
    <t>esscfrou</t>
  </si>
  <si>
    <t>gzlcfrou</t>
  </si>
  <si>
    <t>elecfrou</t>
  </si>
  <si>
    <t>gzlcffer</t>
  </si>
  <si>
    <t>folcffer</t>
  </si>
  <si>
    <t>elecffer</t>
  </si>
  <si>
    <t>surtercli</t>
  </si>
  <si>
    <t>surterchf</t>
  </si>
  <si>
    <t>nbrlog</t>
  </si>
  <si>
    <t>nbrlpr</t>
  </si>
  <si>
    <t>pkmvpc</t>
  </si>
  <si>
    <t>vadboixx</t>
  </si>
  <si>
    <t>vadpppxx</t>
  </si>
  <si>
    <t>men</t>
  </si>
  <si>
    <t>empter</t>
  </si>
  <si>
    <t>empgov</t>
  </si>
  <si>
    <t>emphos</t>
  </si>
  <si>
    <t>empcom</t>
  </si>
  <si>
    <t>vadindxx</t>
  </si>
  <si>
    <t>vadterxx</t>
  </si>
  <si>
    <t>cpr</t>
  </si>
  <si>
    <t>cprxx</t>
  </si>
  <si>
    <t>chacfchi</t>
  </si>
  <si>
    <t>pasair</t>
  </si>
  <si>
    <t>gadcfmac</t>
  </si>
  <si>
    <t>gzlcfmac</t>
  </si>
  <si>
    <t>folcfmac</t>
  </si>
  <si>
    <t>pdvcfmac</t>
  </si>
  <si>
    <t>vadchixx</t>
  </si>
  <si>
    <t>cselelvl</t>
  </si>
  <si>
    <t>cselefrm</t>
  </si>
  <si>
    <t>cselecli</t>
  </si>
  <si>
    <t>petcfret</t>
  </si>
  <si>
    <t>chacfter</t>
  </si>
  <si>
    <t>gzlcftex</t>
  </si>
  <si>
    <t>Consumo de otros de terciario y otros (leña, residuos,…)</t>
  </si>
  <si>
    <t>Total de consumo de terciario y otros.</t>
  </si>
  <si>
    <t>Grados día, base 18ºc</t>
  </si>
  <si>
    <t>Número de días-grado de enfriamiento (aire acondicionado)</t>
  </si>
  <si>
    <t>Número de días-grado de enfriamiento para año normal (aire acondicionado)</t>
  </si>
  <si>
    <t>Section C (division 23)</t>
  </si>
  <si>
    <t>Iron and steel</t>
  </si>
  <si>
    <t>Section D, Division 27.1, 27.2, 27.3, 27.51, 27.52</t>
  </si>
  <si>
    <t>Division 27.1  - Manufacture of basic iron and steel and of ferro-alloys</t>
  </si>
  <si>
    <t>Section C (division 24.1)</t>
  </si>
  <si>
    <t>Division 27.2  - Manufacture of tubes, pipes, hollow profiles and related fittings, of steel</t>
  </si>
  <si>
    <t>Section C (division 24.2)</t>
  </si>
  <si>
    <t>Division 27.3  - Manufacture of other products of first processing of steel</t>
  </si>
  <si>
    <t>Section C (division 24.3)</t>
  </si>
  <si>
    <t>Division 27.51  - Casting of iron</t>
  </si>
  <si>
    <t>Section C (division 24.51)</t>
  </si>
  <si>
    <t>Division 27.52  - Casting of steel</t>
  </si>
  <si>
    <t>Section C (division 24.52)</t>
  </si>
  <si>
    <t>Non ferrous metals</t>
  </si>
  <si>
    <t>Section D, Division 27.4, 27.53, 27.54</t>
  </si>
  <si>
    <t>Division 27.4  - Manufacture of basic precious and other non-ferrous metals</t>
  </si>
  <si>
    <t>Section C (division 24.4)</t>
  </si>
  <si>
    <t>Division 27.53  - Casting of light metals</t>
  </si>
  <si>
    <t>Section C (division 24.53)</t>
  </si>
  <si>
    <t>Division 27.54  - Casting of other non-ferrous metals</t>
  </si>
  <si>
    <t>Section C (division 24.54)</t>
  </si>
  <si>
    <t>Machinery and metals products</t>
  </si>
  <si>
    <t>Section D, Division 28 - 32</t>
  </si>
  <si>
    <t>Division 28- Manufacture of fabricated metal products, except machinery and equipment</t>
  </si>
  <si>
    <t>Section C (division 25)</t>
  </si>
  <si>
    <t>Division 29- Manufacture of machinery and equipment n.e.c.</t>
  </si>
  <si>
    <t>Section C (division 28)</t>
  </si>
  <si>
    <t>Division 30- Manufacture of office, accounting and computing machinery</t>
  </si>
  <si>
    <t>Section C (division 26)</t>
  </si>
  <si>
    <t>Division 31- Manufacture of electrical machinery and apparatus n.e.c.</t>
  </si>
  <si>
    <t>Section C (division 27)</t>
  </si>
  <si>
    <t>Division 32- Manufacture of communication equipment (radio,TV); repair and installation of machinery and equipment</t>
  </si>
  <si>
    <t>Section C (division 33)</t>
  </si>
  <si>
    <t>Transport equipement</t>
  </si>
  <si>
    <t>Section D, NACE 34-35</t>
  </si>
  <si>
    <t>Division 34 - Manufacture of motor vehicles, trailers and semi-trailers</t>
  </si>
  <si>
    <t>Section C (division 29)</t>
  </si>
  <si>
    <t>Division 35 - Manufacture of other transport equipment</t>
  </si>
  <si>
    <t>Section C (division 30)</t>
  </si>
  <si>
    <t>Other manufacturing*</t>
  </si>
  <si>
    <t>Section D, Division 25-33-36-37</t>
  </si>
  <si>
    <t>Division 25- Manufacture of rubber and plastics products</t>
  </si>
  <si>
    <t>Section C (division 22-23)</t>
  </si>
  <si>
    <t>Division 33- Manufacture of medical, precision and optical instruments, watches and clocks</t>
  </si>
  <si>
    <t>Section C (division 32)</t>
  </si>
  <si>
    <t xml:space="preserve">Diesel oil final consumption of gold mining  </t>
  </si>
  <si>
    <t xml:space="preserve">Heavy fuel oil final consumption of gold mining  </t>
  </si>
  <si>
    <t xml:space="preserve">Other petroleum final consumption of gold mining  </t>
  </si>
  <si>
    <t xml:space="preserve">Hard coal final consumption of gold mining  </t>
  </si>
  <si>
    <t>Other final consumption of gold mining  (wood, wastes)</t>
  </si>
  <si>
    <t>of which ceramics</t>
  </si>
  <si>
    <t>elecfcer</t>
  </si>
  <si>
    <t>gnacfcer</t>
  </si>
  <si>
    <t>gzlcfcer</t>
  </si>
  <si>
    <t>folcfcer</t>
  </si>
  <si>
    <t>pdvcfcer</t>
  </si>
  <si>
    <t>chacfcer</t>
  </si>
  <si>
    <t>enccfcer</t>
  </si>
  <si>
    <t>toccfcer</t>
  </si>
  <si>
    <t xml:space="preserve">Natural gas final consumption of ceramics  </t>
  </si>
  <si>
    <t xml:space="preserve">Diesel oil final consumption of ceramics  </t>
  </si>
  <si>
    <t xml:space="preserve">Heavy fuel oil final consumption of ceramics  </t>
  </si>
  <si>
    <t xml:space="preserve">Other petroleum final consumption of ceramics  </t>
  </si>
  <si>
    <t xml:space="preserve">Hard coal final consumption of ceramics  </t>
  </si>
  <si>
    <t>Other final consumption of ceramics (wood, wastes)</t>
  </si>
  <si>
    <t>Total final energy consumption of ceramics</t>
  </si>
  <si>
    <t xml:space="preserve">Electricity final consumption of ceramics  </t>
  </si>
  <si>
    <t>VA de minas y canteras</t>
  </si>
  <si>
    <t>VA de industria manufacturera</t>
  </si>
  <si>
    <t>VA alimentos, bebida y tabaco</t>
  </si>
  <si>
    <t>VA de textiles, prendas de vestir y cuero</t>
  </si>
  <si>
    <t>VA industria de algodón</t>
  </si>
  <si>
    <t>VA de papel e impresiones</t>
  </si>
  <si>
    <t>VA de coke y productos refinados del petroleo</t>
  </si>
  <si>
    <t>VA Fabricación de sustancias y productos químicos; Fabricación de productos farmacéuticos, sustancias químicas medicinales
y productos botánicos de uso farmacéutico</t>
  </si>
  <si>
    <t>VA de Fabricación de otros productos minerales no metálicos</t>
  </si>
  <si>
    <t>VA Fabricación de metales comunes</t>
  </si>
  <si>
    <t>VA maquinaria y productos metalicos</t>
  </si>
  <si>
    <t>VA equipamiento de transporte</t>
  </si>
  <si>
    <t>VA de otras manufacturas</t>
  </si>
  <si>
    <t>VA electricidad, gas y agua</t>
  </si>
  <si>
    <t>VA construcción</t>
  </si>
  <si>
    <t>Indice de producción industria</t>
  </si>
  <si>
    <t>Indice de producción mineria</t>
  </si>
  <si>
    <t>Indice de produccion manufacturas</t>
  </si>
  <si>
    <t>Indice de producción alimentos, bebida y tabaco</t>
  </si>
  <si>
    <t>Indice de producción textiles, ropa y cuero</t>
  </si>
  <si>
    <t>Indice de produccion de industria de algodón</t>
  </si>
  <si>
    <t>Indice de produccion de papel y productos de imprenta</t>
  </si>
  <si>
    <t>Indice de producción de quimicos</t>
  </si>
  <si>
    <t>indice de produccion de mineria no metalica</t>
  </si>
  <si>
    <t>Indice de producción de industria de metales basicos</t>
  </si>
  <si>
    <t>Indice de producción de maquinaria</t>
  </si>
  <si>
    <t>Indice de producción de equipo de transporte</t>
  </si>
  <si>
    <t>Indice de producción de otras manufacturas</t>
  </si>
  <si>
    <t>Indice de produccion de construccion</t>
  </si>
  <si>
    <t>Producción de acero crudo</t>
  </si>
  <si>
    <t>Producción de acero crudo no electrico</t>
  </si>
  <si>
    <t>Producción de acero crudo electrico</t>
  </si>
  <si>
    <t>producción de acero laminado</t>
  </si>
  <si>
    <t>producción de ferroaleaciones</t>
  </si>
  <si>
    <t>Producción de aluminio fundido de primera</t>
  </si>
  <si>
    <t>Producción de aluminio fundido de segunda</t>
  </si>
  <si>
    <t>Producción de cobre</t>
  </si>
  <si>
    <t>producción de cemento</t>
  </si>
  <si>
    <t>Producción de clinker</t>
  </si>
  <si>
    <t>Produccion de etileno</t>
  </si>
  <si>
    <t>Producción de amonio</t>
  </si>
  <si>
    <t>Produccion de papel</t>
  </si>
  <si>
    <t>Produccion de pulpa de papel</t>
  </si>
  <si>
    <t>Producción de vidrio</t>
  </si>
  <si>
    <t>Producción de azucar</t>
  </si>
  <si>
    <t>Stock de autos</t>
  </si>
  <si>
    <t>Stock de autos con motor a gasolina</t>
  </si>
  <si>
    <t>Stock de autos "Flex fuel"</t>
  </si>
  <si>
    <t>Stock de autos a diesel</t>
  </si>
  <si>
    <t>Stock de autos a gas licuado</t>
  </si>
  <si>
    <t>Stock de autos a gas natural comprimido</t>
  </si>
  <si>
    <t>Stock de autos electricos e hibridos</t>
  </si>
  <si>
    <t>Venta anual de autos nuevos</t>
  </si>
  <si>
    <t>Venta anual de autos a gasolina nuevos</t>
  </si>
  <si>
    <t>Venta anual de autos "Flexfuel" nuevos</t>
  </si>
  <si>
    <t>Venta anual de autos a diesel nuevos</t>
  </si>
  <si>
    <t>Venta anual de autos a gas licuado nuevos</t>
  </si>
  <si>
    <t>Venta anual de autos a gas natural comprimido nuevos</t>
  </si>
  <si>
    <t>Venta anual de autos electricos e hibridos nuevos</t>
  </si>
  <si>
    <t>Stock de motocicletas</t>
  </si>
  <si>
    <t>Ventas anuales de motos nuevas</t>
  </si>
  <si>
    <t>Stock de vehiculos ligeros (&lt; 3 toneladas de carga útil)</t>
  </si>
  <si>
    <t>Stock de vehiculos ligeros con motor gasolina</t>
  </si>
  <si>
    <t>Stock de vehiculos ligeros a diesel</t>
  </si>
  <si>
    <t>Stock de vehiculos ligeros a gas licuado</t>
  </si>
  <si>
    <t>Stock de vehiculos ligeros a gas natural comprimido</t>
  </si>
  <si>
    <t>Stock de vehiculos electricos e hibridos.</t>
  </si>
  <si>
    <t>Venta anual de vehiculos ligeros nuevos (&lt;3 toneladas de carga útil)</t>
  </si>
  <si>
    <t>Venta anual de vehiculos ligeros a gasolina</t>
  </si>
  <si>
    <t>Venta anual de vehiculos ligeros a diesel</t>
  </si>
  <si>
    <t>Stock de buses</t>
  </si>
  <si>
    <t>Stock de buses a gasolina</t>
  </si>
  <si>
    <t>Stock de buses diesel</t>
  </si>
  <si>
    <t>Stock de buses electricos</t>
  </si>
  <si>
    <t>Stock de buses con otro combustible</t>
  </si>
  <si>
    <t xml:space="preserve">Ventas anuales de buses nuevos </t>
  </si>
  <si>
    <t>Ventas anuales de buses nuevos a gasolina</t>
  </si>
  <si>
    <t>Ventas anuales de buses nuevos diesel</t>
  </si>
  <si>
    <t>Stock de camiones</t>
  </si>
  <si>
    <t>Stock de camiones a gasolina</t>
  </si>
  <si>
    <t>Stock de camiones diesel</t>
  </si>
  <si>
    <t>Ventas anuales de camiones nuevos</t>
  </si>
  <si>
    <t>Venta anuales de camiones a gasolina</t>
  </si>
  <si>
    <t>Ventas anuales de camiones diesel nuevos</t>
  </si>
  <si>
    <t>Stock de camiones y vehiculos industriales ligeros</t>
  </si>
  <si>
    <t>Stock de camiones y vehiculos industriales ligeros a gasolina</t>
  </si>
  <si>
    <t>Stock de camiones y vehiculos industriales ligeros diesel</t>
  </si>
  <si>
    <t>Km/año para autos</t>
  </si>
  <si>
    <t>KM/año para autos con motor a gasolina</t>
  </si>
  <si>
    <t>KM/año para autos con motor diesel</t>
  </si>
  <si>
    <t>KM/año para motos</t>
  </si>
  <si>
    <t>KM/año para vehiculos ligeros</t>
  </si>
  <si>
    <t>Km/año para buses</t>
  </si>
  <si>
    <t>Km/año para camiones</t>
  </si>
  <si>
    <t>Km/año para camiones y vehiculos ligeros</t>
  </si>
  <si>
    <t>Trafico de pasajeros en auto (pasajeros por km)</t>
  </si>
  <si>
    <t>Trafico de pasajeros en trenes (pkm)</t>
  </si>
  <si>
    <t>Trafico de pasajeros en metros, tranvias (pkm)</t>
  </si>
  <si>
    <t>Trafico de pasajeros en buses</t>
  </si>
  <si>
    <t>Trafico de pasajeros en vuelos domésticos</t>
  </si>
  <si>
    <t>Trafico de pasajeros en transporte marino (costa y rios)</t>
  </si>
  <si>
    <t>Trafico de pasajeros en trenes, metros, tranvias (pkm)</t>
  </si>
  <si>
    <t>Trafico de pasajeros en vuelos domesticos</t>
  </si>
  <si>
    <t>Trafico de pasajeros en vuelos domesticos e internacionales</t>
  </si>
  <si>
    <t>Trafico de mercaderia por carretera (toneladas por Km)</t>
  </si>
  <si>
    <t>Trafico de mercaderia por tren (ton por Km)</t>
  </si>
  <si>
    <t>Trafico de mercaderia en rios (ton por km)</t>
  </si>
  <si>
    <t>Trafico de mercaderia en carreteras (toneladas)</t>
  </si>
  <si>
    <t>Trafico de mercaderia en costa y rios (ton)</t>
  </si>
  <si>
    <t>Carga y descarga de mercaderia en puertos nacionales (intercambio internacional)</t>
  </si>
  <si>
    <t>TRANSPORTE DE CARRETERA</t>
  </si>
  <si>
    <t>Consumo de gas licuado en transporte de carretera</t>
  </si>
  <si>
    <t>Consumo de gasolina en transporte de carretera</t>
  </si>
  <si>
    <t>Consumo de diesel en transporte de carretera</t>
  </si>
  <si>
    <t>Education (ISIC section P)</t>
  </si>
  <si>
    <t>elecfpul</t>
  </si>
  <si>
    <t>petcfteroth</t>
  </si>
  <si>
    <t>cmscfteroth</t>
  </si>
  <si>
    <t>gazcfteroth</t>
  </si>
  <si>
    <t>elecfteroth</t>
  </si>
  <si>
    <t>toccfteroth</t>
  </si>
  <si>
    <t>unit</t>
  </si>
  <si>
    <t>toccfdiv</t>
  </si>
  <si>
    <t>nbrlprecsele</t>
  </si>
  <si>
    <t>pcdwecsele</t>
  </si>
  <si>
    <t>pcdwlpgcui</t>
  </si>
  <si>
    <t>pcdwgascui</t>
  </si>
  <si>
    <t>pcdwenccui</t>
  </si>
  <si>
    <t>pcdwelecui</t>
  </si>
  <si>
    <t>pcdweothcui</t>
  </si>
  <si>
    <t>Notes</t>
  </si>
  <si>
    <t>nbrpum</t>
  </si>
  <si>
    <t>nbrpumele</t>
  </si>
  <si>
    <t>nbrpumgzl</t>
  </si>
  <si>
    <t>nbrtrc</t>
  </si>
  <si>
    <t>aresow</t>
  </si>
  <si>
    <t>areirr</t>
  </si>
  <si>
    <t>elccfpum</t>
  </si>
  <si>
    <t>gzlcfpum</t>
  </si>
  <si>
    <t>gzlcftrc</t>
  </si>
  <si>
    <t>100=2000</t>
  </si>
  <si>
    <t>2009/2008</t>
  </si>
  <si>
    <t>2010/2009</t>
  </si>
  <si>
    <t>vadmin</t>
  </si>
  <si>
    <t>vadman</t>
  </si>
  <si>
    <t>vadiaa</t>
  </si>
  <si>
    <t>vadtex</t>
  </si>
  <si>
    <t>vadboi</t>
  </si>
  <si>
    <t>vadppp</t>
  </si>
  <si>
    <t>vadref</t>
  </si>
  <si>
    <t>vadchi</t>
  </si>
  <si>
    <t>vadmnm</t>
  </si>
  <si>
    <t>vadmpr</t>
  </si>
  <si>
    <t>vadmac</t>
  </si>
  <si>
    <t>vadveh</t>
  </si>
  <si>
    <t>vadidv</t>
  </si>
  <si>
    <t>vadegw</t>
  </si>
  <si>
    <t>vadcon</t>
  </si>
  <si>
    <t>Sources</t>
  </si>
  <si>
    <t>NACE rev 1.1</t>
  </si>
  <si>
    <t>Nace rev 2</t>
  </si>
  <si>
    <t>Section   /   Division</t>
  </si>
  <si>
    <t>Details</t>
  </si>
  <si>
    <t>Section/Division</t>
  </si>
  <si>
    <t>Section D, NACE 15-37</t>
  </si>
  <si>
    <t>details by sector (see below)</t>
  </si>
  <si>
    <t>Section C (division 10-33)</t>
  </si>
  <si>
    <t xml:space="preserve">Food, beverage and tobacco </t>
  </si>
  <si>
    <t>Section D, NACE 15-16</t>
  </si>
  <si>
    <t>Division 15 - Manufacture of food products and beverages</t>
  </si>
  <si>
    <t>Section C (division 10-12)</t>
  </si>
  <si>
    <t>Division 16 - Manufacture of tobacco products</t>
  </si>
  <si>
    <t>Textiles, clothing, leather</t>
  </si>
  <si>
    <t>Section D, NACE 17 +18+ 19</t>
  </si>
  <si>
    <t>Division 17 - Manufacture of textiles</t>
  </si>
  <si>
    <t>Section C (division 13-15)</t>
  </si>
  <si>
    <t>Division 18 - Manufacture of wearing apparel; dressing and dyeing of fur</t>
  </si>
  <si>
    <t>Division 19 - Tanning and dressing of leather; manufacture of luggage, handbags, saddlery, harness and footwear</t>
  </si>
  <si>
    <t>Wood, wood products</t>
  </si>
  <si>
    <t>Section D, NACE 20</t>
  </si>
  <si>
    <t>Division 20 - Manufacture of wood and of products of wood and cork, except furniture; manufacture of articles of straw and plaiting materials</t>
  </si>
  <si>
    <t>Section C (division 16)</t>
  </si>
  <si>
    <t>Paper, pulp  and printing products</t>
  </si>
  <si>
    <t>Section D, NACE 21-22</t>
  </si>
  <si>
    <t>Division 21 - Manufacture of paper and paper products</t>
  </si>
  <si>
    <t>Section C (division 17-18)</t>
  </si>
  <si>
    <t>Division 22 - Publishing, printing and reproduction of recorded media</t>
  </si>
  <si>
    <t>Chemicals</t>
  </si>
  <si>
    <t>Section D, NACE 24</t>
  </si>
  <si>
    <t>Division 24 - Manufacture of chemicals and chemical products</t>
  </si>
  <si>
    <t>Section C (division 20-21)</t>
  </si>
  <si>
    <t>Non metallic minerals</t>
  </si>
  <si>
    <t>Section D, NACE 26</t>
  </si>
  <si>
    <t>Division 26 - Manufacture of other non-metallic mineral products</t>
  </si>
  <si>
    <t>Consumo especifico de vehiculos ligeros</t>
  </si>
  <si>
    <t>Consumo especifico de buses</t>
  </si>
  <si>
    <t>Consumo especifico de camiones</t>
  </si>
  <si>
    <t>Consumo especifico promedio de autos nuevos  (valores de pruebas)</t>
  </si>
  <si>
    <t>Consumo especifico promedio de gasolina en autos nuevos (valores de prueba)</t>
  </si>
  <si>
    <t>Consumo especifico promedio de diesel en autos nuevos (valores de prueba)</t>
  </si>
  <si>
    <t>Consumo de gasolina en camiones</t>
  </si>
  <si>
    <t>VA  of machinery &amp; metal products (ISIC 24-25-28)</t>
  </si>
  <si>
    <t>Economic data in constant US$</t>
  </si>
  <si>
    <t>ktep/$2005</t>
  </si>
  <si>
    <t>tep/cap</t>
  </si>
  <si>
    <t>MUSD2000</t>
  </si>
  <si>
    <t>tep/l</t>
  </si>
  <si>
    <t>tep/veh</t>
  </si>
  <si>
    <t>tep/eq-car</t>
  </si>
  <si>
    <t>tep/dw.</t>
  </si>
  <si>
    <t>ktep/m2</t>
  </si>
  <si>
    <t>coefvpc</t>
  </si>
  <si>
    <t>coefficient standard</t>
  </si>
  <si>
    <t>Final energy intensity of chemicals and paper</t>
  </si>
  <si>
    <t>koe/$2000</t>
  </si>
  <si>
    <t>Control of consistency : sum of branches compared to manufacturing</t>
  </si>
  <si>
    <t>electricity, gaz, water</t>
  </si>
  <si>
    <t>koe/$2000p</t>
  </si>
  <si>
    <t>gasoline car</t>
  </si>
  <si>
    <t>2 wheels</t>
  </si>
  <si>
    <t>l/year</t>
  </si>
  <si>
    <t>diesel car</t>
  </si>
  <si>
    <t>diesel bus</t>
  </si>
  <si>
    <t>diesel trucks</t>
  </si>
  <si>
    <t>National coefficient based on litre per 100 km and annual mileage to calculate unit consumption per vehicle (car equivalent)</t>
  </si>
  <si>
    <t>koe/Ml05</t>
  </si>
  <si>
    <t>koe/Mlxx</t>
  </si>
  <si>
    <t>pib$00</t>
  </si>
  <si>
    <t>vadind$00</t>
  </si>
  <si>
    <t>vadagr$00</t>
  </si>
  <si>
    <t>vadter$00</t>
  </si>
  <si>
    <t>cpr$00</t>
  </si>
  <si>
    <t>pib$hab</t>
  </si>
  <si>
    <t>Economic data in constant euros  in purchasing power parities</t>
  </si>
  <si>
    <t>pib$00p</t>
  </si>
  <si>
    <t>GDP in constant $2000 p</t>
  </si>
  <si>
    <t>vadind$00p</t>
  </si>
  <si>
    <t>vadagr$00p</t>
  </si>
  <si>
    <t>vadter$00p</t>
  </si>
  <si>
    <t>cpr$00p</t>
  </si>
  <si>
    <t>pib$habp</t>
  </si>
  <si>
    <t>k$00p</t>
  </si>
  <si>
    <t>toccf</t>
  </si>
  <si>
    <t>elccf</t>
  </si>
  <si>
    <t>Final consumption of electricity</t>
  </si>
  <si>
    <t>toccfcc</t>
  </si>
  <si>
    <t>toccpcc</t>
  </si>
  <si>
    <t>Primary and final intensity (koe/$2000)</t>
  </si>
  <si>
    <t>Primary intensity (koe/$2000)</t>
  </si>
  <si>
    <t>Primary intensity with climatic corrections (koe/$2000)</t>
  </si>
  <si>
    <t>Final intensity (koe/$2000)</t>
  </si>
  <si>
    <t>Final intensity with climatic corrections (koe/$2000)</t>
  </si>
  <si>
    <t>Primary and final intensity (koe/$2000 ppp)</t>
  </si>
  <si>
    <t>Primary intensity (koe/$2000p)</t>
  </si>
  <si>
    <t>koe/$00p</t>
  </si>
  <si>
    <t>Primary intensity with climatic corrections (koe/$2000p)</t>
  </si>
  <si>
    <t>Final intensity (koe/$2000p)</t>
  </si>
  <si>
    <t>Final intensity with climatic corrections (koe/$2000p)</t>
  </si>
  <si>
    <t>Energy intensity by main sector</t>
  </si>
  <si>
    <t>ietocind$</t>
  </si>
  <si>
    <t>ietocagr$</t>
  </si>
  <si>
    <t>Energy intensity of agriculture</t>
  </si>
  <si>
    <t>Energy intensity of tertiary</t>
  </si>
  <si>
    <t>ietocres$</t>
  </si>
  <si>
    <t>Energy intensity of residential</t>
  </si>
  <si>
    <t>ietoctra$</t>
  </si>
  <si>
    <t>ietocind$p</t>
  </si>
  <si>
    <t>ietocagr$p</t>
  </si>
  <si>
    <t>ietocter$p</t>
  </si>
  <si>
    <t>ietocres$p</t>
  </si>
  <si>
    <t>ietoctra$p</t>
  </si>
  <si>
    <t>CEPAL</t>
  </si>
  <si>
    <t>lencfres</t>
  </si>
  <si>
    <t>charcfres</t>
  </si>
  <si>
    <t>toccfcentrel</t>
  </si>
  <si>
    <t>inblast</t>
  </si>
  <si>
    <t>prdblast</t>
  </si>
  <si>
    <t>inbio</t>
  </si>
  <si>
    <t>prdbio</t>
  </si>
  <si>
    <t>pkmfer</t>
  </si>
  <si>
    <t>pkmfermet</t>
  </si>
  <si>
    <t>cfethess</t>
  </si>
  <si>
    <t>cfaetess</t>
  </si>
  <si>
    <t>cfhetess</t>
  </si>
  <si>
    <t>cfbiogzl</t>
  </si>
  <si>
    <t>lencfreschf</t>
  </si>
  <si>
    <t>charcfreschf</t>
  </si>
  <si>
    <t>lencfrescui</t>
  </si>
  <si>
    <t>charcfrescui</t>
  </si>
  <si>
    <t>toccfrescc</t>
  </si>
  <si>
    <t>toccftercc</t>
  </si>
  <si>
    <t>ietoctercc$p</t>
  </si>
  <si>
    <t>ieecter$p</t>
  </si>
  <si>
    <t>pcsurirr</t>
  </si>
  <si>
    <t>suragrhab</t>
  </si>
  <si>
    <t>nbtrachab</t>
  </si>
  <si>
    <t>cutocagr</t>
  </si>
  <si>
    <t>cutocagrirr</t>
  </si>
  <si>
    <t>ietocagrE</t>
  </si>
  <si>
    <t>ietocagrEp</t>
  </si>
  <si>
    <t>ieelcagrE</t>
  </si>
  <si>
    <t>ieelcagrEp</t>
  </si>
  <si>
    <t>igzlcagrE</t>
  </si>
  <si>
    <t>igzlcagrEp</t>
  </si>
  <si>
    <t>% of irrigated areas</t>
  </si>
  <si>
    <t>Area per capita</t>
  </si>
  <si>
    <t>number of tractors per capita</t>
  </si>
  <si>
    <t>Intensity of agriculture</t>
  </si>
  <si>
    <t>Intensity of  agriculture ppa</t>
  </si>
  <si>
    <t>kep/$2000p</t>
  </si>
  <si>
    <t>Electricity intensity of Agriculture &amp; Fisheries</t>
  </si>
  <si>
    <t>Electricity intensity of Agriculture &amp; Fisheries in ppp</t>
  </si>
  <si>
    <t>Fuel intensity of Agriculture &amp; Fisheries</t>
  </si>
  <si>
    <t>m2 per inhab</t>
  </si>
  <si>
    <t>nb per 1000 inhab</t>
  </si>
  <si>
    <t>MWh/$2000p</t>
  </si>
  <si>
    <t>Part chauffage</t>
  </si>
  <si>
    <t>othcfeng</t>
  </si>
  <si>
    <t xml:space="preserve">Other consumption of the energy sector </t>
  </si>
  <si>
    <t xml:space="preserve">included in “machinery and metals products” </t>
  </si>
  <si>
    <t>Productivity</t>
  </si>
  <si>
    <t>VA / number of employee in hotels</t>
  </si>
  <si>
    <t>VA / number of employee in hospitals</t>
  </si>
  <si>
    <t>pcpertele</t>
  </si>
  <si>
    <t>Total jet fuels consumption in air transport (incl aviation gasoline)</t>
  </si>
  <si>
    <t>ietoctpc$tcam</t>
  </si>
  <si>
    <t>%/year</t>
  </si>
  <si>
    <t>ietoctfc$tcam</t>
  </si>
  <si>
    <t>ietocttc$tcam</t>
  </si>
  <si>
    <t>ietoctfcst$tcam</t>
  </si>
  <si>
    <t>ietoctfchg$tcam</t>
  </si>
  <si>
    <t>ietoctfc$tcam2</t>
  </si>
  <si>
    <t>Climatic corrections</t>
  </si>
  <si>
    <t>Degree days / degree days of reference (heating)</t>
  </si>
  <si>
    <t>toccfrescc1</t>
  </si>
  <si>
    <t>Degree days / degree days of reference (cooling)</t>
  </si>
  <si>
    <t>Share of cooling</t>
  </si>
  <si>
    <t xml:space="preserve">Electricity consumption </t>
  </si>
  <si>
    <t>Total climatic corrections</t>
  </si>
  <si>
    <t>Climatic corrections on heating</t>
  </si>
  <si>
    <t>Climatic corrections on cooling (calculated based oncooling share)</t>
  </si>
  <si>
    <t>toccftercc1</t>
  </si>
  <si>
    <t>esscfpum</t>
  </si>
  <si>
    <t>Consumption of gasoline for pumping</t>
  </si>
  <si>
    <t>nbrpumess</t>
  </si>
  <si>
    <t>Number of gasoline pumps</t>
  </si>
  <si>
    <t xml:space="preserve">Consommation  of non  irrigated agriculture per hectare </t>
  </si>
  <si>
    <t xml:space="preserve">Consommation  of  irrigated agriculture per hectare </t>
  </si>
  <si>
    <t xml:space="preserve">Consommation  of  agriculture per hectare </t>
  </si>
  <si>
    <t>Production of fishes</t>
  </si>
  <si>
    <t>personal cars</t>
  </si>
  <si>
    <t>Synthesis</t>
  </si>
  <si>
    <t>The sheet "Synthesis" should not be modified or filled in; this sheet will automatically fill and is used to transfer data previously entered into a web database in a second step</t>
  </si>
  <si>
    <t>Primary intensity with climatic corrections</t>
  </si>
  <si>
    <t>Final intensity</t>
  </si>
  <si>
    <t>Final intensity with climatic corrections</t>
  </si>
  <si>
    <t>Oil products primary energy consumption (could be positive or negative value, negative if there is a net export)</t>
  </si>
  <si>
    <r>
      <t>Exchange rate: national currency / US$</t>
    </r>
    <r>
      <rPr>
        <b/>
        <sz val="10"/>
        <color theme="1" tint="0.249977111117893"/>
        <rFont val="Arial"/>
        <family val="2"/>
      </rPr>
      <t xml:space="preserve"> </t>
    </r>
  </si>
  <si>
    <t>Mlcxx</t>
  </si>
  <si>
    <t>Consumption of oil products of industry</t>
  </si>
  <si>
    <t>Consumption of oil products of residential, tertiary, agriculture</t>
  </si>
  <si>
    <t>Consumption of oil products of residential</t>
  </si>
  <si>
    <t>Consumption of oil products of agriculture</t>
  </si>
  <si>
    <t>Consumption of oil products of tertiary</t>
  </si>
  <si>
    <t>Intensities in national currency</t>
  </si>
  <si>
    <t>Intensities in $2000 (at exchange rate)</t>
  </si>
  <si>
    <t>Intensities in $ppp 2000 (at purchasing power parities)</t>
  </si>
  <si>
    <t>koe/lcxx</t>
  </si>
  <si>
    <t>Primary and final intensity (koe/lcxx)</t>
  </si>
  <si>
    <t xml:space="preserve">Primary intensity </t>
  </si>
  <si>
    <t xml:space="preserve">Energy intensity of agriculture  </t>
  </si>
  <si>
    <t xml:space="preserve">Energy intensity of industry </t>
  </si>
  <si>
    <t>Energy intensity of services</t>
  </si>
  <si>
    <t>enccfcentrel</t>
  </si>
  <si>
    <t>Biomass consumption of power plants</t>
  </si>
  <si>
    <t>Total consumption of power plants</t>
  </si>
  <si>
    <t>xxx=100</t>
  </si>
  <si>
    <t>vadegw$</t>
  </si>
  <si>
    <t>ieelcres$</t>
  </si>
  <si>
    <t>Electricity  intensity of residential</t>
  </si>
  <si>
    <t>kWh/k$00</t>
  </si>
  <si>
    <t>ieelcres$p</t>
  </si>
  <si>
    <t>ieelcres1</t>
  </si>
  <si>
    <t>kWh/k$00p</t>
  </si>
  <si>
    <t>toe/ha</t>
  </si>
  <si>
    <t xml:space="preserve">oferta total </t>
  </si>
  <si>
    <t>tocp</t>
  </si>
  <si>
    <t>Energy consumption by sector</t>
  </si>
  <si>
    <t>Non ferrous metals by metal type</t>
  </si>
  <si>
    <t>cuelelogcc</t>
  </si>
  <si>
    <t>Unit consumption of electricity of households per dwelling at normal climate</t>
  </si>
</sst>
</file>

<file path=xl/styles.xml><?xml version="1.0" encoding="utf-8"?>
<styleSheet xmlns="http://schemas.openxmlformats.org/spreadsheetml/2006/main">
  <numFmts count="19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#,##0.00\ &quot;F&quot;;[Red]\-#,##0.00\ &quot;F&quot;"/>
    <numFmt numFmtId="167" formatCode="0.000"/>
    <numFmt numFmtId="168" formatCode="#\ ##0"/>
    <numFmt numFmtId="169" formatCode="0.0"/>
    <numFmt numFmtId="170" formatCode="0.0%"/>
    <numFmt numFmtId="171" formatCode="0.0000"/>
    <numFmt numFmtId="172" formatCode="0.00000"/>
    <numFmt numFmtId="173" formatCode="#,##0.0"/>
    <numFmt numFmtId="174" formatCode="#,##0.0_)"/>
    <numFmt numFmtId="175" formatCode="#,###,##0.00;\-#,###,##0.00;0"/>
    <numFmt numFmtId="176" formatCode="_(* #,##0_);_(* \(#,##0\);_(* &quot;-&quot;??_);_(@_)"/>
    <numFmt numFmtId="177" formatCode="0.0_)"/>
    <numFmt numFmtId="178" formatCode="_ * #,##0.00_ ;_ * \-#,##0.00_ ;_ * &quot;-&quot;??_ ;_ @_ "/>
    <numFmt numFmtId="179" formatCode="_(* #,##0.00000_);_(* \(#,##0.00000\);_(* &quot;-&quot;??_);_(@_)"/>
    <numFmt numFmtId="180" formatCode="0_)"/>
    <numFmt numFmtId="181" formatCode="#,##0.0000"/>
  </numFmts>
  <fonts count="2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b/>
      <sz val="10"/>
      <name val="Arial"/>
      <family val="2"/>
    </font>
    <font>
      <sz val="10"/>
      <color indexed="2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Times New Roman"/>
      <family val="1"/>
    </font>
    <font>
      <sz val="9"/>
      <color indexed="8"/>
      <name val="Arial"/>
      <family val="2"/>
    </font>
    <font>
      <i/>
      <sz val="10"/>
      <name val="Arial"/>
      <family val="2"/>
    </font>
    <font>
      <b/>
      <sz val="10"/>
      <color indexed="17"/>
      <name val="Arial"/>
      <family val="2"/>
    </font>
    <font>
      <sz val="14"/>
      <name val="Arial"/>
      <family val="2"/>
    </font>
    <font>
      <b/>
      <sz val="10"/>
      <name val="Geneva"/>
      <family val="2"/>
    </font>
    <font>
      <b/>
      <sz val="10"/>
      <color indexed="62"/>
      <name val="Arial"/>
      <family val="2"/>
    </font>
    <font>
      <b/>
      <sz val="11"/>
      <name val="Geneva"/>
      <family val="2"/>
    </font>
    <font>
      <sz val="11"/>
      <name val="Geneva"/>
      <family val="2"/>
    </font>
    <font>
      <sz val="7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20"/>
      <color indexed="9"/>
      <name val="Arial"/>
      <family val="2"/>
    </font>
    <font>
      <sz val="20"/>
      <name val="Arial"/>
      <family val="2"/>
    </font>
    <font>
      <b/>
      <sz val="9"/>
      <color indexed="9"/>
      <name val="Arial"/>
      <family val="2"/>
    </font>
    <font>
      <b/>
      <sz val="9"/>
      <color indexed="81"/>
      <name val="Tahoma"/>
      <family val="2"/>
    </font>
    <font>
      <sz val="9"/>
      <color indexed="9"/>
      <name val="Arial"/>
      <family val="2"/>
    </font>
    <font>
      <sz val="9"/>
      <name val="Times New Roman"/>
      <family val="1"/>
    </font>
    <font>
      <sz val="10"/>
      <name val="Trebuchet MS"/>
      <family val="2"/>
    </font>
    <font>
      <sz val="9"/>
      <color indexed="81"/>
      <name val="Tahoma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b/>
      <sz val="10"/>
      <color indexed="8"/>
      <name val="Calibri"/>
      <family val="2"/>
    </font>
    <font>
      <b/>
      <sz val="20"/>
      <color indexed="8"/>
      <name val="Calibri"/>
      <family val="2"/>
    </font>
    <font>
      <b/>
      <sz val="14"/>
      <name val="Arial"/>
      <family val="2"/>
    </font>
    <font>
      <b/>
      <sz val="10"/>
      <name val="MS Sans Serif"/>
      <family val="2"/>
    </font>
    <font>
      <sz val="9"/>
      <color indexed="8"/>
      <name val="Calibri"/>
      <family val="2"/>
    </font>
    <font>
      <b/>
      <sz val="9"/>
      <color indexed="8"/>
      <name val="Arial"/>
      <family val="2"/>
    </font>
    <font>
      <b/>
      <sz val="12"/>
      <color indexed="10"/>
      <name val="Arial"/>
      <family val="2"/>
    </font>
    <font>
      <i/>
      <sz val="9"/>
      <name val="Arial"/>
      <family val="2"/>
    </font>
    <font>
      <b/>
      <sz val="16"/>
      <color indexed="10"/>
      <name val="Arial"/>
      <family val="2"/>
    </font>
    <font>
      <sz val="10"/>
      <color indexed="5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2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sz val="10"/>
      <color indexed="4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20"/>
      <color indexed="9"/>
      <name val="Arial"/>
      <family val="2"/>
    </font>
    <font>
      <b/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10"/>
      <name val="Arial"/>
      <family val="2"/>
    </font>
    <font>
      <b/>
      <sz val="11"/>
      <color indexed="10"/>
      <name val="Arial"/>
      <family val="2"/>
    </font>
    <font>
      <sz val="12"/>
      <color indexed="10"/>
      <name val="Arial"/>
      <family val="2"/>
    </font>
    <font>
      <b/>
      <sz val="9"/>
      <color indexed="8"/>
      <name val="Arial"/>
      <family val="2"/>
    </font>
    <font>
      <b/>
      <sz val="12"/>
      <color indexed="10"/>
      <name val="Arial"/>
      <family val="2"/>
    </font>
    <font>
      <sz val="8"/>
      <color indexed="1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4"/>
      <color indexed="10"/>
      <name val="Arial"/>
      <family val="2"/>
    </font>
    <font>
      <sz val="8"/>
      <color indexed="8"/>
      <name val="Arial"/>
      <family val="2"/>
    </font>
    <font>
      <sz val="20"/>
      <color indexed="10"/>
      <name val="Arial"/>
      <family val="2"/>
    </font>
    <font>
      <sz val="18"/>
      <color indexed="10"/>
      <name val="Arial"/>
      <family val="2"/>
    </font>
    <font>
      <sz val="12"/>
      <color indexed="45"/>
      <name val="Arial"/>
      <family val="2"/>
    </font>
    <font>
      <sz val="11"/>
      <color indexed="45"/>
      <name val="Arial"/>
      <family val="2"/>
    </font>
    <font>
      <b/>
      <sz val="10"/>
      <color indexed="17"/>
      <name val="Arial"/>
      <family val="2"/>
    </font>
    <font>
      <b/>
      <sz val="10"/>
      <color indexed="30"/>
      <name val="Arial"/>
      <family val="2"/>
    </font>
    <font>
      <sz val="11"/>
      <color indexed="63"/>
      <name val="Geneva"/>
      <family val="2"/>
    </font>
    <font>
      <sz val="10"/>
      <color indexed="63"/>
      <name val="Arial"/>
      <family val="2"/>
    </font>
    <font>
      <sz val="10"/>
      <color indexed="63"/>
      <name val="Geneva"/>
      <family val="2"/>
    </font>
    <font>
      <b/>
      <sz val="11"/>
      <color indexed="63"/>
      <name val="Geneva"/>
      <family val="2"/>
    </font>
    <font>
      <b/>
      <sz val="10"/>
      <color indexed="63"/>
      <name val="Arial"/>
      <family val="2"/>
    </font>
    <font>
      <sz val="9"/>
      <color indexed="63"/>
      <name val="Arial"/>
      <family val="2"/>
    </font>
    <font>
      <sz val="8"/>
      <color indexed="63"/>
      <name val="Arial"/>
      <family val="2"/>
    </font>
    <font>
      <b/>
      <sz val="9"/>
      <color indexed="63"/>
      <name val="Arial"/>
      <family val="2"/>
    </font>
    <font>
      <b/>
      <sz val="11"/>
      <color indexed="63"/>
      <name val="Arial"/>
      <family val="2"/>
    </font>
    <font>
      <sz val="11"/>
      <color indexed="63"/>
      <name val="Arial"/>
      <family val="2"/>
    </font>
    <font>
      <b/>
      <sz val="8"/>
      <color indexed="63"/>
      <name val="Arial"/>
      <family val="2"/>
    </font>
    <font>
      <sz val="20"/>
      <color indexed="13"/>
      <name val="Arial"/>
      <family val="2"/>
    </font>
    <font>
      <sz val="20"/>
      <color indexed="17"/>
      <name val="Arial"/>
      <family val="2"/>
    </font>
    <font>
      <sz val="20"/>
      <color indexed="40"/>
      <name val="Arial"/>
      <family val="2"/>
    </font>
    <font>
      <sz val="20"/>
      <color indexed="10"/>
      <name val="Arial"/>
      <family val="2"/>
    </font>
    <font>
      <sz val="2"/>
      <color indexed="62"/>
      <name val="Arial"/>
      <family val="2"/>
    </font>
    <font>
      <sz val="20"/>
      <color indexed="51"/>
      <name val="Arial"/>
      <family val="2"/>
    </font>
    <font>
      <sz val="10"/>
      <color indexed="62"/>
      <name val="Arial"/>
      <family val="2"/>
    </font>
    <font>
      <sz val="9"/>
      <color indexed="62"/>
      <name val="Arial"/>
      <family val="2"/>
    </font>
    <font>
      <b/>
      <sz val="10"/>
      <color indexed="62"/>
      <name val="Arial"/>
      <family val="2"/>
    </font>
    <font>
      <sz val="8"/>
      <color indexed="62"/>
      <name val="Arial"/>
      <family val="2"/>
    </font>
    <font>
      <b/>
      <sz val="8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0"/>
      <color indexed="62"/>
      <name val="Trebuchet MS"/>
      <family val="2"/>
    </font>
    <font>
      <i/>
      <sz val="8"/>
      <color indexed="62"/>
      <name val="Arial"/>
      <family val="2"/>
    </font>
    <font>
      <sz val="10"/>
      <color indexed="63"/>
      <name val="Arial"/>
      <family val="2"/>
    </font>
    <font>
      <b/>
      <sz val="11"/>
      <color indexed="10"/>
      <name val="Calibri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sz val="10"/>
      <color indexed="62"/>
      <name val="Geneva"/>
      <family val="2"/>
    </font>
    <font>
      <b/>
      <sz val="12"/>
      <color indexed="62"/>
      <name val="Arial"/>
      <family val="2"/>
    </font>
    <font>
      <sz val="8"/>
      <color indexed="14"/>
      <name val="Arial"/>
      <family val="2"/>
    </font>
    <font>
      <i/>
      <sz val="8"/>
      <color indexed="10"/>
      <name val="Arial"/>
      <family val="2"/>
    </font>
    <font>
      <b/>
      <sz val="8"/>
      <color indexed="14"/>
      <name val="Arial"/>
      <family val="2"/>
    </font>
    <font>
      <sz val="8"/>
      <color indexed="12"/>
      <name val="Arial"/>
      <family val="2"/>
    </font>
    <font>
      <sz val="8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color indexed="62"/>
      <name val="Verdana"/>
      <family val="2"/>
    </font>
    <font>
      <b/>
      <sz val="22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10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1"/>
      <color indexed="62"/>
      <name val="Arial"/>
      <family val="2"/>
    </font>
    <font>
      <sz val="9"/>
      <color indexed="62"/>
      <name val="Arial"/>
      <family val="2"/>
    </font>
    <font>
      <sz val="11"/>
      <color indexed="62"/>
      <name val="Geneva"/>
      <family val="2"/>
    </font>
    <font>
      <b/>
      <sz val="11"/>
      <color indexed="62"/>
      <name val="Geneva"/>
      <family val="2"/>
    </font>
    <font>
      <b/>
      <sz val="11"/>
      <color indexed="62"/>
      <name val="Arial"/>
      <family val="2"/>
    </font>
    <font>
      <i/>
      <sz val="10"/>
      <color indexed="62"/>
      <name val="Arial"/>
      <family val="2"/>
    </font>
    <font>
      <b/>
      <i/>
      <sz val="11"/>
      <color indexed="62"/>
      <name val="Geneva"/>
      <family val="2"/>
    </font>
    <font>
      <b/>
      <sz val="11"/>
      <color indexed="10"/>
      <name val="Arial"/>
      <family val="2"/>
    </font>
    <font>
      <sz val="10"/>
      <color indexed="57"/>
      <name val="Arial"/>
      <family val="2"/>
    </font>
    <font>
      <sz val="9"/>
      <color indexed="57"/>
      <name val="Arial"/>
      <family val="2"/>
    </font>
    <font>
      <b/>
      <sz val="10"/>
      <color indexed="57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sz val="8"/>
      <color indexed="63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63"/>
      <name val="Geneva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color indexed="62"/>
      <name val="Geneva"/>
      <family val="2"/>
    </font>
    <font>
      <sz val="10"/>
      <color indexed="8"/>
      <name val="Geneva"/>
      <family val="2"/>
    </font>
    <font>
      <sz val="8"/>
      <color indexed="62"/>
      <name val="Arial"/>
      <family val="2"/>
    </font>
    <font>
      <sz val="9"/>
      <color indexed="9"/>
      <name val="Arial"/>
      <family val="2"/>
    </font>
    <font>
      <sz val="9"/>
      <color indexed="62"/>
      <name val="Calibri"/>
      <family val="2"/>
    </font>
    <font>
      <b/>
      <sz val="9"/>
      <color indexed="62"/>
      <name val="Arial"/>
      <family val="2"/>
    </font>
    <font>
      <b/>
      <sz val="11"/>
      <color indexed="63"/>
      <name val="Arial"/>
      <family val="2"/>
    </font>
    <font>
      <sz val="11"/>
      <color indexed="63"/>
      <name val="Geneva"/>
      <family val="2"/>
    </font>
    <font>
      <i/>
      <sz val="10"/>
      <color indexed="8"/>
      <name val="Calibri"/>
      <family val="2"/>
    </font>
    <font>
      <sz val="12"/>
      <name val="Courier"/>
      <family val="3"/>
    </font>
    <font>
      <sz val="12"/>
      <name val="Courier"/>
      <family val="3"/>
    </font>
    <font>
      <sz val="9"/>
      <name val="Consolas"/>
      <family val="3"/>
    </font>
    <font>
      <sz val="12"/>
      <name val="Courier"/>
      <family val="3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 tint="0.14999847407452621"/>
      <name val="Geneva"/>
      <family val="2"/>
    </font>
    <font>
      <b/>
      <sz val="8"/>
      <color rgb="FFCC3366"/>
      <name val="Calibri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3"/>
      <name val="Arial"/>
      <family val="2"/>
    </font>
    <font>
      <b/>
      <sz val="8"/>
      <color theme="3"/>
      <name val="Arial"/>
      <family val="2"/>
    </font>
    <font>
      <b/>
      <sz val="9"/>
      <color theme="3"/>
      <name val="Arial"/>
      <family val="2"/>
    </font>
    <font>
      <sz val="10"/>
      <color theme="3"/>
      <name val="Arial"/>
      <family val="2"/>
    </font>
    <font>
      <sz val="9"/>
      <color theme="3"/>
      <name val="Arial"/>
      <family val="2"/>
    </font>
    <font>
      <sz val="8"/>
      <color theme="3"/>
      <name val="Arial"/>
      <family val="2"/>
    </font>
    <font>
      <b/>
      <sz val="12"/>
      <color theme="3"/>
      <name val="Arial"/>
      <family val="2"/>
    </font>
    <font>
      <sz val="20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i/>
      <sz val="10"/>
      <color theme="1" tint="0.249977111117893"/>
      <name val="Arial"/>
      <family val="2"/>
    </font>
    <font>
      <b/>
      <sz val="11"/>
      <color theme="1" tint="0.249977111117893"/>
      <name val="Geneva"/>
      <family val="2"/>
    </font>
    <font>
      <b/>
      <sz val="11"/>
      <color theme="1" tint="0.249977111117893"/>
      <name val="Arial"/>
      <family val="2"/>
    </font>
    <font>
      <sz val="11"/>
      <color theme="1" tint="0.249977111117893"/>
      <name val="Arial"/>
      <family val="2"/>
    </font>
    <font>
      <b/>
      <sz val="20"/>
      <color theme="3"/>
      <name val="Arial"/>
      <family val="2"/>
    </font>
    <font>
      <b/>
      <sz val="14"/>
      <color theme="3"/>
      <name val="Arial"/>
      <family val="2"/>
    </font>
    <font>
      <sz val="11"/>
      <color theme="3"/>
      <name val="Geneva"/>
      <family val="2"/>
    </font>
    <font>
      <b/>
      <sz val="11"/>
      <color theme="3"/>
      <name val="Geneva"/>
      <family val="2"/>
    </font>
    <font>
      <b/>
      <sz val="11"/>
      <color theme="3"/>
      <name val="Arial"/>
      <family val="2"/>
    </font>
    <font>
      <sz val="10"/>
      <color theme="3"/>
      <name val="Calibri"/>
      <family val="2"/>
    </font>
    <font>
      <sz val="10"/>
      <color theme="3"/>
      <name val="Geneva"/>
      <family val="2"/>
    </font>
    <font>
      <b/>
      <sz val="10"/>
      <color theme="3"/>
      <name val="Geneva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2"/>
      <color theme="3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01">
    <xf numFmtId="0" fontId="0" fillId="0" borderId="0"/>
    <xf numFmtId="0" fontId="54" fillId="0" borderId="0" applyNumberFormat="0" applyFill="0" applyBorder="0" applyAlignment="0" applyProtection="0"/>
    <xf numFmtId="49" fontId="43" fillId="0" borderId="1" applyNumberFormat="0" applyFont="0" applyFill="0" applyBorder="0" applyProtection="0">
      <alignment horizontal="left" vertical="center" indent="2"/>
    </xf>
    <xf numFmtId="49" fontId="43" fillId="0" borderId="2" applyNumberFormat="0" applyFont="0" applyFill="0" applyBorder="0" applyProtection="0">
      <alignment horizontal="left" vertical="center" indent="5"/>
    </xf>
    <xf numFmtId="174" fontId="33" fillId="0" borderId="0" applyAlignment="0" applyProtection="0"/>
    <xf numFmtId="164" fontId="4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13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47" fillId="0" borderId="0" applyFont="0" applyFill="0" applyBorder="0" applyAlignment="0" applyProtection="0"/>
    <xf numFmtId="4" fontId="2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47" fillId="0" borderId="0" applyFont="0" applyFill="0" applyBorder="0" applyAlignment="0" applyProtection="0"/>
    <xf numFmtId="4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7" fillId="0" borderId="0"/>
    <xf numFmtId="180" fontId="1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173" fillId="0" borderId="0"/>
    <xf numFmtId="180" fontId="1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175" fillId="0" borderId="0"/>
    <xf numFmtId="177" fontId="172" fillId="0" borderId="0"/>
    <xf numFmtId="0" fontId="5" fillId="0" borderId="0"/>
    <xf numFmtId="0" fontId="5" fillId="0" borderId="0"/>
    <xf numFmtId="0" fontId="1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9" fontId="24" fillId="0" borderId="1" applyNumberFormat="0" applyFill="0" applyBorder="0" applyProtection="0">
      <alignment horizontal="left" vertical="center"/>
    </xf>
    <xf numFmtId="0" fontId="20" fillId="0" borderId="0"/>
    <xf numFmtId="9" fontId="17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607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0" fontId="9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Border="1"/>
    <xf numFmtId="0" fontId="4" fillId="0" borderId="0" xfId="0" applyFont="1" applyBorder="1" applyProtection="1">
      <protection locked="0"/>
    </xf>
    <xf numFmtId="0" fontId="5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/>
    <xf numFmtId="0" fontId="21" fillId="0" borderId="0" xfId="0" applyFont="1"/>
    <xf numFmtId="169" fontId="0" fillId="0" borderId="0" xfId="0" applyNumberFormat="1"/>
    <xf numFmtId="2" fontId="0" fillId="0" borderId="0" xfId="0" applyNumberFormat="1"/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9" fillId="0" borderId="0" xfId="0" applyFont="1" applyFill="1" applyBorder="1" applyProtection="1">
      <protection locked="0"/>
    </xf>
    <xf numFmtId="0" fontId="0" fillId="0" borderId="0" xfId="0" applyFont="1" applyBorder="1" applyProtection="1">
      <protection locked="0"/>
    </xf>
    <xf numFmtId="168" fontId="0" fillId="0" borderId="0" xfId="0" applyNumberFormat="1" applyFont="1" applyBorder="1" applyAlignment="1" applyProtection="1">
      <alignment horizontal="left"/>
      <protection locked="0"/>
    </xf>
    <xf numFmtId="168" fontId="26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Fill="1" applyProtection="1">
      <protection locked="0"/>
    </xf>
    <xf numFmtId="0" fontId="26" fillId="0" borderId="0" xfId="0" applyFont="1" applyBorder="1" applyProtection="1">
      <protection locked="0"/>
    </xf>
    <xf numFmtId="0" fontId="26" fillId="0" borderId="0" xfId="0" applyFont="1" applyFill="1" applyBorder="1" applyProtection="1">
      <protection locked="0"/>
    </xf>
    <xf numFmtId="1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Fill="1" applyBorder="1" applyProtection="1">
      <protection locked="0"/>
    </xf>
    <xf numFmtId="0" fontId="27" fillId="0" borderId="0" xfId="0" applyFont="1" applyBorder="1" applyProtection="1">
      <protection locked="0"/>
    </xf>
    <xf numFmtId="0" fontId="28" fillId="0" borderId="0" xfId="0" applyFont="1"/>
    <xf numFmtId="0" fontId="2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/>
    <xf numFmtId="1" fontId="0" fillId="0" borderId="0" xfId="0" applyNumberFormat="1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68" fontId="0" fillId="0" borderId="0" xfId="0" applyNumberFormat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center"/>
    </xf>
    <xf numFmtId="168" fontId="5" fillId="0" borderId="0" xfId="0" applyNumberFormat="1" applyFont="1" applyFill="1" applyBorder="1" applyProtection="1">
      <protection locked="0"/>
    </xf>
    <xf numFmtId="168" fontId="0" fillId="0" borderId="0" xfId="0" applyNumberFormat="1" applyFont="1" applyFill="1" applyBorder="1" applyProtection="1">
      <protection locked="0"/>
    </xf>
    <xf numFmtId="0" fontId="0" fillId="0" borderId="0" xfId="0" applyFill="1" applyBorder="1"/>
    <xf numFmtId="0" fontId="9" fillId="0" borderId="0" xfId="0" applyFont="1" applyFill="1" applyProtection="1">
      <protection locked="0"/>
    </xf>
    <xf numFmtId="0" fontId="30" fillId="0" borderId="0" xfId="0" applyFont="1" applyBorder="1" applyProtection="1">
      <protection locked="0"/>
    </xf>
    <xf numFmtId="0" fontId="20" fillId="0" borderId="0" xfId="0" applyFont="1" applyFill="1"/>
    <xf numFmtId="0" fontId="0" fillId="0" borderId="0" xfId="0" applyAlignment="1">
      <alignment horizontal="center"/>
    </xf>
    <xf numFmtId="9" fontId="0" fillId="0" borderId="0" xfId="0" applyNumberFormat="1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169" fontId="0" fillId="0" borderId="0" xfId="0" applyNumberFormat="1" applyFill="1"/>
    <xf numFmtId="0" fontId="20" fillId="0" borderId="0" xfId="0" applyFont="1"/>
    <xf numFmtId="0" fontId="15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67" fontId="0" fillId="0" borderId="0" xfId="0" applyNumberFormat="1" applyFill="1" applyAlignment="1" applyProtection="1">
      <alignment horizontal="left"/>
      <protection locked="0"/>
    </xf>
    <xf numFmtId="0" fontId="32" fillId="0" borderId="0" xfId="0" applyFont="1" applyFill="1" applyBorder="1" applyProtection="1">
      <protection locked="0"/>
    </xf>
    <xf numFmtId="0" fontId="31" fillId="0" borderId="0" xfId="0" applyFont="1" applyFill="1" applyBorder="1" applyProtection="1">
      <protection locked="0"/>
    </xf>
    <xf numFmtId="0" fontId="22" fillId="2" borderId="0" xfId="0" applyFont="1" applyFill="1"/>
    <xf numFmtId="0" fontId="22" fillId="2" borderId="3" xfId="0" applyFont="1" applyFill="1" applyBorder="1"/>
    <xf numFmtId="9" fontId="9" fillId="0" borderId="0" xfId="0" applyNumberFormat="1" applyFont="1" applyFill="1" applyBorder="1" applyAlignment="1" applyProtection="1">
      <protection locked="0"/>
    </xf>
    <xf numFmtId="0" fontId="2" fillId="0" borderId="0" xfId="0" applyFont="1" applyFill="1"/>
    <xf numFmtId="168" fontId="27" fillId="0" borderId="0" xfId="0" applyNumberFormat="1" applyFont="1" applyBorder="1" applyProtection="1">
      <protection locked="0"/>
    </xf>
    <xf numFmtId="9" fontId="0" fillId="0" borderId="0" xfId="0" applyNumberFormat="1"/>
    <xf numFmtId="9" fontId="0" fillId="0" borderId="0" xfId="0" applyNumberFormat="1" applyFill="1"/>
    <xf numFmtId="0" fontId="17" fillId="0" borderId="0" xfId="0" applyFont="1" applyFill="1" applyBorder="1" applyProtection="1">
      <protection locked="0"/>
    </xf>
    <xf numFmtId="0" fontId="62" fillId="0" borderId="0" xfId="0" applyFont="1" applyFill="1" applyBorder="1" applyProtection="1">
      <protection locked="0"/>
    </xf>
    <xf numFmtId="9" fontId="63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 applyProtection="1">
      <protection locked="0"/>
    </xf>
    <xf numFmtId="0" fontId="34" fillId="0" borderId="0" xfId="6" applyFont="1" applyFill="1" applyBorder="1" applyAlignment="1" applyProtection="1">
      <alignment horizontal="left"/>
    </xf>
    <xf numFmtId="0" fontId="63" fillId="0" borderId="0" xfId="0" applyFont="1" applyFill="1"/>
    <xf numFmtId="0" fontId="63" fillId="0" borderId="0" xfId="0" applyFont="1" applyFill="1" applyBorder="1" applyProtection="1">
      <protection locked="0"/>
    </xf>
    <xf numFmtId="0" fontId="63" fillId="0" borderId="0" xfId="0" applyFont="1"/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/>
    <xf numFmtId="0" fontId="18" fillId="0" borderId="0" xfId="0" applyFont="1"/>
    <xf numFmtId="0" fontId="38" fillId="3" borderId="0" xfId="6" applyFont="1" applyFill="1" applyBorder="1" applyAlignment="1" applyProtection="1">
      <alignment horizontal="left"/>
    </xf>
    <xf numFmtId="0" fontId="39" fillId="3" borderId="0" xfId="0" applyFont="1" applyFill="1"/>
    <xf numFmtId="49" fontId="34" fillId="3" borderId="0" xfId="0" applyNumberFormat="1" applyFont="1" applyFill="1" applyBorder="1" applyAlignment="1">
      <alignment horizontal="left"/>
    </xf>
    <xf numFmtId="0" fontId="35" fillId="3" borderId="0" xfId="0" applyFont="1" applyFill="1" applyBorder="1" applyAlignment="1">
      <alignment horizontal="center"/>
    </xf>
    <xf numFmtId="0" fontId="37" fillId="3" borderId="0" xfId="0" applyFont="1" applyFill="1" applyBorder="1" applyAlignment="1">
      <alignment horizontal="center"/>
    </xf>
    <xf numFmtId="0" fontId="20" fillId="3" borderId="0" xfId="0" applyFont="1" applyFill="1"/>
    <xf numFmtId="0" fontId="21" fillId="3" borderId="0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center"/>
    </xf>
    <xf numFmtId="0" fontId="38" fillId="4" borderId="0" xfId="6" applyFont="1" applyFill="1" applyBorder="1" applyAlignment="1" applyProtection="1">
      <alignment horizontal="left"/>
    </xf>
    <xf numFmtId="0" fontId="39" fillId="4" borderId="0" xfId="0" applyFont="1" applyFill="1"/>
    <xf numFmtId="0" fontId="20" fillId="4" borderId="0" xfId="0" applyFont="1" applyFill="1"/>
    <xf numFmtId="0" fontId="21" fillId="4" borderId="0" xfId="0" applyFont="1" applyFill="1" applyBorder="1" applyAlignment="1">
      <alignment horizontal="center" vertical="center"/>
    </xf>
    <xf numFmtId="0" fontId="64" fillId="4" borderId="0" xfId="0" applyFont="1" applyFill="1"/>
    <xf numFmtId="49" fontId="34" fillId="4" borderId="0" xfId="0" applyNumberFormat="1" applyFont="1" applyFill="1" applyBorder="1" applyAlignment="1">
      <alignment horizontal="left"/>
    </xf>
    <xf numFmtId="0" fontId="35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right" vertical="center"/>
    </xf>
    <xf numFmtId="49" fontId="34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49" fontId="66" fillId="0" borderId="0" xfId="0" applyNumberFormat="1" applyFont="1" applyFill="1" applyBorder="1" applyAlignment="1">
      <alignment horizontal="left"/>
    </xf>
    <xf numFmtId="0" fontId="67" fillId="0" borderId="0" xfId="0" applyFont="1" applyFill="1" applyBorder="1" applyAlignment="1">
      <alignment horizontal="center"/>
    </xf>
    <xf numFmtId="0" fontId="67" fillId="0" borderId="0" xfId="0" applyFont="1" applyFill="1"/>
    <xf numFmtId="0" fontId="66" fillId="0" borderId="0" xfId="0" applyFont="1" applyFill="1" applyBorder="1" applyProtection="1">
      <protection locked="0"/>
    </xf>
    <xf numFmtId="0" fontId="68" fillId="4" borderId="0" xfId="0" applyFont="1" applyFill="1" applyBorder="1" applyProtection="1">
      <protection locked="0"/>
    </xf>
    <xf numFmtId="0" fontId="69" fillId="4" borderId="0" xfId="0" applyFont="1" applyFill="1" applyBorder="1" applyProtection="1">
      <protection locked="0"/>
    </xf>
    <xf numFmtId="0" fontId="62" fillId="0" borderId="0" xfId="0" applyFont="1" applyFill="1"/>
    <xf numFmtId="0" fontId="62" fillId="0" borderId="0" xfId="0" applyFont="1" applyFill="1" applyBorder="1"/>
    <xf numFmtId="0" fontId="70" fillId="0" borderId="0" xfId="0" applyFont="1" applyFill="1"/>
    <xf numFmtId="0" fontId="38" fillId="5" borderId="0" xfId="6" applyFont="1" applyFill="1" applyBorder="1" applyAlignment="1" applyProtection="1">
      <alignment horizontal="left"/>
    </xf>
    <xf numFmtId="0" fontId="39" fillId="5" borderId="0" xfId="0" applyFont="1" applyFill="1"/>
    <xf numFmtId="0" fontId="20" fillId="5" borderId="0" xfId="0" applyFont="1" applyFill="1"/>
    <xf numFmtId="0" fontId="21" fillId="5" borderId="0" xfId="0" applyFont="1" applyFill="1" applyBorder="1" applyAlignment="1">
      <alignment horizontal="center" vertical="center"/>
    </xf>
    <xf numFmtId="0" fontId="64" fillId="5" borderId="0" xfId="0" applyFont="1" applyFill="1"/>
    <xf numFmtId="49" fontId="34" fillId="5" borderId="0" xfId="0" applyNumberFormat="1" applyFont="1" applyFill="1" applyBorder="1" applyAlignment="1">
      <alignment horizontal="left"/>
    </xf>
    <xf numFmtId="0" fontId="35" fillId="5" borderId="0" xfId="0" applyFont="1" applyFill="1" applyBorder="1" applyAlignment="1">
      <alignment horizontal="center"/>
    </xf>
    <xf numFmtId="0" fontId="40" fillId="5" borderId="0" xfId="0" applyFont="1" applyFill="1" applyBorder="1" applyAlignment="1">
      <alignment horizontal="center"/>
    </xf>
    <xf numFmtId="0" fontId="65" fillId="5" borderId="0" xfId="0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right" vertical="center"/>
    </xf>
    <xf numFmtId="0" fontId="71" fillId="0" borderId="0" xfId="0" applyFont="1" applyFill="1" applyBorder="1" applyAlignment="1" applyProtection="1">
      <protection locked="0"/>
    </xf>
    <xf numFmtId="0" fontId="71" fillId="0" borderId="0" xfId="0" applyFont="1" applyFill="1" applyBorder="1" applyProtection="1">
      <protection locked="0"/>
    </xf>
    <xf numFmtId="0" fontId="71" fillId="0" borderId="0" xfId="0" applyFont="1" applyBorder="1" applyProtection="1">
      <protection locked="0"/>
    </xf>
    <xf numFmtId="0" fontId="72" fillId="0" borderId="0" xfId="0" applyFont="1" applyBorder="1" applyProtection="1">
      <protection locked="0"/>
    </xf>
    <xf numFmtId="0" fontId="68" fillId="5" borderId="0" xfId="0" applyFont="1" applyFill="1" applyBorder="1" applyProtection="1">
      <protection locked="0"/>
    </xf>
    <xf numFmtId="0" fontId="69" fillId="5" borderId="0" xfId="0" applyFont="1" applyFill="1" applyBorder="1" applyProtection="1">
      <protection locked="0"/>
    </xf>
    <xf numFmtId="0" fontId="72" fillId="0" borderId="0" xfId="0" applyFont="1" applyFill="1" applyBorder="1" applyProtection="1">
      <protection locked="0"/>
    </xf>
    <xf numFmtId="0" fontId="63" fillId="0" borderId="0" xfId="0" applyFont="1" applyFill="1" applyBorder="1"/>
    <xf numFmtId="0" fontId="63" fillId="0" borderId="0" xfId="0" applyFont="1" applyFill="1" applyBorder="1" applyAlignment="1" applyProtection="1">
      <alignment horizontal="center"/>
      <protection locked="0"/>
    </xf>
    <xf numFmtId="0" fontId="21" fillId="6" borderId="0" xfId="0" applyFont="1" applyFill="1" applyBorder="1" applyAlignment="1">
      <alignment horizontal="center" vertical="center"/>
    </xf>
    <xf numFmtId="0" fontId="73" fillId="6" borderId="0" xfId="6" applyFont="1" applyFill="1" applyBorder="1" applyAlignment="1" applyProtection="1">
      <alignment horizontal="left"/>
    </xf>
    <xf numFmtId="0" fontId="37" fillId="6" borderId="0" xfId="0" applyFont="1" applyFill="1" applyBorder="1" applyAlignment="1">
      <alignment horizontal="center"/>
    </xf>
    <xf numFmtId="0" fontId="0" fillId="0" borderId="0" xfId="0" applyFont="1" applyFill="1" applyBorder="1" applyAlignment="1" applyProtection="1">
      <alignment horizontal="justify"/>
      <protection locked="0"/>
    </xf>
    <xf numFmtId="0" fontId="9" fillId="0" borderId="0" xfId="0" applyFont="1" applyFill="1" applyBorder="1" applyAlignment="1" applyProtection="1">
      <alignment horizontal="justify"/>
      <protection locked="0"/>
    </xf>
    <xf numFmtId="0" fontId="0" fillId="7" borderId="0" xfId="0" applyFont="1" applyFill="1"/>
    <xf numFmtId="0" fontId="18" fillId="7" borderId="0" xfId="0" applyFont="1" applyFill="1"/>
    <xf numFmtId="0" fontId="63" fillId="7" borderId="0" xfId="0" applyFont="1" applyFill="1"/>
    <xf numFmtId="0" fontId="70" fillId="8" borderId="0" xfId="0" applyFont="1" applyFill="1"/>
    <xf numFmtId="0" fontId="74" fillId="8" borderId="0" xfId="0" applyFont="1" applyFill="1"/>
    <xf numFmtId="0" fontId="22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justify"/>
      <protection locked="0"/>
    </xf>
    <xf numFmtId="0" fontId="62" fillId="0" borderId="0" xfId="0" applyFont="1" applyFill="1" applyBorder="1" applyAlignment="1" applyProtection="1">
      <alignment horizontal="justify"/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justify"/>
      <protection locked="0"/>
    </xf>
    <xf numFmtId="0" fontId="25" fillId="0" borderId="0" xfId="0" applyFont="1" applyFill="1" applyBorder="1" applyAlignment="1" applyProtection="1">
      <alignment horizontal="left"/>
      <protection locked="0"/>
    </xf>
    <xf numFmtId="0" fontId="75" fillId="9" borderId="4" xfId="0" applyFont="1" applyFill="1" applyBorder="1" applyAlignment="1" applyProtection="1">
      <alignment horizontal="left"/>
      <protection locked="0"/>
    </xf>
    <xf numFmtId="0" fontId="75" fillId="9" borderId="5" xfId="0" applyFont="1" applyFill="1" applyBorder="1" applyAlignment="1" applyProtection="1">
      <alignment horizontal="center"/>
      <protection locked="0"/>
    </xf>
    <xf numFmtId="49" fontId="20" fillId="0" borderId="0" xfId="0" applyNumberFormat="1" applyFont="1" applyFill="1" applyBorder="1" applyProtection="1">
      <protection locked="0"/>
    </xf>
    <xf numFmtId="0" fontId="20" fillId="7" borderId="0" xfId="0" applyFont="1" applyFill="1"/>
    <xf numFmtId="0" fontId="76" fillId="8" borderId="0" xfId="0" applyFont="1" applyFill="1"/>
    <xf numFmtId="0" fontId="75" fillId="9" borderId="5" xfId="0" applyFont="1" applyFill="1" applyBorder="1"/>
    <xf numFmtId="0" fontId="77" fillId="0" borderId="0" xfId="0" applyFont="1" applyFill="1" applyBorder="1" applyProtection="1">
      <protection locked="0"/>
    </xf>
    <xf numFmtId="9" fontId="0" fillId="0" borderId="0" xfId="94" applyFont="1" applyFill="1" applyBorder="1" applyProtection="1">
      <protection locked="0"/>
    </xf>
    <xf numFmtId="0" fontId="78" fillId="8" borderId="0" xfId="0" applyFont="1" applyFill="1" applyBorder="1" applyAlignment="1" applyProtection="1">
      <alignment horizontal="justify"/>
      <protection locked="0"/>
    </xf>
    <xf numFmtId="0" fontId="13" fillId="8" borderId="0" xfId="0" applyFont="1" applyFill="1" applyBorder="1" applyAlignment="1" applyProtection="1">
      <alignment horizontal="justify"/>
      <protection locked="0"/>
    </xf>
    <xf numFmtId="9" fontId="13" fillId="8" borderId="0" xfId="0" applyNumberFormat="1" applyFont="1" applyFill="1" applyBorder="1" applyAlignment="1" applyProtection="1">
      <protection locked="0"/>
    </xf>
    <xf numFmtId="0" fontId="11" fillId="0" borderId="0" xfId="0" applyFont="1" applyFill="1"/>
    <xf numFmtId="0" fontId="13" fillId="8" borderId="0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9" fontId="0" fillId="0" borderId="0" xfId="0" applyNumberFormat="1" applyFont="1" applyFill="1" applyBorder="1" applyAlignment="1" applyProtection="1">
      <protection locked="0"/>
    </xf>
    <xf numFmtId="0" fontId="79" fillId="8" borderId="1" xfId="0" applyFont="1" applyFill="1" applyBorder="1" applyAlignment="1" applyProtection="1">
      <alignment horizontal="left"/>
      <protection locked="0"/>
    </xf>
    <xf numFmtId="0" fontId="80" fillId="8" borderId="0" xfId="0" applyFont="1" applyFill="1" applyBorder="1" applyProtection="1">
      <protection locked="0"/>
    </xf>
    <xf numFmtId="0" fontId="81" fillId="0" borderId="0" xfId="0" applyFont="1" applyFill="1" applyBorder="1"/>
    <xf numFmtId="0" fontId="63" fillId="0" borderId="0" xfId="0" applyFont="1" applyFill="1" applyBorder="1" applyAlignment="1" applyProtection="1">
      <alignment horizontal="left"/>
      <protection locked="0"/>
    </xf>
    <xf numFmtId="0" fontId="65" fillId="0" borderId="0" xfId="0" applyFont="1" applyFill="1" applyBorder="1" applyAlignment="1" applyProtection="1">
      <alignment horizontal="left"/>
      <protection locked="0"/>
    </xf>
    <xf numFmtId="169" fontId="63" fillId="0" borderId="0" xfId="0" applyNumberFormat="1" applyFont="1" applyFill="1" applyBorder="1"/>
    <xf numFmtId="0" fontId="65" fillId="8" borderId="1" xfId="0" applyFont="1" applyFill="1" applyBorder="1" applyAlignment="1" applyProtection="1">
      <alignment horizontal="left"/>
      <protection locked="0"/>
    </xf>
    <xf numFmtId="9" fontId="0" fillId="0" borderId="0" xfId="94" applyFont="1" applyFill="1" applyBorder="1" applyAlignment="1" applyProtection="1">
      <protection locked="0"/>
    </xf>
    <xf numFmtId="0" fontId="65" fillId="8" borderId="1" xfId="0" applyFont="1" applyFill="1" applyBorder="1" applyAlignment="1" applyProtection="1">
      <alignment horizontal="left" wrapText="1"/>
      <protection locked="0"/>
    </xf>
    <xf numFmtId="0" fontId="82" fillId="0" borderId="0" xfId="0" applyFont="1" applyFill="1" applyBorder="1" applyAlignment="1" applyProtection="1">
      <alignment horizontal="left"/>
      <protection locked="0"/>
    </xf>
    <xf numFmtId="0" fontId="83" fillId="0" borderId="0" xfId="0" applyFont="1" applyFill="1" applyBorder="1" applyAlignment="1" applyProtection="1">
      <alignment horizontal="left"/>
      <protection locked="0"/>
    </xf>
    <xf numFmtId="0" fontId="83" fillId="0" borderId="0" xfId="0" applyFont="1" applyFill="1" applyBorder="1" applyAlignment="1" applyProtection="1">
      <alignment horizontal="center"/>
      <protection locked="0"/>
    </xf>
    <xf numFmtId="0" fontId="83" fillId="0" borderId="0" xfId="0" applyFont="1" applyFill="1" applyBorder="1"/>
    <xf numFmtId="169" fontId="83" fillId="0" borderId="0" xfId="0" applyNumberFormat="1" applyFont="1" applyFill="1" applyBorder="1"/>
    <xf numFmtId="0" fontId="63" fillId="0" borderId="0" xfId="0" applyFont="1" applyFill="1" applyBorder="1" applyAlignment="1" applyProtection="1">
      <alignment horizontal="left" wrapText="1"/>
      <protection locked="0"/>
    </xf>
    <xf numFmtId="2" fontId="0" fillId="0" borderId="0" xfId="0" applyNumberFormat="1" applyFont="1" applyFill="1" applyBorder="1" applyAlignment="1" applyProtection="1">
      <protection locked="0"/>
    </xf>
    <xf numFmtId="0" fontId="84" fillId="8" borderId="0" xfId="0" applyFont="1" applyFill="1" applyBorder="1" applyProtection="1">
      <protection locked="0"/>
    </xf>
    <xf numFmtId="9" fontId="63" fillId="0" borderId="0" xfId="94" applyNumberFormat="1" applyFont="1" applyFill="1" applyBorder="1" applyAlignment="1">
      <alignment horizontal="right" vertical="center"/>
    </xf>
    <xf numFmtId="9" fontId="63" fillId="0" borderId="5" xfId="94" applyFont="1" applyFill="1" applyBorder="1"/>
    <xf numFmtId="0" fontId="21" fillId="0" borderId="0" xfId="0" applyFont="1" applyFill="1" applyBorder="1" applyAlignment="1" applyProtection="1">
      <alignment horizontal="justify"/>
      <protection locked="0"/>
    </xf>
    <xf numFmtId="0" fontId="75" fillId="0" borderId="0" xfId="0" applyFont="1" applyFill="1" applyBorder="1" applyAlignment="1" applyProtection="1">
      <alignment horizontal="left"/>
      <protection locked="0"/>
    </xf>
    <xf numFmtId="1" fontId="63" fillId="0" borderId="0" xfId="0" applyNumberFormat="1" applyFont="1" applyFill="1" applyBorder="1" applyAlignment="1">
      <alignment horizontal="right" vertical="center"/>
    </xf>
    <xf numFmtId="0" fontId="22" fillId="2" borderId="6" xfId="0" applyFont="1" applyFill="1" applyBorder="1"/>
    <xf numFmtId="0" fontId="22" fillId="2" borderId="7" xfId="0" applyFont="1" applyFill="1" applyBorder="1"/>
    <xf numFmtId="172" fontId="0" fillId="0" borderId="0" xfId="0" applyNumberFormat="1" applyFill="1" applyBorder="1"/>
    <xf numFmtId="0" fontId="18" fillId="0" borderId="0" xfId="0" applyFont="1" applyFill="1" applyBorder="1"/>
    <xf numFmtId="0" fontId="20" fillId="0" borderId="0" xfId="0" applyFont="1" applyFill="1" applyBorder="1"/>
    <xf numFmtId="2" fontId="19" fillId="0" borderId="0" xfId="0" applyNumberFormat="1" applyFont="1" applyFill="1" applyBorder="1"/>
    <xf numFmtId="0" fontId="23" fillId="0" borderId="0" xfId="0" applyFont="1" applyFill="1" applyBorder="1"/>
    <xf numFmtId="167" fontId="20" fillId="0" borderId="8" xfId="0" applyNumberFormat="1" applyFont="1" applyBorder="1"/>
    <xf numFmtId="167" fontId="20" fillId="0" borderId="9" xfId="0" applyNumberFormat="1" applyFont="1" applyBorder="1"/>
    <xf numFmtId="167" fontId="20" fillId="0" borderId="10" xfId="0" applyNumberFormat="1" applyFont="1" applyBorder="1"/>
    <xf numFmtId="0" fontId="22" fillId="0" borderId="0" xfId="0" applyFont="1" applyFill="1" applyBorder="1"/>
    <xf numFmtId="0" fontId="22" fillId="0" borderId="0" xfId="0" applyFont="1" applyFill="1"/>
    <xf numFmtId="0" fontId="23" fillId="10" borderId="0" xfId="0" applyFont="1" applyFill="1" applyBorder="1"/>
    <xf numFmtId="0" fontId="23" fillId="2" borderId="8" xfId="0" applyFont="1" applyFill="1" applyBorder="1"/>
    <xf numFmtId="0" fontId="18" fillId="2" borderId="9" xfId="0" applyFont="1" applyFill="1" applyBorder="1"/>
    <xf numFmtId="167" fontId="63" fillId="0" borderId="0" xfId="0" applyNumberFormat="1" applyFont="1" applyFill="1" applyBorder="1"/>
    <xf numFmtId="2" fontId="20" fillId="0" borderId="8" xfId="0" applyNumberFormat="1" applyFont="1" applyBorder="1"/>
    <xf numFmtId="2" fontId="20" fillId="0" borderId="9" xfId="0" applyNumberFormat="1" applyFont="1" applyBorder="1"/>
    <xf numFmtId="169" fontId="62" fillId="0" borderId="0" xfId="0" applyNumberFormat="1" applyFont="1" applyFill="1" applyBorder="1"/>
    <xf numFmtId="0" fontId="80" fillId="0" borderId="0" xfId="6" applyFont="1" applyFill="1" applyBorder="1" applyAlignment="1" applyProtection="1">
      <alignment horizontal="left"/>
    </xf>
    <xf numFmtId="168" fontId="26" fillId="0" borderId="0" xfId="0" applyNumberFormat="1" applyFont="1" applyFill="1" applyBorder="1" applyAlignment="1" applyProtection="1">
      <alignment horizontal="left"/>
      <protection locked="0"/>
    </xf>
    <xf numFmtId="0" fontId="28" fillId="0" borderId="0" xfId="0" applyFont="1" applyFill="1"/>
    <xf numFmtId="0" fontId="0" fillId="0" borderId="11" xfId="0" applyFill="1" applyBorder="1"/>
    <xf numFmtId="0" fontId="0" fillId="0" borderId="12" xfId="0" applyFill="1" applyBorder="1"/>
    <xf numFmtId="9" fontId="0" fillId="0" borderId="11" xfId="0" applyNumberFormat="1" applyBorder="1"/>
    <xf numFmtId="9" fontId="0" fillId="0" borderId="0" xfId="0" applyNumberFormat="1" applyBorder="1"/>
    <xf numFmtId="9" fontId="0" fillId="0" borderId="12" xfId="0" applyNumberFormat="1" applyBorder="1"/>
    <xf numFmtId="9" fontId="0" fillId="0" borderId="11" xfId="0" applyNumberFormat="1" applyFill="1" applyBorder="1"/>
    <xf numFmtId="9" fontId="0" fillId="0" borderId="12" xfId="0" applyNumberFormat="1" applyFill="1" applyBorder="1"/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74" fillId="8" borderId="0" xfId="0" applyFont="1" applyFill="1" applyAlignment="1">
      <alignment horizontal="center"/>
    </xf>
    <xf numFmtId="0" fontId="76" fillId="8" borderId="0" xfId="0" applyFont="1" applyFill="1" applyAlignment="1">
      <alignment horizont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0" fontId="13" fillId="8" borderId="0" xfId="0" applyFont="1" applyFill="1" applyBorder="1" applyAlignment="1" applyProtection="1">
      <alignment horizontal="center"/>
      <protection locked="0"/>
    </xf>
    <xf numFmtId="0" fontId="62" fillId="0" borderId="0" xfId="0" applyFont="1" applyFill="1" applyBorder="1" applyAlignment="1">
      <alignment horizontal="center"/>
    </xf>
    <xf numFmtId="0" fontId="22" fillId="0" borderId="0" xfId="0" applyFont="1" applyFill="1" applyBorder="1" applyAlignment="1" applyProtection="1">
      <alignment horizontal="center"/>
      <protection locked="0"/>
    </xf>
    <xf numFmtId="0" fontId="81" fillId="0" borderId="0" xfId="0" applyFont="1" applyFill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0" fontId="63" fillId="0" borderId="0" xfId="0" applyFont="1" applyFill="1" applyBorder="1" applyAlignment="1" applyProtection="1">
      <alignment horizontal="center" vertical="center"/>
      <protection locked="0"/>
    </xf>
    <xf numFmtId="0" fontId="83" fillId="0" borderId="0" xfId="0" applyFont="1" applyFill="1" applyBorder="1" applyAlignment="1" applyProtection="1">
      <alignment horizontal="center" vertical="center"/>
      <protection locked="0"/>
    </xf>
    <xf numFmtId="0" fontId="75" fillId="9" borderId="5" xfId="0" applyFont="1" applyFill="1" applyBorder="1" applyAlignment="1">
      <alignment horizontal="center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42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3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1" fontId="0" fillId="0" borderId="0" xfId="0" applyNumberFormat="1" applyFont="1" applyFill="1" applyBorder="1" applyAlignment="1" applyProtection="1">
      <alignment horizontal="right" vertical="center"/>
      <protection locked="0"/>
    </xf>
    <xf numFmtId="1" fontId="0" fillId="0" borderId="0" xfId="0" applyNumberFormat="1" applyFont="1" applyFill="1" applyBorder="1" applyAlignment="1">
      <alignment horizontal="right" vertical="center"/>
    </xf>
    <xf numFmtId="0" fontId="63" fillId="0" borderId="0" xfId="0" applyFont="1" applyFill="1" applyBorder="1" applyAlignment="1" applyProtection="1">
      <alignment horizontal="right" vertical="center"/>
      <protection locked="0"/>
    </xf>
    <xf numFmtId="1" fontId="8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0" fillId="0" borderId="0" xfId="97" applyFont="1" applyBorder="1" applyAlignment="1" applyProtection="1">
      <alignment horizontal="center" vertical="center"/>
      <protection locked="0"/>
    </xf>
    <xf numFmtId="0" fontId="20" fillId="0" borderId="0" xfId="97" applyFont="1" applyFill="1" applyBorder="1" applyAlignment="1" applyProtection="1">
      <alignment horizontal="center" vertical="center"/>
      <protection locked="0"/>
    </xf>
    <xf numFmtId="0" fontId="42" fillId="3" borderId="0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left" vertical="center"/>
    </xf>
    <xf numFmtId="1" fontId="5" fillId="0" borderId="0" xfId="96" applyNumberFormat="1" applyFont="1" applyFill="1" applyBorder="1" applyAlignment="1">
      <alignment horizontal="left" vertical="center"/>
    </xf>
    <xf numFmtId="2" fontId="0" fillId="0" borderId="0" xfId="0" applyNumberFormat="1" applyFont="1" applyFill="1" applyBorder="1" applyAlignment="1" applyProtection="1">
      <alignment horizontal="right" vertical="center"/>
      <protection locked="0"/>
    </xf>
    <xf numFmtId="169" fontId="0" fillId="0" borderId="0" xfId="0" applyNumberFormat="1" applyFont="1" applyFill="1" applyBorder="1" applyAlignment="1" applyProtection="1">
      <alignment horizontal="right" vertical="center"/>
      <protection locked="0"/>
    </xf>
    <xf numFmtId="169" fontId="0" fillId="0" borderId="0" xfId="0" applyNumberFormat="1" applyFont="1" applyFill="1" applyBorder="1" applyAlignment="1">
      <alignment horizontal="right" vertical="center"/>
    </xf>
    <xf numFmtId="0" fontId="6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69" fillId="4" borderId="0" xfId="0" applyFont="1" applyFill="1" applyBorder="1" applyAlignment="1" applyProtection="1">
      <alignment horizontal="center" vertical="center"/>
    </xf>
    <xf numFmtId="0" fontId="69" fillId="4" borderId="0" xfId="0" applyFont="1" applyFill="1" applyBorder="1" applyAlignment="1" applyProtection="1">
      <alignment horizontal="center" vertical="center"/>
      <protection locked="0"/>
    </xf>
    <xf numFmtId="0" fontId="67" fillId="0" borderId="0" xfId="0" applyFont="1" applyFill="1" applyBorder="1" applyAlignment="1">
      <alignment horizontal="left" vertical="center"/>
    </xf>
    <xf numFmtId="10" fontId="5" fillId="0" borderId="0" xfId="94" applyNumberFormat="1" applyFont="1" applyFill="1" applyBorder="1" applyAlignment="1">
      <alignment horizontal="left" vertical="center"/>
    </xf>
    <xf numFmtId="0" fontId="67" fillId="0" borderId="0" xfId="0" applyFont="1" applyFill="1" applyBorder="1" applyAlignment="1">
      <alignment horizontal="right" vertical="center"/>
    </xf>
    <xf numFmtId="1" fontId="17" fillId="0" borderId="0" xfId="0" applyNumberFormat="1" applyFont="1" applyFill="1" applyBorder="1" applyAlignment="1" applyProtection="1">
      <alignment horizontal="right" vertical="center"/>
      <protection locked="0"/>
    </xf>
    <xf numFmtId="1" fontId="15" fillId="0" borderId="0" xfId="0" applyNumberFormat="1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1" fontId="69" fillId="4" borderId="0" xfId="0" applyNumberFormat="1" applyFont="1" applyFill="1" applyBorder="1" applyAlignment="1">
      <alignment horizontal="right" vertical="center"/>
    </xf>
    <xf numFmtId="1" fontId="15" fillId="0" borderId="0" xfId="0" applyNumberFormat="1" applyFont="1" applyFill="1" applyBorder="1" applyAlignment="1" applyProtection="1">
      <alignment horizontal="right" vertical="center"/>
      <protection locked="0"/>
    </xf>
    <xf numFmtId="1" fontId="62" fillId="0" borderId="0" xfId="0" applyNumberFormat="1" applyFont="1" applyFill="1" applyBorder="1" applyAlignment="1">
      <alignment horizontal="right" vertical="center"/>
    </xf>
    <xf numFmtId="1" fontId="62" fillId="0" borderId="0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  <protection locked="0"/>
    </xf>
    <xf numFmtId="0" fontId="85" fillId="0" borderId="0" xfId="0" applyFont="1" applyFill="1" applyBorder="1" applyAlignment="1">
      <alignment horizontal="left" vertical="center"/>
    </xf>
    <xf numFmtId="0" fontId="85" fillId="6" borderId="0" xfId="0" applyFont="1" applyFill="1" applyBorder="1" applyAlignment="1">
      <alignment horizontal="left" vertical="center"/>
    </xf>
    <xf numFmtId="1" fontId="85" fillId="6" borderId="0" xfId="0" applyNumberFormat="1" applyFont="1" applyFill="1" applyBorder="1" applyAlignment="1">
      <alignment horizontal="right" vertical="center"/>
    </xf>
    <xf numFmtId="0" fontId="85" fillId="6" borderId="0" xfId="0" applyFont="1" applyFill="1" applyBorder="1" applyAlignment="1">
      <alignment horizontal="right" vertical="center"/>
    </xf>
    <xf numFmtId="0" fontId="0" fillId="0" borderId="0" xfId="0" applyFill="1" applyBorder="1" applyAlignment="1" applyProtection="1">
      <alignment horizontal="lef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 applyFill="1" applyBorder="1" applyAlignment="1">
      <alignment horizontal="lef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9" fillId="11" borderId="0" xfId="0" applyFont="1" applyFill="1"/>
    <xf numFmtId="1" fontId="9" fillId="0" borderId="0" xfId="0" applyNumberFormat="1" applyFont="1" applyFill="1" applyBorder="1" applyProtection="1"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49" fontId="9" fillId="0" borderId="0" xfId="0" quotePrefix="1" applyNumberFormat="1" applyFont="1" applyFill="1" applyAlignment="1"/>
    <xf numFmtId="0" fontId="44" fillId="0" borderId="0" xfId="0" applyFont="1"/>
    <xf numFmtId="0" fontId="13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Border="1"/>
    <xf numFmtId="0" fontId="44" fillId="12" borderId="0" xfId="0" applyFont="1" applyFill="1" applyBorder="1"/>
    <xf numFmtId="0" fontId="0" fillId="12" borderId="0" xfId="0" applyFill="1"/>
    <xf numFmtId="0" fontId="62" fillId="0" borderId="0" xfId="0" applyFont="1"/>
    <xf numFmtId="9" fontId="70" fillId="0" borderId="0" xfId="0" applyNumberFormat="1" applyFont="1" applyFill="1" applyBorder="1" applyAlignment="1" applyProtection="1">
      <protection locked="0"/>
    </xf>
    <xf numFmtId="9" fontId="70" fillId="8" borderId="0" xfId="0" applyNumberFormat="1" applyFont="1" applyFill="1" applyBorder="1" applyAlignment="1" applyProtection="1">
      <protection locked="0"/>
    </xf>
    <xf numFmtId="0" fontId="86" fillId="3" borderId="0" xfId="0" applyFont="1" applyFill="1"/>
    <xf numFmtId="0" fontId="70" fillId="3" borderId="0" xfId="0" applyFont="1" applyFill="1" applyBorder="1" applyAlignment="1">
      <alignment horizontal="right" vertical="center"/>
    </xf>
    <xf numFmtId="1" fontId="62" fillId="3" borderId="0" xfId="0" applyNumberFormat="1" applyFont="1" applyFill="1" applyBorder="1" applyAlignment="1">
      <alignment horizontal="right" vertical="center"/>
    </xf>
    <xf numFmtId="1" fontId="62" fillId="0" borderId="0" xfId="96" applyNumberFormat="1" applyFont="1" applyFill="1" applyBorder="1" applyAlignment="1">
      <alignment horizontal="right" vertical="center"/>
    </xf>
    <xf numFmtId="9" fontId="80" fillId="8" borderId="0" xfId="0" applyNumberFormat="1" applyFont="1" applyFill="1" applyBorder="1" applyAlignment="1" applyProtection="1">
      <protection locked="0"/>
    </xf>
    <xf numFmtId="2" fontId="74" fillId="0" borderId="0" xfId="0" applyNumberFormat="1" applyFont="1" applyFill="1" applyBorder="1"/>
    <xf numFmtId="0" fontId="69" fillId="0" borderId="0" xfId="0" applyFont="1" applyFill="1"/>
    <xf numFmtId="0" fontId="37" fillId="13" borderId="0" xfId="0" applyFont="1" applyFill="1" applyBorder="1" applyAlignment="1">
      <alignment horizontal="center"/>
    </xf>
    <xf numFmtId="0" fontId="68" fillId="13" borderId="0" xfId="0" applyFont="1" applyFill="1" applyBorder="1" applyAlignment="1">
      <alignment horizontal="right" vertical="center"/>
    </xf>
    <xf numFmtId="0" fontId="0" fillId="13" borderId="0" xfId="0" applyFill="1"/>
    <xf numFmtId="49" fontId="68" fillId="13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9" fillId="8" borderId="0" xfId="0" applyFont="1" applyFill="1" applyBorder="1" applyAlignment="1" applyProtection="1">
      <alignment horizontal="center"/>
      <protection locked="0"/>
    </xf>
    <xf numFmtId="0" fontId="29" fillId="8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63" fillId="0" borderId="0" xfId="0" applyFont="1" applyBorder="1" applyProtection="1">
      <protection locked="0"/>
    </xf>
    <xf numFmtId="49" fontId="63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168" fontId="0" fillId="0" borderId="0" xfId="0" applyNumberFormat="1" applyFill="1" applyBorder="1" applyAlignment="1" applyProtection="1">
      <alignment horizontal="left"/>
      <protection locked="0"/>
    </xf>
    <xf numFmtId="1" fontId="0" fillId="0" borderId="0" xfId="96" applyNumberFormat="1" applyFont="1" applyFill="1" applyBorder="1" applyAlignment="1">
      <alignment horizontal="right" vertical="center"/>
    </xf>
    <xf numFmtId="0" fontId="87" fillId="7" borderId="0" xfId="0" applyFont="1" applyFill="1" applyBorder="1" applyProtection="1">
      <protection locked="0"/>
    </xf>
    <xf numFmtId="0" fontId="31" fillId="7" borderId="0" xfId="0" applyFont="1" applyFill="1" applyBorder="1" applyProtection="1">
      <protection locked="0"/>
    </xf>
    <xf numFmtId="0" fontId="62" fillId="7" borderId="0" xfId="0" applyFont="1" applyFill="1" applyBorder="1" applyAlignment="1" applyProtection="1">
      <alignment horizontal="justify"/>
      <protection locked="0"/>
    </xf>
    <xf numFmtId="0" fontId="0" fillId="0" borderId="0" xfId="0" applyNumberFormat="1" applyFont="1" applyFill="1" applyBorder="1" applyAlignment="1" applyProtection="1">
      <protection locked="0"/>
    </xf>
    <xf numFmtId="0" fontId="0" fillId="0" borderId="1" xfId="0" applyFill="1" applyBorder="1"/>
    <xf numFmtId="0" fontId="9" fillId="0" borderId="1" xfId="0" applyFont="1" applyFill="1" applyBorder="1"/>
    <xf numFmtId="3" fontId="9" fillId="0" borderId="0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Fill="1" applyBorder="1"/>
    <xf numFmtId="0" fontId="2" fillId="0" borderId="11" xfId="0" applyFont="1" applyFill="1" applyBorder="1" applyProtection="1">
      <protection locked="0"/>
    </xf>
    <xf numFmtId="0" fontId="38" fillId="14" borderId="0" xfId="6" applyFont="1" applyFill="1" applyBorder="1" applyAlignment="1" applyProtection="1">
      <alignment horizontal="left"/>
    </xf>
    <xf numFmtId="0" fontId="39" fillId="14" borderId="0" xfId="0" applyFont="1" applyFill="1"/>
    <xf numFmtId="0" fontId="0" fillId="14" borderId="0" xfId="0" applyFont="1" applyFill="1"/>
    <xf numFmtId="0" fontId="9" fillId="14" borderId="0" xfId="0" applyFont="1" applyFill="1" applyBorder="1" applyAlignment="1">
      <alignment horizontal="center" vertical="center"/>
    </xf>
    <xf numFmtId="0" fontId="86" fillId="14" borderId="0" xfId="0" applyFont="1" applyFill="1"/>
    <xf numFmtId="0" fontId="0" fillId="14" borderId="0" xfId="0" applyFill="1"/>
    <xf numFmtId="0" fontId="0" fillId="2" borderId="0" xfId="0" applyFill="1" applyBorder="1" applyAlignment="1">
      <alignment horizontal="center" vertical="center" wrapText="1"/>
    </xf>
    <xf numFmtId="0" fontId="46" fillId="2" borderId="0" xfId="0" applyFont="1" applyFill="1" applyBorder="1" applyAlignment="1">
      <alignment wrapText="1"/>
    </xf>
    <xf numFmtId="0" fontId="47" fillId="2" borderId="0" xfId="0" applyFont="1" applyFill="1" applyBorder="1" applyAlignment="1"/>
    <xf numFmtId="0" fontId="49" fillId="2" borderId="0" xfId="58" applyFont="1" applyFill="1" applyBorder="1" applyAlignment="1" applyProtection="1">
      <alignment wrapText="1"/>
      <protection locked="0"/>
    </xf>
    <xf numFmtId="0" fontId="47" fillId="2" borderId="1" xfId="0" applyFont="1" applyFill="1" applyBorder="1" applyAlignment="1">
      <alignment horizontal="center" wrapText="1"/>
    </xf>
    <xf numFmtId="0" fontId="4" fillId="2" borderId="0" xfId="58" applyFont="1" applyFill="1" applyBorder="1" applyAlignment="1" applyProtection="1">
      <alignment wrapText="1"/>
      <protection locked="0"/>
    </xf>
    <xf numFmtId="0" fontId="46" fillId="2" borderId="1" xfId="0" applyFont="1" applyFill="1" applyBorder="1" applyAlignment="1">
      <alignment horizontal="center" wrapText="1"/>
    </xf>
    <xf numFmtId="0" fontId="46" fillId="15" borderId="1" xfId="0" applyFont="1" applyFill="1" applyBorder="1" applyAlignment="1">
      <alignment wrapText="1"/>
    </xf>
    <xf numFmtId="0" fontId="51" fillId="15" borderId="1" xfId="0" applyFont="1" applyFill="1" applyBorder="1" applyAlignment="1">
      <alignment horizontal="center" wrapText="1"/>
    </xf>
    <xf numFmtId="0" fontId="48" fillId="2" borderId="1" xfId="0" applyFont="1" applyFill="1" applyBorder="1" applyAlignment="1">
      <alignment horizontal="center" wrapText="1"/>
    </xf>
    <xf numFmtId="0" fontId="47" fillId="2" borderId="0" xfId="0" applyFont="1" applyFill="1" applyAlignment="1">
      <alignment wrapText="1"/>
    </xf>
    <xf numFmtId="0" fontId="46" fillId="2" borderId="0" xfId="0" applyFont="1" applyFill="1" applyAlignment="1">
      <alignment wrapText="1"/>
    </xf>
    <xf numFmtId="0" fontId="49" fillId="2" borderId="0" xfId="58" applyFont="1" applyFill="1" applyBorder="1" applyAlignment="1" applyProtection="1">
      <alignment horizontal="left" wrapText="1"/>
      <protection locked="0"/>
    </xf>
    <xf numFmtId="168" fontId="49" fillId="2" borderId="0" xfId="58" applyNumberFormat="1" applyFont="1" applyFill="1" applyBorder="1" applyAlignment="1" applyProtection="1">
      <alignment horizontal="left" wrapText="1"/>
      <protection locked="0"/>
    </xf>
    <xf numFmtId="0" fontId="0" fillId="2" borderId="0" xfId="0" applyFill="1" applyAlignment="1">
      <alignment wrapText="1"/>
    </xf>
    <xf numFmtId="0" fontId="47" fillId="2" borderId="0" xfId="0" applyFont="1" applyFill="1" applyBorder="1" applyAlignment="1">
      <alignment horizontal="center" wrapText="1"/>
    </xf>
    <xf numFmtId="0" fontId="49" fillId="2" borderId="0" xfId="58" applyFont="1" applyFill="1" applyBorder="1" applyAlignment="1" applyProtection="1">
      <protection locked="0"/>
    </xf>
    <xf numFmtId="0" fontId="46" fillId="2" borderId="1" xfId="0" applyFont="1" applyFill="1" applyBorder="1" applyAlignment="1">
      <alignment wrapText="1"/>
    </xf>
    <xf numFmtId="0" fontId="52" fillId="14" borderId="0" xfId="0" applyFont="1" applyFill="1" applyAlignment="1">
      <alignment wrapText="1"/>
    </xf>
    <xf numFmtId="0" fontId="50" fillId="2" borderId="0" xfId="61" applyFont="1" applyFill="1" applyBorder="1" applyAlignment="1" applyProtection="1">
      <alignment wrapText="1"/>
      <protection locked="0"/>
    </xf>
    <xf numFmtId="0" fontId="5" fillId="2" borderId="0" xfId="61" applyFill="1" applyBorder="1" applyAlignment="1" applyProtection="1">
      <alignment wrapText="1"/>
      <protection locked="0"/>
    </xf>
    <xf numFmtId="0" fontId="46" fillId="15" borderId="1" xfId="0" applyFont="1" applyFill="1" applyBorder="1" applyAlignment="1">
      <alignment horizontal="center" wrapText="1"/>
    </xf>
    <xf numFmtId="0" fontId="0" fillId="15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47" fillId="2" borderId="0" xfId="0" applyFont="1" applyFill="1"/>
    <xf numFmtId="0" fontId="0" fillId="15" borderId="1" xfId="0" applyFont="1" applyFill="1" applyBorder="1" applyAlignment="1">
      <alignment horizontal="left" wrapText="1"/>
    </xf>
    <xf numFmtId="0" fontId="4" fillId="2" borderId="0" xfId="61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53" fillId="0" borderId="0" xfId="0" applyFont="1"/>
    <xf numFmtId="0" fontId="27" fillId="0" borderId="0" xfId="0" applyFont="1" applyFill="1" applyBorder="1" applyProtection="1">
      <protection locked="0"/>
    </xf>
    <xf numFmtId="1" fontId="0" fillId="0" borderId="0" xfId="0" applyNumberFormat="1"/>
    <xf numFmtId="0" fontId="0" fillId="0" borderId="0" xfId="0" applyFill="1" applyBorder="1" applyAlignment="1" applyProtection="1">
      <alignment horizontal="right" vertical="center"/>
      <protection locked="0"/>
    </xf>
    <xf numFmtId="49" fontId="15" fillId="0" borderId="0" xfId="0" applyNumberFormat="1" applyFont="1" applyFill="1" applyBorder="1" applyAlignment="1" applyProtection="1">
      <alignment horizontal="left" vertical="center"/>
      <protection locked="0"/>
    </xf>
    <xf numFmtId="3" fontId="15" fillId="0" borderId="0" xfId="0" applyNumberFormat="1" applyFont="1" applyFill="1" applyBorder="1" applyAlignment="1" applyProtection="1">
      <alignment horizontal="left" vertical="center"/>
      <protection locked="0"/>
    </xf>
    <xf numFmtId="1" fontId="5" fillId="0" borderId="0" xfId="0" applyNumberFormat="1" applyFont="1" applyFill="1" applyBorder="1" applyProtection="1">
      <protection locked="0"/>
    </xf>
    <xf numFmtId="1" fontId="5" fillId="0" borderId="0" xfId="0" applyNumberFormat="1" applyFont="1" applyFill="1" applyBorder="1"/>
    <xf numFmtId="0" fontId="9" fillId="0" borderId="0" xfId="0" applyFont="1" applyFill="1" applyBorder="1" applyAlignment="1" applyProtection="1">
      <alignment horizontal="right" vertical="center"/>
      <protection locked="0"/>
    </xf>
    <xf numFmtId="0" fontId="73" fillId="12" borderId="0" xfId="6" applyFont="1" applyFill="1" applyBorder="1" applyAlignment="1" applyProtection="1">
      <alignment horizontal="left"/>
    </xf>
    <xf numFmtId="0" fontId="39" fillId="12" borderId="0" xfId="0" applyFont="1" applyFill="1"/>
    <xf numFmtId="0" fontId="20" fillId="12" borderId="0" xfId="0" applyFont="1" applyFill="1"/>
    <xf numFmtId="0" fontId="21" fillId="12" borderId="0" xfId="0" applyFont="1" applyFill="1" applyBorder="1" applyAlignment="1">
      <alignment horizontal="center" vertical="center"/>
    </xf>
    <xf numFmtId="0" fontId="64" fillId="12" borderId="0" xfId="0" applyFont="1" applyFill="1"/>
    <xf numFmtId="0" fontId="28" fillId="12" borderId="0" xfId="0" applyFont="1" applyFill="1"/>
    <xf numFmtId="49" fontId="34" fillId="12" borderId="0" xfId="0" applyNumberFormat="1" applyFont="1" applyFill="1" applyBorder="1" applyAlignment="1">
      <alignment horizontal="left"/>
    </xf>
    <xf numFmtId="0" fontId="35" fillId="12" borderId="0" xfId="0" applyFont="1" applyFill="1" applyBorder="1" applyAlignment="1">
      <alignment horizontal="center"/>
    </xf>
    <xf numFmtId="0" fontId="40" fillId="12" borderId="0" xfId="0" applyFont="1" applyFill="1" applyBorder="1" applyAlignment="1">
      <alignment horizontal="center"/>
    </xf>
    <xf numFmtId="0" fontId="65" fillId="12" borderId="0" xfId="0" applyFont="1" applyFill="1" applyBorder="1" applyAlignment="1">
      <alignment horizontal="right" vertical="center"/>
    </xf>
    <xf numFmtId="0" fontId="9" fillId="12" borderId="0" xfId="0" applyFont="1" applyFill="1" applyBorder="1" applyAlignment="1">
      <alignment horizontal="right" vertical="center"/>
    </xf>
    <xf numFmtId="0" fontId="37" fillId="12" borderId="0" xfId="0" applyFont="1" applyFill="1" applyBorder="1" applyAlignment="1">
      <alignment horizontal="center"/>
    </xf>
    <xf numFmtId="0" fontId="9" fillId="12" borderId="0" xfId="0" applyFont="1" applyFill="1"/>
    <xf numFmtId="1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8" fillId="13" borderId="0" xfId="0" applyFont="1" applyFill="1"/>
    <xf numFmtId="0" fontId="89" fillId="13" borderId="0" xfId="0" applyFont="1" applyFill="1"/>
    <xf numFmtId="0" fontId="69" fillId="14" borderId="0" xfId="0" applyFont="1" applyFill="1"/>
    <xf numFmtId="0" fontId="9" fillId="0" borderId="0" xfId="0" applyFont="1" applyFill="1"/>
    <xf numFmtId="9" fontId="15" fillId="0" borderId="0" xfId="0" applyNumberFormat="1" applyFont="1" applyFill="1"/>
    <xf numFmtId="0" fontId="55" fillId="0" borderId="0" xfId="0" applyFont="1" applyAlignment="1">
      <alignment horizontal="center"/>
    </xf>
    <xf numFmtId="49" fontId="90" fillId="0" borderId="0" xfId="0" applyNumberFormat="1" applyFont="1" applyFill="1" applyBorder="1" applyAlignment="1">
      <alignment horizontal="left"/>
    </xf>
    <xf numFmtId="0" fontId="91" fillId="0" borderId="0" xfId="0" applyFont="1"/>
    <xf numFmtId="0" fontId="75" fillId="0" borderId="0" xfId="0" applyFont="1" applyFill="1" applyBorder="1" applyAlignment="1">
      <alignment horizontal="center"/>
    </xf>
    <xf numFmtId="0" fontId="92" fillId="0" borderId="0" xfId="0" applyFont="1" applyFill="1" applyBorder="1" applyProtection="1">
      <protection locked="0"/>
    </xf>
    <xf numFmtId="0" fontId="93" fillId="0" borderId="0" xfId="0" applyFont="1" applyFill="1" applyBorder="1" applyProtection="1">
      <protection locked="0"/>
    </xf>
    <xf numFmtId="0" fontId="93" fillId="0" borderId="0" xfId="0" applyFont="1" applyFill="1" applyBorder="1" applyAlignment="1" applyProtection="1">
      <alignment horizontal="justify"/>
      <protection locked="0"/>
    </xf>
    <xf numFmtId="0" fontId="93" fillId="0" borderId="0" xfId="0" applyFont="1" applyFill="1" applyBorder="1" applyAlignment="1" applyProtection="1">
      <alignment horizontal="center"/>
      <protection locked="0"/>
    </xf>
    <xf numFmtId="2" fontId="93" fillId="0" borderId="0" xfId="0" applyNumberFormat="1" applyFont="1" applyFill="1" applyBorder="1" applyAlignment="1" applyProtection="1">
      <protection locked="0"/>
    </xf>
    <xf numFmtId="0" fontId="93" fillId="0" borderId="0" xfId="0" applyFont="1" applyFill="1"/>
    <xf numFmtId="0" fontId="95" fillId="0" borderId="0" xfId="0" applyFont="1" applyFill="1" applyBorder="1" applyProtection="1">
      <protection locked="0"/>
    </xf>
    <xf numFmtId="0" fontId="96" fillId="0" borderId="0" xfId="0" applyFont="1" applyFill="1" applyBorder="1" applyProtection="1">
      <protection locked="0"/>
    </xf>
    <xf numFmtId="0" fontId="96" fillId="0" borderId="0" xfId="0" applyFont="1" applyFill="1" applyBorder="1" applyAlignment="1" applyProtection="1">
      <alignment horizontal="center"/>
      <protection locked="0"/>
    </xf>
    <xf numFmtId="9" fontId="96" fillId="0" borderId="0" xfId="0" applyNumberFormat="1" applyFont="1" applyFill="1" applyBorder="1" applyAlignment="1" applyProtection="1">
      <protection locked="0"/>
    </xf>
    <xf numFmtId="0" fontId="97" fillId="0" borderId="0" xfId="0" applyFont="1"/>
    <xf numFmtId="0" fontId="93" fillId="0" borderId="0" xfId="0" applyFont="1"/>
    <xf numFmtId="9" fontId="93" fillId="0" borderId="0" xfId="0" applyNumberFormat="1" applyFont="1" applyFill="1" applyBorder="1" applyAlignment="1" applyProtection="1">
      <protection locked="0"/>
    </xf>
    <xf numFmtId="0" fontId="94" fillId="0" borderId="0" xfId="0" applyFont="1" applyFill="1" applyBorder="1" applyProtection="1">
      <protection locked="0"/>
    </xf>
    <xf numFmtId="0" fontId="93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Protection="1">
      <protection locked="0"/>
    </xf>
    <xf numFmtId="0" fontId="93" fillId="0" borderId="0" xfId="0" applyFont="1" applyFill="1" applyBorder="1" applyAlignment="1" applyProtection="1">
      <alignment horizontal="center" vertical="center"/>
      <protection locked="0"/>
    </xf>
    <xf numFmtId="0" fontId="93" fillId="0" borderId="0" xfId="0" applyFont="1" applyFill="1" applyBorder="1" applyAlignment="1" applyProtection="1">
      <alignment horizontal="right" vertical="center"/>
      <protection locked="0"/>
    </xf>
    <xf numFmtId="0" fontId="93" fillId="0" borderId="0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wrapText="1"/>
      <protection locked="0"/>
    </xf>
    <xf numFmtId="0" fontId="19" fillId="0" borderId="2" xfId="0" applyFont="1" applyFill="1" applyBorder="1" applyAlignment="1" applyProtection="1">
      <alignment wrapText="1"/>
      <protection locked="0"/>
    </xf>
    <xf numFmtId="0" fontId="19" fillId="0" borderId="13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Protection="1">
      <protection locked="0"/>
    </xf>
    <xf numFmtId="3" fontId="9" fillId="0" borderId="11" xfId="0" applyNumberFormat="1" applyFont="1" applyFill="1" applyBorder="1" applyAlignment="1" applyProtection="1">
      <alignment horizontal="center"/>
      <protection locked="0"/>
    </xf>
    <xf numFmtId="0" fontId="0" fillId="0" borderId="11" xfId="0" applyFont="1" applyFill="1" applyBorder="1" applyProtection="1">
      <protection locked="0"/>
    </xf>
    <xf numFmtId="0" fontId="11" fillId="0" borderId="11" xfId="0" applyFont="1" applyFill="1" applyBorder="1"/>
    <xf numFmtId="0" fontId="11" fillId="0" borderId="0" xfId="0" applyFont="1" applyFill="1" applyBorder="1"/>
    <xf numFmtId="9" fontId="93" fillId="0" borderId="11" xfId="0" applyNumberFormat="1" applyFont="1" applyFill="1" applyBorder="1"/>
    <xf numFmtId="9" fontId="93" fillId="0" borderId="0" xfId="0" applyNumberFormat="1" applyFont="1" applyFill="1" applyBorder="1"/>
    <xf numFmtId="9" fontId="93" fillId="0" borderId="12" xfId="0" applyNumberFormat="1" applyFont="1" applyFill="1" applyBorder="1"/>
    <xf numFmtId="0" fontId="93" fillId="0" borderId="0" xfId="0" applyFont="1" applyFill="1" applyBorder="1" applyAlignment="1" applyProtection="1">
      <alignment horizontal="left" vertical="center"/>
    </xf>
    <xf numFmtId="0" fontId="93" fillId="0" borderId="0" xfId="0" applyFont="1" applyFill="1" applyBorder="1" applyAlignment="1" applyProtection="1">
      <alignment horizontal="right"/>
      <protection locked="0"/>
    </xf>
    <xf numFmtId="0" fontId="93" fillId="7" borderId="0" xfId="0" applyFont="1" applyFill="1"/>
    <xf numFmtId="0" fontId="96" fillId="8" borderId="0" xfId="0" applyFont="1" applyFill="1"/>
    <xf numFmtId="0" fontId="96" fillId="0" borderId="0" xfId="0" applyFont="1" applyFill="1"/>
    <xf numFmtId="1" fontId="93" fillId="0" borderId="0" xfId="0" applyNumberFormat="1" applyFont="1" applyFill="1" applyBorder="1" applyProtection="1">
      <protection locked="0"/>
    </xf>
    <xf numFmtId="1" fontId="93" fillId="0" borderId="0" xfId="0" applyNumberFormat="1" applyFont="1" applyFill="1" applyBorder="1" applyAlignment="1" applyProtection="1">
      <protection locked="0"/>
    </xf>
    <xf numFmtId="2" fontId="96" fillId="0" borderId="0" xfId="0" applyNumberFormat="1" applyFont="1" applyFill="1" applyBorder="1" applyAlignment="1" applyProtection="1">
      <protection locked="0"/>
    </xf>
    <xf numFmtId="0" fontId="100" fillId="9" borderId="0" xfId="0" applyFont="1" applyFill="1" applyBorder="1"/>
    <xf numFmtId="0" fontId="101" fillId="2" borderId="0" xfId="0" applyFont="1" applyFill="1"/>
    <xf numFmtId="0" fontId="101" fillId="2" borderId="6" xfId="0" applyFont="1" applyFill="1" applyBorder="1"/>
    <xf numFmtId="0" fontId="101" fillId="2" borderId="3" xfId="0" applyFont="1" applyFill="1" applyBorder="1"/>
    <xf numFmtId="0" fontId="101" fillId="2" borderId="7" xfId="0" applyFont="1" applyFill="1" applyBorder="1"/>
    <xf numFmtId="0" fontId="100" fillId="2" borderId="8" xfId="0" applyFont="1" applyFill="1" applyBorder="1"/>
    <xf numFmtId="167" fontId="97" fillId="2" borderId="8" xfId="0" applyNumberFormat="1" applyFont="1" applyFill="1" applyBorder="1"/>
    <xf numFmtId="167" fontId="97" fillId="2" borderId="9" xfId="0" applyNumberFormat="1" applyFont="1" applyFill="1" applyBorder="1"/>
    <xf numFmtId="167" fontId="97" fillId="2" borderId="10" xfId="0" applyNumberFormat="1" applyFont="1" applyFill="1" applyBorder="1"/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93" fillId="0" borderId="11" xfId="0" applyFont="1" applyFill="1" applyBorder="1" applyProtection="1">
      <protection locked="0"/>
    </xf>
    <xf numFmtId="0" fontId="93" fillId="0" borderId="12" xfId="0" applyFont="1" applyFill="1" applyBorder="1" applyProtection="1">
      <protection locked="0"/>
    </xf>
    <xf numFmtId="0" fontId="93" fillId="0" borderId="11" xfId="0" applyFont="1" applyFill="1" applyBorder="1"/>
    <xf numFmtId="0" fontId="93" fillId="0" borderId="0" xfId="0" applyFont="1" applyFill="1" applyBorder="1"/>
    <xf numFmtId="0" fontId="93" fillId="0" borderId="12" xfId="0" applyFont="1" applyFill="1" applyBorder="1"/>
    <xf numFmtId="9" fontId="93" fillId="0" borderId="14" xfId="0" applyNumberFormat="1" applyFont="1" applyFill="1" applyBorder="1"/>
    <xf numFmtId="9" fontId="93" fillId="0" borderId="15" xfId="0" applyNumberFormat="1" applyFont="1" applyFill="1" applyBorder="1"/>
    <xf numFmtId="9" fontId="93" fillId="0" borderId="16" xfId="0" applyNumberFormat="1" applyFont="1" applyFill="1" applyBorder="1"/>
    <xf numFmtId="0" fontId="69" fillId="0" borderId="11" xfId="0" applyFont="1" applyFill="1" applyBorder="1"/>
    <xf numFmtId="0" fontId="69" fillId="0" borderId="0" xfId="0" applyFont="1" applyFill="1" applyBorder="1"/>
    <xf numFmtId="0" fontId="69" fillId="0" borderId="12" xfId="0" applyFont="1" applyFill="1" applyBorder="1"/>
    <xf numFmtId="9" fontId="0" fillId="0" borderId="0" xfId="0" applyNumberFormat="1" applyFont="1" applyFill="1" applyBorder="1"/>
    <xf numFmtId="9" fontId="0" fillId="0" borderId="12" xfId="0" applyNumberFormat="1" applyFont="1" applyFill="1" applyBorder="1"/>
    <xf numFmtId="0" fontId="9" fillId="0" borderId="0" xfId="0" applyFont="1" applyFill="1" applyBorder="1"/>
    <xf numFmtId="0" fontId="44" fillId="0" borderId="0" xfId="0" applyFont="1" applyFill="1" applyBorder="1"/>
    <xf numFmtId="0" fontId="28" fillId="0" borderId="0" xfId="0" applyFont="1" applyFill="1" applyBorder="1" applyAlignment="1"/>
    <xf numFmtId="0" fontId="28" fillId="0" borderId="11" xfId="0" applyFont="1" applyFill="1" applyBorder="1"/>
    <xf numFmtId="0" fontId="28" fillId="0" borderId="0" xfId="0" applyFont="1" applyFill="1" applyAlignment="1"/>
    <xf numFmtId="9" fontId="93" fillId="0" borderId="0" xfId="94" applyFont="1" applyFill="1" applyBorder="1" applyAlignment="1" applyProtection="1">
      <alignment horizontal="center"/>
      <protection locked="0"/>
    </xf>
    <xf numFmtId="0" fontId="92" fillId="0" borderId="11" xfId="0" applyFont="1" applyFill="1" applyBorder="1" applyProtection="1">
      <protection locked="0"/>
    </xf>
    <xf numFmtId="0" fontId="92" fillId="0" borderId="0" xfId="0" applyFont="1" applyFill="1" applyBorder="1" applyAlignment="1" applyProtection="1">
      <alignment horizontal="justify"/>
      <protection locked="0"/>
    </xf>
    <xf numFmtId="167" fontId="93" fillId="0" borderId="0" xfId="39" applyNumberFormat="1" applyFont="1" applyFill="1" applyBorder="1" applyProtection="1">
      <protection locked="0"/>
    </xf>
    <xf numFmtId="0" fontId="96" fillId="0" borderId="0" xfId="0" applyFont="1" applyFill="1" applyBorder="1" applyAlignment="1" applyProtection="1">
      <protection locked="0"/>
    </xf>
    <xf numFmtId="167" fontId="93" fillId="0" borderId="0" xfId="0" applyNumberFormat="1" applyFont="1" applyFill="1" applyBorder="1" applyProtection="1">
      <protection locked="0"/>
    </xf>
    <xf numFmtId="0" fontId="100" fillId="10" borderId="0" xfId="0" applyFont="1" applyFill="1" applyBorder="1"/>
    <xf numFmtId="0" fontId="93" fillId="2" borderId="0" xfId="0" applyFont="1" applyFill="1"/>
    <xf numFmtId="0" fontId="101" fillId="0" borderId="0" xfId="0" applyFont="1" applyFill="1"/>
    <xf numFmtId="0" fontId="98" fillId="2" borderId="9" xfId="0" applyFont="1" applyFill="1" applyBorder="1"/>
    <xf numFmtId="0" fontId="97" fillId="2" borderId="10" xfId="0" applyFont="1" applyFill="1" applyBorder="1"/>
    <xf numFmtId="0" fontId="98" fillId="7" borderId="0" xfId="0" applyFont="1" applyFill="1" applyAlignment="1">
      <alignment horizontal="center"/>
    </xf>
    <xf numFmtId="0" fontId="102" fillId="8" borderId="0" xfId="0" applyFont="1" applyFill="1" applyAlignment="1">
      <alignment horizontal="center"/>
    </xf>
    <xf numFmtId="169" fontId="96" fillId="0" borderId="0" xfId="0" applyNumberFormat="1" applyFont="1" applyFill="1" applyBorder="1" applyProtection="1">
      <protection locked="0"/>
    </xf>
    <xf numFmtId="169" fontId="93" fillId="0" borderId="0" xfId="0" applyNumberFormat="1" applyFont="1" applyFill="1" applyBorder="1" applyProtection="1">
      <protection locked="0"/>
    </xf>
    <xf numFmtId="0" fontId="99" fillId="8" borderId="1" xfId="0" applyFont="1" applyFill="1" applyBorder="1" applyAlignment="1" applyProtection="1">
      <alignment horizontal="left"/>
      <protection locked="0"/>
    </xf>
    <xf numFmtId="9" fontId="96" fillId="0" borderId="0" xfId="94" applyFont="1" applyFill="1" applyBorder="1" applyProtection="1">
      <protection locked="0"/>
    </xf>
    <xf numFmtId="0" fontId="96" fillId="0" borderId="11" xfId="0" applyFont="1" applyFill="1" applyBorder="1" applyProtection="1">
      <protection locked="0"/>
    </xf>
    <xf numFmtId="9" fontId="96" fillId="0" borderId="0" xfId="94" applyNumberFormat="1" applyFont="1" applyFill="1" applyBorder="1" applyProtection="1">
      <protection locked="0"/>
    </xf>
    <xf numFmtId="0" fontId="103" fillId="14" borderId="0" xfId="0" applyFont="1" applyFill="1"/>
    <xf numFmtId="0" fontId="104" fillId="3" borderId="0" xfId="0" applyFont="1" applyFill="1"/>
    <xf numFmtId="0" fontId="105" fillId="4" borderId="0" xfId="0" applyFont="1" applyFill="1"/>
    <xf numFmtId="0" fontId="106" fillId="5" borderId="0" xfId="0" applyFont="1" applyFill="1"/>
    <xf numFmtId="0" fontId="108" fillId="12" borderId="0" xfId="0" applyFont="1" applyFill="1"/>
    <xf numFmtId="0" fontId="0" fillId="0" borderId="0" xfId="0" applyFill="1" applyAlignment="1">
      <alignment wrapText="1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>
      <alignment wrapText="1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93" fillId="0" borderId="0" xfId="0" applyFont="1" applyFill="1" applyBorder="1" applyAlignment="1" applyProtection="1">
      <alignment wrapText="1"/>
      <protection locked="0"/>
    </xf>
    <xf numFmtId="0" fontId="96" fillId="0" borderId="0" xfId="0" applyFont="1" applyFill="1" applyBorder="1" applyAlignment="1" applyProtection="1">
      <alignment wrapText="1"/>
      <protection locked="0"/>
    </xf>
    <xf numFmtId="0" fontId="0" fillId="0" borderId="0" xfId="0" applyNumberFormat="1" applyFont="1"/>
    <xf numFmtId="167" fontId="0" fillId="0" borderId="0" xfId="0" applyNumberFormat="1" applyFont="1"/>
    <xf numFmtId="9" fontId="0" fillId="0" borderId="11" xfId="0" applyNumberFormat="1" applyFont="1" applyFill="1" applyBorder="1"/>
    <xf numFmtId="0" fontId="109" fillId="0" borderId="0" xfId="6" applyFont="1" applyFill="1" applyBorder="1" applyAlignment="1" applyProtection="1">
      <alignment horizontal="left"/>
    </xf>
    <xf numFmtId="0" fontId="109" fillId="0" borderId="0" xfId="0" applyFont="1" applyFill="1" applyBorder="1" applyAlignment="1" applyProtection="1">
      <alignment horizontal="center" vertical="center"/>
      <protection locked="0"/>
    </xf>
    <xf numFmtId="0" fontId="109" fillId="0" borderId="0" xfId="0" applyFont="1" applyFill="1"/>
    <xf numFmtId="1" fontId="110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109" fillId="0" borderId="11" xfId="0" applyNumberFormat="1" applyFont="1" applyFill="1" applyBorder="1"/>
    <xf numFmtId="9" fontId="109" fillId="0" borderId="0" xfId="0" applyNumberFormat="1" applyFont="1" applyFill="1" applyBorder="1"/>
    <xf numFmtId="9" fontId="109" fillId="0" borderId="12" xfId="0" applyNumberFormat="1" applyFont="1" applyFill="1" applyBorder="1"/>
    <xf numFmtId="9" fontId="111" fillId="0" borderId="11" xfId="0" applyNumberFormat="1" applyFont="1" applyFill="1" applyBorder="1"/>
    <xf numFmtId="9" fontId="111" fillId="0" borderId="0" xfId="0" applyNumberFormat="1" applyFont="1" applyFill="1" applyBorder="1"/>
    <xf numFmtId="9" fontId="111" fillId="0" borderId="12" xfId="0" applyNumberFormat="1" applyFont="1" applyFill="1" applyBorder="1"/>
    <xf numFmtId="0" fontId="109" fillId="0" borderId="0" xfId="0" applyFont="1"/>
    <xf numFmtId="0" fontId="109" fillId="0" borderId="0" xfId="0" applyFont="1" applyBorder="1"/>
    <xf numFmtId="0" fontId="109" fillId="0" borderId="0" xfId="0" applyFont="1" applyFill="1" applyBorder="1"/>
    <xf numFmtId="0" fontId="111" fillId="0" borderId="0" xfId="0" applyFont="1" applyBorder="1"/>
    <xf numFmtId="0" fontId="111" fillId="0" borderId="0" xfId="0" applyFont="1" applyFill="1" applyBorder="1"/>
    <xf numFmtId="0" fontId="111" fillId="0" borderId="0" xfId="0" applyFont="1" applyFill="1" applyBorder="1" applyProtection="1">
      <protection locked="0"/>
    </xf>
    <xf numFmtId="1" fontId="109" fillId="0" borderId="0" xfId="0" applyNumberFormat="1" applyFont="1" applyFill="1" applyBorder="1" applyAlignment="1" applyProtection="1">
      <alignment horizontal="right" vertical="center"/>
      <protection locked="0"/>
    </xf>
    <xf numFmtId="0" fontId="109" fillId="0" borderId="0" xfId="0" applyFont="1" applyFill="1" applyBorder="1" applyAlignment="1" applyProtection="1">
      <alignment horizontal="right" vertical="center"/>
      <protection locked="0"/>
    </xf>
    <xf numFmtId="3" fontId="109" fillId="0" borderId="0" xfId="0" applyNumberFormat="1" applyFont="1" applyFill="1" applyBorder="1" applyAlignment="1" applyProtection="1">
      <alignment horizontal="left" vertical="center"/>
      <protection locked="0"/>
    </xf>
    <xf numFmtId="9" fontId="109" fillId="0" borderId="0" xfId="0" applyNumberFormat="1" applyFont="1" applyFill="1"/>
    <xf numFmtId="0" fontId="109" fillId="0" borderId="0" xfId="0" applyFont="1" applyBorder="1" applyProtection="1">
      <protection locked="0"/>
    </xf>
    <xf numFmtId="49" fontId="109" fillId="0" borderId="0" xfId="0" applyNumberFormat="1" applyFont="1" applyFill="1" applyBorder="1" applyAlignment="1" applyProtection="1">
      <alignment horizontal="left" vertical="center"/>
      <protection locked="0"/>
    </xf>
    <xf numFmtId="0" fontId="109" fillId="0" borderId="0" xfId="0" applyFont="1" applyFill="1" applyBorder="1" applyProtection="1">
      <protection locked="0"/>
    </xf>
    <xf numFmtId="0" fontId="109" fillId="0" borderId="0" xfId="0" applyFont="1" applyFill="1" applyBorder="1" applyAlignment="1" applyProtection="1">
      <alignment horizontal="left" vertical="center"/>
      <protection locked="0"/>
    </xf>
    <xf numFmtId="0" fontId="109" fillId="0" borderId="11" xfId="0" applyFont="1" applyFill="1" applyBorder="1" applyProtection="1">
      <protection locked="0"/>
    </xf>
    <xf numFmtId="0" fontId="109" fillId="0" borderId="12" xfId="0" applyFont="1" applyFill="1" applyBorder="1" applyProtection="1">
      <protection locked="0"/>
    </xf>
    <xf numFmtId="0" fontId="111" fillId="0" borderId="11" xfId="0" applyFont="1" applyFill="1" applyBorder="1" applyProtection="1">
      <protection locked="0"/>
    </xf>
    <xf numFmtId="0" fontId="111" fillId="0" borderId="12" xfId="0" applyFont="1" applyFill="1" applyBorder="1" applyProtection="1">
      <protection locked="0"/>
    </xf>
    <xf numFmtId="0" fontId="109" fillId="0" borderId="0" xfId="0" applyFont="1" applyFill="1" applyBorder="1" applyAlignment="1" applyProtection="1">
      <alignment horizontal="left" vertical="center"/>
    </xf>
    <xf numFmtId="0" fontId="112" fillId="0" borderId="0" xfId="0" applyFont="1" applyFill="1" applyBorder="1" applyAlignment="1" applyProtection="1">
      <alignment horizontal="left" vertical="center"/>
      <protection locked="0"/>
    </xf>
    <xf numFmtId="0" fontId="110" fillId="0" borderId="0" xfId="0" applyFont="1" applyFill="1" applyBorder="1" applyAlignment="1" applyProtection="1">
      <alignment horizontal="center" vertical="center"/>
      <protection locked="0"/>
    </xf>
    <xf numFmtId="9" fontId="109" fillId="0" borderId="11" xfId="0" applyNumberFormat="1" applyFont="1" applyBorder="1"/>
    <xf numFmtId="9" fontId="109" fillId="0" borderId="0" xfId="0" applyNumberFormat="1" applyFont="1" applyBorder="1"/>
    <xf numFmtId="9" fontId="109" fillId="0" borderId="12" xfId="0" applyNumberFormat="1" applyFont="1" applyBorder="1"/>
    <xf numFmtId="0" fontId="109" fillId="0" borderId="0" xfId="0" applyFont="1" applyFill="1" applyBorder="1" applyAlignment="1">
      <alignment horizontal="left" vertical="center"/>
    </xf>
    <xf numFmtId="3" fontId="109" fillId="0" borderId="0" xfId="0" applyNumberFormat="1" applyFont="1" applyFill="1" applyBorder="1" applyAlignment="1" applyProtection="1">
      <alignment horizontal="right" vertical="center"/>
      <protection locked="0"/>
    </xf>
    <xf numFmtId="1" fontId="109" fillId="0" borderId="0" xfId="0" applyNumberFormat="1" applyFont="1" applyFill="1" applyBorder="1" applyAlignment="1">
      <alignment horizontal="right" vertical="center"/>
    </xf>
    <xf numFmtId="49" fontId="111" fillId="0" borderId="0" xfId="0" applyNumberFormat="1" applyFont="1" applyFill="1" applyBorder="1" applyAlignment="1">
      <alignment horizontal="left"/>
    </xf>
    <xf numFmtId="0" fontId="109" fillId="0" borderId="0" xfId="0" applyFont="1" applyFill="1" applyBorder="1" applyAlignment="1">
      <alignment horizontal="left"/>
    </xf>
    <xf numFmtId="0" fontId="110" fillId="0" borderId="0" xfId="0" applyFont="1" applyFill="1" applyBorder="1" applyAlignment="1" applyProtection="1">
      <alignment horizontal="center"/>
      <protection locked="0"/>
    </xf>
    <xf numFmtId="0" fontId="110" fillId="9" borderId="5" xfId="0" applyFont="1" applyFill="1" applyBorder="1" applyAlignment="1" applyProtection="1">
      <alignment horizontal="center"/>
      <protection locked="0"/>
    </xf>
    <xf numFmtId="0" fontId="109" fillId="0" borderId="0" xfId="0" applyFont="1" applyFill="1" applyAlignment="1">
      <alignment horizontal="center"/>
    </xf>
    <xf numFmtId="0" fontId="109" fillId="0" borderId="0" xfId="0" applyFont="1" applyAlignment="1">
      <alignment horizontal="center"/>
    </xf>
    <xf numFmtId="0" fontId="112" fillId="0" borderId="0" xfId="0" applyFont="1" applyAlignment="1">
      <alignment horizontal="center"/>
    </xf>
    <xf numFmtId="0" fontId="116" fillId="0" borderId="0" xfId="0" applyFont="1" applyAlignment="1">
      <alignment horizontal="center"/>
    </xf>
    <xf numFmtId="0" fontId="97" fillId="0" borderId="0" xfId="0" applyNumberFormat="1" applyFont="1" applyFill="1" applyBorder="1" applyAlignment="1" applyProtection="1">
      <protection locked="0"/>
    </xf>
    <xf numFmtId="0" fontId="96" fillId="0" borderId="0" xfId="0" applyFont="1" applyFill="1" applyBorder="1" applyAlignment="1" applyProtection="1">
      <alignment horizontal="center" wrapText="1"/>
      <protection locked="0"/>
    </xf>
    <xf numFmtId="169" fontId="96" fillId="0" borderId="0" xfId="0" applyNumberFormat="1" applyFont="1" applyFill="1" applyBorder="1" applyAlignment="1" applyProtection="1">
      <alignment wrapText="1"/>
      <protection locked="0"/>
    </xf>
    <xf numFmtId="9" fontId="93" fillId="0" borderId="11" xfId="0" applyNumberFormat="1" applyFont="1" applyFill="1" applyBorder="1" applyAlignment="1">
      <alignment wrapText="1"/>
    </xf>
    <xf numFmtId="9" fontId="93" fillId="0" borderId="0" xfId="0" applyNumberFormat="1" applyFont="1" applyFill="1" applyBorder="1" applyAlignment="1">
      <alignment wrapText="1"/>
    </xf>
    <xf numFmtId="9" fontId="93" fillId="0" borderId="12" xfId="0" applyNumberFormat="1" applyFont="1" applyFill="1" applyBorder="1" applyAlignment="1">
      <alignment wrapText="1"/>
    </xf>
    <xf numFmtId="0" fontId="93" fillId="0" borderId="0" xfId="0" applyFont="1" applyFill="1" applyAlignment="1">
      <alignment wrapText="1"/>
    </xf>
    <xf numFmtId="0" fontId="93" fillId="0" borderId="0" xfId="0" applyFont="1" applyFill="1" applyBorder="1" applyAlignment="1" applyProtection="1">
      <alignment horizontal="center" wrapText="1"/>
      <protection locked="0"/>
    </xf>
    <xf numFmtId="169" fontId="93" fillId="0" borderId="0" xfId="0" applyNumberFormat="1" applyFont="1" applyFill="1" applyBorder="1" applyAlignment="1" applyProtection="1">
      <alignment wrapText="1"/>
      <protection locked="0"/>
    </xf>
    <xf numFmtId="0" fontId="92" fillId="0" borderId="0" xfId="0" applyFont="1" applyFill="1" applyBorder="1" applyAlignment="1" applyProtection="1">
      <alignment wrapText="1"/>
      <protection locked="0"/>
    </xf>
    <xf numFmtId="0" fontId="94" fillId="0" borderId="0" xfId="0" applyFont="1" applyFill="1" applyBorder="1" applyAlignment="1" applyProtection="1">
      <alignment wrapText="1"/>
      <protection locked="0"/>
    </xf>
    <xf numFmtId="2" fontId="63" fillId="0" borderId="0" xfId="0" applyNumberFormat="1" applyFont="1" applyFill="1" applyBorder="1" applyAlignment="1" applyProtection="1">
      <alignment horizontal="left" vertical="center"/>
      <protection locked="0"/>
    </xf>
    <xf numFmtId="167" fontId="0" fillId="12" borderId="1" xfId="0" applyNumberFormat="1" applyFill="1" applyBorder="1"/>
    <xf numFmtId="167" fontId="9" fillId="12" borderId="1" xfId="0" applyNumberFormat="1" applyFont="1" applyFill="1" applyBorder="1"/>
    <xf numFmtId="167" fontId="20" fillId="12" borderId="1" xfId="90" applyNumberFormat="1" applyFont="1" applyFill="1" applyBorder="1"/>
    <xf numFmtId="0" fontId="0" fillId="12" borderId="1" xfId="0" applyFont="1" applyFill="1" applyBorder="1"/>
    <xf numFmtId="0" fontId="26" fillId="0" borderId="0" xfId="0" applyFont="1" applyFill="1" applyBorder="1" applyAlignment="1" applyProtection="1">
      <alignment horizontal="justify"/>
      <protection locked="0"/>
    </xf>
    <xf numFmtId="0" fontId="117" fillId="0" borderId="0" xfId="0" applyFont="1" applyAlignment="1">
      <alignment horizontal="center"/>
    </xf>
    <xf numFmtId="0" fontId="58" fillId="0" borderId="0" xfId="0" applyFont="1" applyFill="1" applyBorder="1" applyAlignment="1" applyProtection="1">
      <alignment horizontal="center"/>
      <protection locked="0"/>
    </xf>
    <xf numFmtId="0" fontId="118" fillId="0" borderId="0" xfId="0" applyFont="1" applyFill="1" applyBorder="1" applyProtection="1">
      <protection locked="0"/>
    </xf>
    <xf numFmtId="0" fontId="93" fillId="13" borderId="0" xfId="0" applyFont="1" applyFill="1" applyBorder="1" applyAlignment="1">
      <alignment horizontal="center"/>
    </xf>
    <xf numFmtId="0" fontId="0" fillId="0" borderId="0" xfId="0" applyFill="1" applyBorder="1" applyAlignment="1" applyProtection="1">
      <protection locked="0"/>
    </xf>
    <xf numFmtId="0" fontId="26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justify"/>
    </xf>
    <xf numFmtId="0" fontId="9" fillId="0" borderId="0" xfId="0" applyFont="1" applyFill="1" applyBorder="1" applyAlignment="1" applyProtection="1">
      <alignment horizontal="justify" wrapText="1"/>
      <protection locked="0"/>
    </xf>
    <xf numFmtId="0" fontId="0" fillId="0" borderId="0" xfId="0" applyFont="1" applyFill="1" applyBorder="1" applyAlignment="1">
      <alignment horizontal="justify"/>
    </xf>
    <xf numFmtId="0" fontId="75" fillId="0" borderId="0" xfId="0" applyFont="1" applyBorder="1" applyProtection="1">
      <protection locked="0"/>
    </xf>
    <xf numFmtId="1" fontId="110" fillId="0" borderId="0" xfId="0" applyNumberFormat="1" applyFont="1" applyFill="1" applyBorder="1" applyAlignment="1" applyProtection="1">
      <alignment horizontal="right" vertical="center"/>
      <protection locked="0"/>
    </xf>
    <xf numFmtId="49" fontId="110" fillId="0" borderId="0" xfId="0" applyNumberFormat="1" applyFont="1" applyFill="1" applyBorder="1" applyAlignment="1" applyProtection="1">
      <alignment horizontal="left" vertical="center"/>
      <protection locked="0"/>
    </xf>
    <xf numFmtId="0" fontId="110" fillId="0" borderId="0" xfId="0" applyFont="1" applyFill="1" applyBorder="1" applyAlignment="1">
      <alignment horizontal="left" vertical="center"/>
    </xf>
    <xf numFmtId="0" fontId="110" fillId="0" borderId="0" xfId="0" applyFont="1" applyFill="1" applyBorder="1" applyProtection="1">
      <protection locked="0"/>
    </xf>
    <xf numFmtId="9" fontId="110" fillId="0" borderId="11" xfId="0" applyNumberFormat="1" applyFont="1" applyFill="1" applyBorder="1"/>
    <xf numFmtId="9" fontId="110" fillId="0" borderId="0" xfId="0" applyNumberFormat="1" applyFont="1" applyFill="1" applyBorder="1"/>
    <xf numFmtId="9" fontId="110" fillId="0" borderId="12" xfId="0" applyNumberFormat="1" applyFont="1" applyFill="1" applyBorder="1"/>
    <xf numFmtId="0" fontId="75" fillId="0" borderId="0" xfId="0" applyFont="1" applyFill="1" applyBorder="1" applyProtection="1">
      <protection locked="0"/>
    </xf>
    <xf numFmtId="0" fontId="110" fillId="0" borderId="0" xfId="0" applyFont="1" applyFill="1" applyBorder="1" applyAlignment="1" applyProtection="1">
      <alignment horizontal="left" vertical="center"/>
      <protection locked="0"/>
    </xf>
    <xf numFmtId="0" fontId="63" fillId="0" borderId="0" xfId="0" applyFont="1" applyBorder="1"/>
    <xf numFmtId="9" fontId="0" fillId="0" borderId="11" xfId="0" applyNumberFormat="1" applyFont="1" applyBorder="1"/>
    <xf numFmtId="9" fontId="0" fillId="0" borderId="0" xfId="0" applyNumberFormat="1" applyFont="1" applyBorder="1"/>
    <xf numFmtId="9" fontId="0" fillId="0" borderId="12" xfId="0" applyNumberFormat="1" applyFont="1" applyBorder="1"/>
    <xf numFmtId="0" fontId="63" fillId="0" borderId="0" xfId="0" applyFont="1" applyFill="1" applyBorder="1" applyAlignment="1" applyProtection="1">
      <alignment horizontal="justify"/>
      <protection locked="0"/>
    </xf>
    <xf numFmtId="0" fontId="56" fillId="0" borderId="0" xfId="0" applyFont="1" applyFill="1" applyBorder="1" applyAlignment="1" applyProtection="1">
      <alignment horizontal="left"/>
      <protection locked="0"/>
    </xf>
    <xf numFmtId="0" fontId="0" fillId="2" borderId="0" xfId="0" applyFill="1"/>
    <xf numFmtId="0" fontId="26" fillId="0" borderId="0" xfId="0" applyFont="1" applyFill="1" applyBorder="1" applyAlignment="1" applyProtection="1">
      <alignment horizontal="center" vertical="center"/>
      <protection locked="0"/>
    </xf>
    <xf numFmtId="1" fontId="26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 applyProtection="1">
      <alignment horizontal="center" vertical="center"/>
    </xf>
    <xf numFmtId="0" fontId="90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9" borderId="0" xfId="0" applyFill="1"/>
    <xf numFmtId="0" fontId="94" fillId="0" borderId="0" xfId="0" applyFont="1" applyFill="1" applyBorder="1" applyAlignment="1" applyProtection="1">
      <alignment horizontal="justify"/>
      <protection locked="0"/>
    </xf>
    <xf numFmtId="167" fontId="0" fillId="0" borderId="1" xfId="0" applyNumberFormat="1" applyFill="1" applyBorder="1"/>
    <xf numFmtId="0" fontId="28" fillId="2" borderId="0" xfId="0" applyFont="1" applyFill="1"/>
    <xf numFmtId="0" fontId="27" fillId="2" borderId="0" xfId="0" applyFont="1" applyFill="1"/>
    <xf numFmtId="0" fontId="80" fillId="2" borderId="0" xfId="0" applyFont="1" applyFill="1"/>
    <xf numFmtId="0" fontId="57" fillId="2" borderId="0" xfId="0" applyFont="1" applyFill="1" applyAlignment="1">
      <alignment wrapText="1"/>
    </xf>
    <xf numFmtId="0" fontId="13" fillId="2" borderId="0" xfId="0" applyFont="1" applyFill="1"/>
    <xf numFmtId="0" fontId="0" fillId="2" borderId="0" xfId="0" applyFont="1" applyFill="1"/>
    <xf numFmtId="0" fontId="16" fillId="2" borderId="0" xfId="0" applyFont="1" applyFill="1" applyAlignment="1">
      <alignment wrapText="1"/>
    </xf>
    <xf numFmtId="0" fontId="9" fillId="2" borderId="17" xfId="0" applyFont="1" applyFill="1" applyBorder="1"/>
    <xf numFmtId="0" fontId="9" fillId="2" borderId="18" xfId="0" applyFont="1" applyFill="1" applyBorder="1" applyAlignment="1">
      <alignment wrapText="1"/>
    </xf>
    <xf numFmtId="0" fontId="14" fillId="2" borderId="2" xfId="0" applyFont="1" applyFill="1" applyBorder="1"/>
    <xf numFmtId="0" fontId="0" fillId="2" borderId="13" xfId="0" applyFill="1" applyBorder="1" applyAlignment="1">
      <alignment wrapText="1"/>
    </xf>
    <xf numFmtId="0" fontId="0" fillId="2" borderId="13" xfId="0" applyFill="1" applyBorder="1" applyAlignment="1">
      <alignment vertical="top" wrapText="1"/>
    </xf>
    <xf numFmtId="0" fontId="0" fillId="2" borderId="2" xfId="0" applyFill="1" applyBorder="1"/>
    <xf numFmtId="0" fontId="0" fillId="2" borderId="2" xfId="0" applyFon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119" fillId="2" borderId="0" xfId="0" applyFont="1" applyFill="1"/>
    <xf numFmtId="0" fontId="14" fillId="2" borderId="0" xfId="0" applyFont="1" applyFill="1"/>
    <xf numFmtId="0" fontId="57" fillId="2" borderId="0" xfId="0" applyFont="1" applyFill="1"/>
    <xf numFmtId="0" fontId="60" fillId="2" borderId="0" xfId="0" applyFont="1" applyFill="1"/>
    <xf numFmtId="0" fontId="60" fillId="2" borderId="0" xfId="0" applyFont="1" applyFill="1" applyAlignment="1">
      <alignment wrapText="1"/>
    </xf>
    <xf numFmtId="0" fontId="9" fillId="2" borderId="0" xfId="0" applyFont="1" applyFill="1"/>
    <xf numFmtId="0" fontId="0" fillId="14" borderId="0" xfId="0" applyFill="1" applyAlignment="1">
      <alignment horizontal="left"/>
    </xf>
    <xf numFmtId="49" fontId="0" fillId="5" borderId="0" xfId="0" applyNumberFormat="1" applyFill="1" applyAlignment="1">
      <alignment horizontal="left"/>
    </xf>
    <xf numFmtId="49" fontId="0" fillId="12" borderId="0" xfId="0" applyNumberFormat="1" applyFill="1" applyAlignment="1">
      <alignment horizontal="left"/>
    </xf>
    <xf numFmtId="49" fontId="0" fillId="4" borderId="0" xfId="0" applyNumberFormat="1" applyFill="1" applyAlignment="1">
      <alignment horizontal="left"/>
    </xf>
    <xf numFmtId="49" fontId="0" fillId="11" borderId="0" xfId="0" applyNumberFormat="1" applyFill="1" applyAlignment="1">
      <alignment horizontal="left"/>
    </xf>
    <xf numFmtId="49" fontId="0" fillId="13" borderId="0" xfId="0" applyNumberFormat="1" applyFill="1" applyAlignment="1">
      <alignment horizontal="left"/>
    </xf>
    <xf numFmtId="0" fontId="100" fillId="2" borderId="9" xfId="0" applyFont="1" applyFill="1" applyBorder="1"/>
    <xf numFmtId="0" fontId="0" fillId="0" borderId="0" xfId="0" applyFont="1" applyBorder="1" applyAlignment="1" applyProtection="1">
      <protection locked="0"/>
    </xf>
    <xf numFmtId="0" fontId="9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93" fillId="9" borderId="0" xfId="0" applyFont="1" applyFill="1" applyBorder="1"/>
    <xf numFmtId="0" fontId="5" fillId="0" borderId="0" xfId="0" applyFont="1" applyFill="1" applyBorder="1" applyAlignment="1" applyProtection="1">
      <protection locked="0"/>
    </xf>
    <xf numFmtId="0" fontId="65" fillId="0" borderId="0" xfId="0" applyFont="1" applyFill="1" applyBorder="1" applyAlignment="1">
      <alignment horizontal="right" vertical="center"/>
    </xf>
    <xf numFmtId="49" fontId="65" fillId="0" borderId="0" xfId="0" applyNumberFormat="1" applyFont="1" applyFill="1" applyBorder="1" applyAlignment="1">
      <alignment horizontal="left"/>
    </xf>
    <xf numFmtId="0" fontId="120" fillId="0" borderId="0" xfId="0" applyFont="1" applyFill="1" applyBorder="1" applyAlignment="1">
      <alignment horizontal="center"/>
    </xf>
    <xf numFmtId="0" fontId="65" fillId="0" borderId="0" xfId="0" applyFont="1" applyFill="1"/>
    <xf numFmtId="49" fontId="63" fillId="0" borderId="0" xfId="0" applyNumberFormat="1" applyFont="1" applyFill="1" applyBorder="1" applyAlignment="1">
      <alignment horizontal="left"/>
    </xf>
    <xf numFmtId="0" fontId="121" fillId="0" borderId="0" xfId="0" applyFont="1" applyFill="1"/>
    <xf numFmtId="0" fontId="9" fillId="8" borderId="0" xfId="0" applyFont="1" applyFill="1" applyBorder="1" applyProtection="1">
      <protection locked="0"/>
    </xf>
    <xf numFmtId="0" fontId="99" fillId="8" borderId="0" xfId="0" applyFont="1" applyFill="1" applyBorder="1" applyAlignment="1" applyProtection="1">
      <alignment horizontal="left"/>
      <protection locked="0"/>
    </xf>
    <xf numFmtId="0" fontId="79" fillId="8" borderId="0" xfId="0" applyFont="1" applyFill="1" applyBorder="1" applyAlignment="1" applyProtection="1">
      <alignment horizontal="left"/>
      <protection locked="0"/>
    </xf>
    <xf numFmtId="168" fontId="0" fillId="0" borderId="0" xfId="0" applyNumberFormat="1" applyBorder="1" applyAlignment="1" applyProtection="1">
      <alignment horizontal="left" wrapText="1"/>
      <protection locked="0"/>
    </xf>
    <xf numFmtId="0" fontId="65" fillId="8" borderId="0" xfId="0" applyFont="1" applyFill="1" applyBorder="1" applyAlignment="1" applyProtection="1">
      <alignment horizontal="left"/>
      <protection locked="0"/>
    </xf>
    <xf numFmtId="0" fontId="65" fillId="8" borderId="0" xfId="0" applyFont="1" applyFill="1" applyBorder="1" applyAlignment="1" applyProtection="1">
      <alignment horizontal="left" wrapText="1"/>
      <protection locked="0"/>
    </xf>
    <xf numFmtId="0" fontId="23" fillId="2" borderId="9" xfId="0" applyFont="1" applyFill="1" applyBorder="1"/>
    <xf numFmtId="0" fontId="75" fillId="9" borderId="5" xfId="0" applyFont="1" applyFill="1" applyBorder="1" applyAlignment="1" applyProtection="1">
      <alignment horizontal="left"/>
      <protection locked="0"/>
    </xf>
    <xf numFmtId="0" fontId="63" fillId="0" borderId="0" xfId="0" applyFont="1" applyFill="1" applyBorder="1" applyAlignment="1">
      <alignment horizontal="left"/>
    </xf>
    <xf numFmtId="0" fontId="68" fillId="3" borderId="0" xfId="0" applyFont="1" applyFill="1" applyBorder="1" applyAlignment="1">
      <alignment horizontal="right" vertical="center"/>
    </xf>
    <xf numFmtId="0" fontId="90" fillId="0" borderId="0" xfId="0" applyFont="1" applyBorder="1" applyProtection="1">
      <protection locked="0"/>
    </xf>
    <xf numFmtId="49" fontId="0" fillId="2" borderId="0" xfId="0" applyNumberFormat="1" applyFill="1" applyAlignment="1">
      <alignment horizontal="left"/>
    </xf>
    <xf numFmtId="0" fontId="0" fillId="2" borderId="21" xfId="0" applyFill="1" applyBorder="1"/>
    <xf numFmtId="0" fontId="0" fillId="2" borderId="22" xfId="0" applyFill="1" applyBorder="1"/>
    <xf numFmtId="0" fontId="0" fillId="2" borderId="1" xfId="0" applyFill="1" applyBorder="1"/>
    <xf numFmtId="0" fontId="109" fillId="12" borderId="0" xfId="0" applyFont="1" applyFill="1" applyBorder="1" applyProtection="1">
      <protection locked="0"/>
    </xf>
    <xf numFmtId="0" fontId="9" fillId="3" borderId="0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112" fillId="0" borderId="0" xfId="0" applyFont="1" applyFill="1" applyAlignment="1">
      <alignment horizontal="center"/>
    </xf>
    <xf numFmtId="169" fontId="0" fillId="0" borderId="0" xfId="0" applyNumberFormat="1" applyFont="1" applyFill="1"/>
    <xf numFmtId="0" fontId="113" fillId="0" borderId="0" xfId="0" applyFont="1" applyFill="1" applyAlignment="1">
      <alignment horizontal="center"/>
    </xf>
    <xf numFmtId="0" fontId="85" fillId="0" borderId="0" xfId="0" applyFont="1" applyFill="1" applyAlignment="1">
      <alignment horizontal="center"/>
    </xf>
    <xf numFmtId="0" fontId="9" fillId="0" borderId="17" xfId="0" applyFont="1" applyBorder="1"/>
    <xf numFmtId="0" fontId="9" fillId="0" borderId="23" xfId="0" applyFont="1" applyBorder="1" applyAlignment="1">
      <alignment horizontal="center"/>
    </xf>
    <xf numFmtId="0" fontId="9" fillId="0" borderId="18" xfId="0" applyFont="1" applyBorder="1"/>
    <xf numFmtId="0" fontId="9" fillId="0" borderId="2" xfId="0" applyFont="1" applyBorder="1" applyAlignment="1">
      <alignment wrapText="1"/>
    </xf>
    <xf numFmtId="0" fontId="9" fillId="16" borderId="1" xfId="0" applyFont="1" applyFill="1" applyBorder="1" applyAlignment="1">
      <alignment horizontal="center"/>
    </xf>
    <xf numFmtId="1" fontId="9" fillId="15" borderId="13" xfId="0" applyNumberFormat="1" applyFont="1" applyFill="1" applyBorder="1"/>
    <xf numFmtId="0" fontId="9" fillId="0" borderId="2" xfId="0" applyFont="1" applyBorder="1"/>
    <xf numFmtId="0" fontId="9" fillId="0" borderId="1" xfId="0" applyFont="1" applyBorder="1" applyAlignment="1">
      <alignment horizontal="center"/>
    </xf>
    <xf numFmtId="169" fontId="9" fillId="15" borderId="13" xfId="0" applyNumberFormat="1" applyFont="1" applyFill="1" applyBorder="1"/>
    <xf numFmtId="0" fontId="9" fillId="0" borderId="1" xfId="0" applyFont="1" applyBorder="1" applyAlignment="1">
      <alignment horizontal="center" wrapText="1"/>
    </xf>
    <xf numFmtId="9" fontId="9" fillId="15" borderId="13" xfId="0" applyNumberFormat="1" applyFont="1" applyFill="1" applyBorder="1"/>
    <xf numFmtId="0" fontId="9" fillId="0" borderId="19" xfId="0" applyFont="1" applyBorder="1" applyAlignment="1">
      <alignment wrapText="1"/>
    </xf>
    <xf numFmtId="0" fontId="9" fillId="0" borderId="24" xfId="0" applyFont="1" applyBorder="1" applyAlignment="1">
      <alignment horizontal="center" wrapText="1"/>
    </xf>
    <xf numFmtId="0" fontId="0" fillId="15" borderId="20" xfId="0" applyFill="1" applyBorder="1"/>
    <xf numFmtId="9" fontId="9" fillId="15" borderId="20" xfId="0" applyNumberFormat="1" applyFont="1" applyFill="1" applyBorder="1"/>
    <xf numFmtId="0" fontId="122" fillId="2" borderId="0" xfId="6" applyFont="1" applyFill="1" applyAlignment="1" applyProtection="1"/>
    <xf numFmtId="9" fontId="63" fillId="0" borderId="0" xfId="94" applyFont="1" applyFill="1" applyBorder="1" applyAlignment="1"/>
    <xf numFmtId="0" fontId="23" fillId="0" borderId="0" xfId="0" applyFont="1"/>
    <xf numFmtId="0" fontId="78" fillId="0" borderId="0" xfId="0" applyFont="1" applyFill="1" applyBorder="1" applyAlignment="1" applyProtection="1">
      <alignment horizontal="justify"/>
      <protection locked="0"/>
    </xf>
    <xf numFmtId="0" fontId="123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9" fontId="13" fillId="0" borderId="0" xfId="0" applyNumberFormat="1" applyFont="1" applyFill="1" applyBorder="1" applyAlignment="1" applyProtection="1">
      <protection locked="0"/>
    </xf>
    <xf numFmtId="0" fontId="20" fillId="2" borderId="9" xfId="0" applyFont="1" applyFill="1" applyBorder="1"/>
    <xf numFmtId="0" fontId="19" fillId="0" borderId="25" xfId="0" applyFont="1" applyFill="1" applyBorder="1" applyAlignment="1" applyProtection="1">
      <alignment wrapText="1"/>
      <protection locked="0"/>
    </xf>
    <xf numFmtId="0" fontId="19" fillId="0" borderId="21" xfId="0" applyFont="1" applyFill="1" applyBorder="1" applyAlignment="1" applyProtection="1">
      <alignment wrapText="1"/>
      <protection locked="0"/>
    </xf>
    <xf numFmtId="0" fontId="19" fillId="0" borderId="26" xfId="0" applyFont="1" applyFill="1" applyBorder="1" applyAlignment="1" applyProtection="1">
      <alignment wrapText="1"/>
      <protection locked="0"/>
    </xf>
    <xf numFmtId="9" fontId="0" fillId="0" borderId="27" xfId="0" applyNumberFormat="1" applyFill="1" applyBorder="1"/>
    <xf numFmtId="9" fontId="0" fillId="0" borderId="28" xfId="0" applyNumberFormat="1" applyFill="1" applyBorder="1"/>
    <xf numFmtId="9" fontId="0" fillId="0" borderId="29" xfId="0" applyNumberFormat="1" applyFill="1" applyBorder="1"/>
    <xf numFmtId="0" fontId="0" fillId="0" borderId="11" xfId="0" applyFont="1" applyFill="1" applyBorder="1" applyAlignment="1" applyProtection="1">
      <alignment horizontal="left" vertical="center"/>
      <protection locked="0"/>
    </xf>
    <xf numFmtId="167" fontId="0" fillId="0" borderId="4" xfId="0" applyNumberFormat="1" applyFill="1" applyBorder="1"/>
    <xf numFmtId="167" fontId="9" fillId="12" borderId="4" xfId="0" applyNumberFormat="1" applyFont="1" applyFill="1" applyBorder="1"/>
    <xf numFmtId="167" fontId="0" fillId="12" borderId="4" xfId="0" applyNumberFormat="1" applyFill="1" applyBorder="1"/>
    <xf numFmtId="0" fontId="0" fillId="12" borderId="4" xfId="0" applyFont="1" applyFill="1" applyBorder="1"/>
    <xf numFmtId="0" fontId="2" fillId="0" borderId="29" xfId="0" applyFont="1" applyFill="1" applyBorder="1" applyProtection="1">
      <protection locked="0"/>
    </xf>
    <xf numFmtId="0" fontId="2" fillId="0" borderId="27" xfId="0" applyFont="1" applyFill="1" applyBorder="1" applyProtection="1">
      <protection locked="0"/>
    </xf>
    <xf numFmtId="0" fontId="2" fillId="0" borderId="28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49" fontId="37" fillId="6" borderId="0" xfId="0" applyNumberFormat="1" applyFont="1" applyFill="1" applyBorder="1" applyAlignment="1">
      <alignment horizontal="left"/>
    </xf>
    <xf numFmtId="0" fontId="36" fillId="6" borderId="0" xfId="0" applyFont="1" applyFill="1" applyBorder="1" applyAlignment="1">
      <alignment horizontal="center"/>
    </xf>
    <xf numFmtId="0" fontId="113" fillId="6" borderId="0" xfId="0" applyFont="1" applyFill="1" applyBorder="1" applyAlignment="1">
      <alignment horizontal="center"/>
    </xf>
    <xf numFmtId="0" fontId="120" fillId="6" borderId="0" xfId="0" applyFont="1" applyFill="1" applyBorder="1" applyAlignment="1">
      <alignment horizontal="right" vertical="center"/>
    </xf>
    <xf numFmtId="0" fontId="19" fillId="6" borderId="0" xfId="0" applyFont="1" applyFill="1" applyBorder="1" applyAlignment="1">
      <alignment horizontal="right" vertical="center"/>
    </xf>
    <xf numFmtId="0" fontId="112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right" vertical="center"/>
      <protection locked="0"/>
    </xf>
    <xf numFmtId="49" fontId="18" fillId="0" borderId="0" xfId="0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1" fontId="18" fillId="0" borderId="0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1" fontId="85" fillId="0" borderId="0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 applyProtection="1">
      <alignment horizontal="left" vertical="center"/>
    </xf>
    <xf numFmtId="49" fontId="112" fillId="0" borderId="0" xfId="0" applyNumberFormat="1" applyFont="1" applyFill="1" applyBorder="1" applyAlignment="1" applyProtection="1">
      <alignment horizontal="left" vertical="center"/>
      <protection locked="0"/>
    </xf>
    <xf numFmtId="0" fontId="112" fillId="6" borderId="0" xfId="0" applyFont="1" applyFill="1" applyBorder="1" applyAlignment="1">
      <alignment horizontal="center" vertical="center"/>
    </xf>
    <xf numFmtId="0" fontId="85" fillId="6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center"/>
    </xf>
    <xf numFmtId="0" fontId="112" fillId="0" borderId="0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 applyProtection="1">
      <alignment horizontal="right"/>
      <protection locked="0"/>
    </xf>
    <xf numFmtId="0" fontId="18" fillId="0" borderId="11" xfId="0" applyFont="1" applyFill="1" applyBorder="1" applyAlignment="1" applyProtection="1">
      <alignment horizontal="right"/>
      <protection locked="0"/>
    </xf>
    <xf numFmtId="0" fontId="112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" fontId="85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Fill="1" applyBorder="1" applyAlignment="1" applyProtection="1">
      <alignment horizontal="center"/>
      <protection locked="0"/>
    </xf>
    <xf numFmtId="0" fontId="18" fillId="0" borderId="11" xfId="0" applyFont="1" applyFill="1" applyBorder="1" applyAlignment="1" applyProtection="1">
      <alignment horizontal="center"/>
      <protection locked="0"/>
    </xf>
    <xf numFmtId="49" fontId="18" fillId="0" borderId="0" xfId="0" applyNumberFormat="1" applyFont="1" applyBorder="1" applyAlignment="1" applyProtection="1">
      <alignment horizontal="left" vertical="center"/>
      <protection locked="0"/>
    </xf>
    <xf numFmtId="0" fontId="112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81" fillId="0" borderId="0" xfId="0" applyFont="1" applyFill="1" applyBorder="1" applyAlignment="1" applyProtection="1">
      <alignment horizontal="right" vertical="center"/>
      <protection locked="0"/>
    </xf>
    <xf numFmtId="0" fontId="81" fillId="0" borderId="0" xfId="0" applyFont="1" applyFill="1" applyBorder="1" applyAlignment="1" applyProtection="1">
      <alignment horizontal="left" vertical="center"/>
      <protection locked="0"/>
    </xf>
    <xf numFmtId="0" fontId="127" fillId="0" borderId="0" xfId="0" applyFont="1" applyFill="1" applyBorder="1" applyAlignment="1" applyProtection="1">
      <alignment horizontal="left" vertical="center"/>
      <protection locked="0"/>
    </xf>
    <xf numFmtId="0" fontId="112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left"/>
      <protection locked="0"/>
    </xf>
    <xf numFmtId="0" fontId="128" fillId="0" borderId="0" xfId="0" applyFont="1" applyAlignment="1">
      <alignment horizontal="center"/>
    </xf>
    <xf numFmtId="49" fontId="9" fillId="14" borderId="0" xfId="0" applyNumberFormat="1" applyFont="1" applyFill="1" applyBorder="1" applyAlignment="1">
      <alignment horizontal="left"/>
    </xf>
    <xf numFmtId="0" fontId="0" fillId="14" borderId="0" xfId="0" applyFont="1" applyFill="1" applyBorder="1" applyAlignment="1">
      <alignment horizontal="center"/>
    </xf>
    <xf numFmtId="0" fontId="20" fillId="14" borderId="0" xfId="0" applyFont="1" applyFill="1" applyBorder="1" applyAlignment="1">
      <alignment horizontal="center" vertical="center"/>
    </xf>
    <xf numFmtId="1" fontId="0" fillId="14" borderId="0" xfId="0" applyNumberFormat="1" applyFont="1" applyFill="1" applyBorder="1" applyAlignment="1">
      <alignment horizontal="right" vertical="center"/>
    </xf>
    <xf numFmtId="0" fontId="0" fillId="0" borderId="29" xfId="0" applyFont="1" applyFill="1" applyBorder="1"/>
    <xf numFmtId="0" fontId="0" fillId="0" borderId="27" xfId="0" applyFont="1" applyFill="1" applyBorder="1"/>
    <xf numFmtId="9" fontId="0" fillId="0" borderId="27" xfId="0" applyNumberFormat="1" applyFont="1" applyFill="1" applyBorder="1"/>
    <xf numFmtId="9" fontId="0" fillId="0" borderId="28" xfId="0" applyNumberFormat="1" applyFont="1" applyFill="1" applyBorder="1"/>
    <xf numFmtId="9" fontId="0" fillId="0" borderId="0" xfId="0" applyNumberFormat="1" applyFont="1" applyFill="1"/>
    <xf numFmtId="1" fontId="81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/>
    </xf>
    <xf numFmtId="2" fontId="0" fillId="0" borderId="0" xfId="0" applyNumberFormat="1" applyFill="1" applyBorder="1" applyAlignment="1" applyProtection="1">
      <alignment horizontal="left" vertical="center"/>
      <protection locked="0"/>
    </xf>
    <xf numFmtId="0" fontId="135" fillId="0" borderId="0" xfId="0" applyFont="1"/>
    <xf numFmtId="167" fontId="93" fillId="0" borderId="0" xfId="0" applyNumberFormat="1" applyFont="1" applyFill="1" applyBorder="1" applyAlignment="1" applyProtection="1">
      <protection locked="0"/>
    </xf>
    <xf numFmtId="49" fontId="27" fillId="0" borderId="0" xfId="0" applyNumberFormat="1" applyFont="1" applyFill="1" applyBorder="1" applyAlignment="1">
      <alignment horizontal="left"/>
    </xf>
    <xf numFmtId="171" fontId="93" fillId="0" borderId="0" xfId="0" applyNumberFormat="1" applyFont="1" applyFill="1" applyBorder="1" applyAlignment="1" applyProtection="1">
      <protection locked="0"/>
    </xf>
    <xf numFmtId="171" fontId="96" fillId="0" borderId="0" xfId="0" applyNumberFormat="1" applyFont="1" applyFill="1" applyBorder="1" applyAlignment="1" applyProtection="1">
      <protection locked="0"/>
    </xf>
    <xf numFmtId="49" fontId="93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justify"/>
      <protection locked="0"/>
    </xf>
    <xf numFmtId="0" fontId="139" fillId="0" borderId="0" xfId="0" applyFont="1" applyFill="1" applyBorder="1" applyAlignment="1" applyProtection="1">
      <alignment horizontal="center" vertical="center"/>
      <protection locked="0"/>
    </xf>
    <xf numFmtId="0" fontId="139" fillId="0" borderId="0" xfId="0" applyFont="1" applyFill="1" applyBorder="1" applyAlignment="1" applyProtection="1">
      <alignment horizontal="center"/>
      <protection locked="0"/>
    </xf>
    <xf numFmtId="9" fontId="140" fillId="0" borderId="0" xfId="0" applyNumberFormat="1" applyFont="1" applyFill="1" applyBorder="1" applyAlignment="1" applyProtection="1">
      <protection locked="0"/>
    </xf>
    <xf numFmtId="0" fontId="139" fillId="0" borderId="0" xfId="0" applyFont="1" applyFill="1" applyBorder="1"/>
    <xf numFmtId="0" fontId="139" fillId="0" borderId="0" xfId="0" applyFont="1" applyFill="1" applyBorder="1" applyProtection="1">
      <protection locked="0"/>
    </xf>
    <xf numFmtId="9" fontId="139" fillId="0" borderId="0" xfId="94" applyFont="1" applyFill="1" applyBorder="1" applyAlignment="1" applyProtection="1">
      <alignment horizontal="center"/>
      <protection locked="0"/>
    </xf>
    <xf numFmtId="2" fontId="139" fillId="0" borderId="0" xfId="0" applyNumberFormat="1" applyFont="1" applyFill="1" applyBorder="1" applyAlignment="1" applyProtection="1">
      <protection locked="0"/>
    </xf>
    <xf numFmtId="0" fontId="139" fillId="0" borderId="0" xfId="0" applyFont="1" applyFill="1" applyBorder="1" applyAlignment="1" applyProtection="1">
      <alignment wrapText="1"/>
      <protection locked="0"/>
    </xf>
    <xf numFmtId="9" fontId="139" fillId="0" borderId="11" xfId="0" applyNumberFormat="1" applyFont="1" applyFill="1" applyBorder="1"/>
    <xf numFmtId="9" fontId="139" fillId="0" borderId="0" xfId="0" applyNumberFormat="1" applyFont="1" applyFill="1" applyBorder="1"/>
    <xf numFmtId="9" fontId="139" fillId="0" borderId="12" xfId="0" applyNumberFormat="1" applyFont="1" applyFill="1" applyBorder="1"/>
    <xf numFmtId="0" fontId="140" fillId="0" borderId="0" xfId="0" applyFont="1" applyFill="1" applyBorder="1" applyAlignment="1" applyProtection="1">
      <alignment horizontal="center"/>
      <protection locked="0"/>
    </xf>
    <xf numFmtId="0" fontId="140" fillId="0" borderId="0" xfId="0" applyFont="1" applyFill="1" applyBorder="1" applyProtection="1">
      <protection locked="0"/>
    </xf>
    <xf numFmtId="0" fontId="139" fillId="0" borderId="0" xfId="0" applyFont="1" applyFill="1" applyBorder="1" applyAlignment="1" applyProtection="1">
      <alignment horizontal="justify"/>
      <protection locked="0"/>
    </xf>
    <xf numFmtId="0" fontId="139" fillId="0" borderId="0" xfId="0" applyFont="1" applyFill="1" applyBorder="1" applyAlignment="1" applyProtection="1">
      <alignment horizontal="left"/>
      <protection locked="0"/>
    </xf>
    <xf numFmtId="9" fontId="139" fillId="0" borderId="14" xfId="0" applyNumberFormat="1" applyFont="1" applyFill="1" applyBorder="1"/>
    <xf numFmtId="9" fontId="139" fillId="0" borderId="15" xfId="0" applyNumberFormat="1" applyFont="1" applyFill="1" applyBorder="1"/>
    <xf numFmtId="9" fontId="139" fillId="0" borderId="16" xfId="0" applyNumberFormat="1" applyFont="1" applyFill="1" applyBorder="1"/>
    <xf numFmtId="0" fontId="141" fillId="0" borderId="0" xfId="0" applyFont="1" applyFill="1" applyBorder="1" applyProtection="1">
      <protection locked="0"/>
    </xf>
    <xf numFmtId="0" fontId="142" fillId="0" borderId="0" xfId="0" applyFont="1" applyFill="1" applyBorder="1" applyAlignment="1" applyProtection="1">
      <alignment horizontal="left"/>
      <protection locked="0"/>
    </xf>
    <xf numFmtId="9" fontId="139" fillId="0" borderId="0" xfId="0" applyNumberFormat="1" applyFont="1" applyFill="1" applyBorder="1" applyAlignment="1" applyProtection="1">
      <protection locked="0"/>
    </xf>
    <xf numFmtId="0" fontId="141" fillId="0" borderId="0" xfId="0" applyFont="1" applyFill="1" applyBorder="1" applyAlignment="1" applyProtection="1">
      <alignment wrapText="1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168" fontId="27" fillId="0" borderId="0" xfId="0" applyNumberFormat="1" applyFont="1" applyFill="1" applyBorder="1" applyAlignment="1" applyProtection="1">
      <alignment horizontal="left"/>
      <protection locked="0"/>
    </xf>
    <xf numFmtId="0" fontId="143" fillId="0" borderId="0" xfId="0" applyFont="1" applyFill="1" applyBorder="1" applyAlignment="1" applyProtection="1">
      <alignment horizontal="justify"/>
      <protection locked="0"/>
    </xf>
    <xf numFmtId="0" fontId="141" fillId="0" borderId="0" xfId="0" applyFont="1" applyFill="1" applyBorder="1" applyAlignment="1" applyProtection="1">
      <alignment horizontal="justify"/>
      <protection locked="0"/>
    </xf>
    <xf numFmtId="0" fontId="141" fillId="0" borderId="0" xfId="0" applyFont="1" applyFill="1" applyBorder="1" applyAlignment="1" applyProtection="1">
      <alignment horizontal="center"/>
      <protection locked="0"/>
    </xf>
    <xf numFmtId="9" fontId="141" fillId="0" borderId="0" xfId="94" applyFont="1" applyFill="1" applyBorder="1" applyAlignment="1" applyProtection="1">
      <alignment horizontal="center"/>
      <protection locked="0"/>
    </xf>
    <xf numFmtId="167" fontId="141" fillId="0" borderId="0" xfId="0" applyNumberFormat="1" applyFont="1" applyFill="1" applyBorder="1" applyProtection="1">
      <protection locked="0"/>
    </xf>
    <xf numFmtId="0" fontId="143" fillId="0" borderId="0" xfId="0" applyFont="1" applyFill="1" applyBorder="1" applyProtection="1">
      <protection locked="0"/>
    </xf>
    <xf numFmtId="9" fontId="141" fillId="0" borderId="11" xfId="0" applyNumberFormat="1" applyFont="1" applyFill="1" applyBorder="1"/>
    <xf numFmtId="9" fontId="141" fillId="0" borderId="0" xfId="0" applyNumberFormat="1" applyFont="1" applyFill="1" applyBorder="1"/>
    <xf numFmtId="9" fontId="141" fillId="0" borderId="12" xfId="0" applyNumberFormat="1" applyFont="1" applyFill="1" applyBorder="1"/>
    <xf numFmtId="0" fontId="141" fillId="0" borderId="0" xfId="0" applyFont="1" applyFill="1"/>
    <xf numFmtId="167" fontId="141" fillId="0" borderId="0" xfId="39" applyNumberFormat="1" applyFont="1" applyFill="1" applyBorder="1" applyProtection="1">
      <protection locked="0"/>
    </xf>
    <xf numFmtId="0" fontId="139" fillId="0" borderId="0" xfId="0" applyFont="1" applyFill="1" applyBorder="1" applyAlignment="1" applyProtection="1">
      <alignment horizontal="center" vertical="center" wrapText="1"/>
      <protection locked="0"/>
    </xf>
    <xf numFmtId="0" fontId="144" fillId="0" borderId="0" xfId="0" applyFont="1" applyFill="1" applyBorder="1" applyAlignment="1" applyProtection="1">
      <alignment horizontal="center"/>
      <protection locked="0"/>
    </xf>
    <xf numFmtId="0" fontId="144" fillId="0" borderId="0" xfId="0" applyFont="1" applyFill="1" applyBorder="1" applyProtection="1">
      <protection locked="0"/>
    </xf>
    <xf numFmtId="0" fontId="139" fillId="0" borderId="0" xfId="0" applyFont="1" applyFill="1"/>
    <xf numFmtId="167" fontId="139" fillId="0" borderId="0" xfId="0" applyNumberFormat="1" applyFont="1" applyFill="1" applyBorder="1" applyAlignment="1" applyProtection="1">
      <protection locked="0"/>
    </xf>
    <xf numFmtId="0" fontId="143" fillId="0" borderId="0" xfId="0" applyFont="1" applyFill="1" applyBorder="1" applyAlignment="1" applyProtection="1">
      <alignment horizontal="center"/>
      <protection locked="0"/>
    </xf>
    <xf numFmtId="0" fontId="144" fillId="0" borderId="0" xfId="0" applyFont="1" applyFill="1" applyBorder="1" applyAlignment="1" applyProtection="1">
      <alignment horizontal="justify"/>
      <protection locked="0"/>
    </xf>
    <xf numFmtId="0" fontId="145" fillId="0" borderId="0" xfId="0" applyFont="1" applyFill="1" applyBorder="1" applyAlignment="1" applyProtection="1">
      <alignment horizontal="justify"/>
      <protection locked="0"/>
    </xf>
    <xf numFmtId="0" fontId="145" fillId="0" borderId="0" xfId="0" applyFont="1" applyFill="1" applyBorder="1" applyAlignment="1" applyProtection="1">
      <alignment horizontal="center"/>
      <protection locked="0"/>
    </xf>
    <xf numFmtId="9" fontId="145" fillId="0" borderId="11" xfId="0" applyNumberFormat="1" applyFont="1" applyFill="1" applyBorder="1"/>
    <xf numFmtId="9" fontId="145" fillId="0" borderId="0" xfId="0" applyNumberFormat="1" applyFont="1" applyFill="1" applyBorder="1"/>
    <xf numFmtId="9" fontId="145" fillId="0" borderId="12" xfId="0" applyNumberFormat="1" applyFont="1" applyFill="1" applyBorder="1"/>
    <xf numFmtId="0" fontId="145" fillId="0" borderId="0" xfId="0" applyFont="1" applyFill="1"/>
    <xf numFmtId="0" fontId="146" fillId="0" borderId="0" xfId="0" applyFont="1" applyFill="1" applyBorder="1" applyAlignment="1" applyProtection="1">
      <alignment horizontal="center" vertical="center"/>
      <protection locked="0"/>
    </xf>
    <xf numFmtId="0" fontId="146" fillId="0" borderId="0" xfId="0" applyFont="1" applyFill="1" applyBorder="1" applyAlignment="1" applyProtection="1">
      <alignment horizontal="justify"/>
      <protection locked="0"/>
    </xf>
    <xf numFmtId="0" fontId="147" fillId="0" borderId="0" xfId="0" applyFont="1" applyFill="1" applyBorder="1" applyAlignment="1" applyProtection="1">
      <alignment horizontal="center"/>
      <protection locked="0"/>
    </xf>
    <xf numFmtId="0" fontId="146" fillId="0" borderId="0" xfId="0" applyFont="1" applyFill="1" applyBorder="1" applyAlignment="1" applyProtection="1">
      <alignment horizontal="center"/>
      <protection locked="0"/>
    </xf>
    <xf numFmtId="2" fontId="146" fillId="0" borderId="0" xfId="0" applyNumberFormat="1" applyFont="1" applyFill="1" applyBorder="1" applyAlignment="1" applyProtection="1">
      <protection locked="0"/>
    </xf>
    <xf numFmtId="0" fontId="147" fillId="0" borderId="0" xfId="0" applyFont="1" applyFill="1" applyBorder="1" applyProtection="1">
      <protection locked="0"/>
    </xf>
    <xf numFmtId="0" fontId="146" fillId="0" borderId="0" xfId="0" applyFont="1" applyFill="1"/>
    <xf numFmtId="9" fontId="146" fillId="0" borderId="11" xfId="0" applyNumberFormat="1" applyFont="1" applyFill="1" applyBorder="1"/>
    <xf numFmtId="9" fontId="146" fillId="0" borderId="0" xfId="0" applyNumberFormat="1" applyFont="1" applyFill="1" applyBorder="1"/>
    <xf numFmtId="9" fontId="146" fillId="0" borderId="12" xfId="0" applyNumberFormat="1" applyFont="1" applyFill="1" applyBorder="1"/>
    <xf numFmtId="1" fontId="0" fillId="0" borderId="0" xfId="0" applyNumberFormat="1" applyFont="1" applyFill="1"/>
    <xf numFmtId="0" fontId="18" fillId="0" borderId="0" xfId="0" applyFont="1" applyFill="1" applyAlignment="1">
      <alignment horizontal="center"/>
    </xf>
    <xf numFmtId="167" fontId="0" fillId="0" borderId="0" xfId="0" applyNumberFormat="1" applyFont="1" applyFill="1"/>
    <xf numFmtId="167" fontId="63" fillId="0" borderId="0" xfId="0" applyNumberFormat="1" applyFont="1" applyFill="1"/>
    <xf numFmtId="0" fontId="14" fillId="8" borderId="0" xfId="0" applyFont="1" applyFill="1"/>
    <xf numFmtId="167" fontId="0" fillId="0" borderId="0" xfId="0" applyNumberFormat="1"/>
    <xf numFmtId="169" fontId="9" fillId="0" borderId="0" xfId="0" applyNumberFormat="1" applyFont="1"/>
    <xf numFmtId="0" fontId="0" fillId="2" borderId="0" xfId="0" applyNumberFormat="1" applyFill="1"/>
    <xf numFmtId="0" fontId="148" fillId="2" borderId="0" xfId="0" applyFont="1" applyFill="1"/>
    <xf numFmtId="0" fontId="28" fillId="0" borderId="29" xfId="0" applyFont="1" applyFill="1" applyBorder="1"/>
    <xf numFmtId="0" fontId="28" fillId="0" borderId="27" xfId="0" applyFont="1" applyFill="1" applyBorder="1"/>
    <xf numFmtId="0" fontId="28" fillId="0" borderId="28" xfId="0" applyFont="1" applyFill="1" applyBorder="1"/>
    <xf numFmtId="0" fontId="149" fillId="0" borderId="0" xfId="0" applyFont="1" applyFill="1"/>
    <xf numFmtId="0" fontId="149" fillId="0" borderId="0" xfId="0" applyFont="1" applyFill="1" applyBorder="1"/>
    <xf numFmtId="0" fontId="44" fillId="0" borderId="0" xfId="0" applyFont="1" applyFill="1"/>
    <xf numFmtId="0" fontId="0" fillId="0" borderId="0" xfId="0" applyFill="1" applyAlignment="1">
      <alignment horizontal="center"/>
    </xf>
    <xf numFmtId="0" fontId="39" fillId="6" borderId="0" xfId="0" applyFont="1" applyFill="1" applyAlignment="1"/>
    <xf numFmtId="0" fontId="110" fillId="6" borderId="0" xfId="0" applyFont="1" applyFill="1" applyAlignment="1"/>
    <xf numFmtId="0" fontId="64" fillId="6" borderId="0" xfId="0" applyFont="1" applyFill="1" applyAlignment="1"/>
    <xf numFmtId="0" fontId="107" fillId="6" borderId="0" xfId="0" applyFont="1" applyFill="1" applyAlignment="1"/>
    <xf numFmtId="0" fontId="28" fillId="0" borderId="0" xfId="0" applyFont="1" applyAlignment="1"/>
    <xf numFmtId="0" fontId="0" fillId="0" borderId="0" xfId="0" applyFill="1" applyAlignment="1"/>
    <xf numFmtId="0" fontId="110" fillId="0" borderId="0" xfId="0" applyFont="1" applyFill="1" applyAlignment="1"/>
    <xf numFmtId="0" fontId="63" fillId="0" borderId="0" xfId="0" applyFont="1" applyFill="1" applyAlignment="1"/>
    <xf numFmtId="0" fontId="0" fillId="0" borderId="0" xfId="0" applyFill="1" applyBorder="1" applyAlignment="1"/>
    <xf numFmtId="0" fontId="19" fillId="0" borderId="0" xfId="0" applyFont="1" applyAlignment="1"/>
    <xf numFmtId="0" fontId="18" fillId="0" borderId="0" xfId="0" applyFont="1" applyAlignment="1"/>
    <xf numFmtId="0" fontId="19" fillId="0" borderId="17" xfId="0" applyFont="1" applyFill="1" applyBorder="1" applyAlignment="1" applyProtection="1">
      <protection locked="0"/>
    </xf>
    <xf numFmtId="0" fontId="19" fillId="0" borderId="23" xfId="0" applyFont="1" applyFill="1" applyBorder="1" applyAlignment="1" applyProtection="1">
      <protection locked="0"/>
    </xf>
    <xf numFmtId="0" fontId="19" fillId="0" borderId="18" xfId="0" applyFont="1" applyFill="1" applyBorder="1" applyAlignment="1" applyProtection="1">
      <protection locked="0"/>
    </xf>
    <xf numFmtId="0" fontId="19" fillId="0" borderId="0" xfId="0" applyFont="1" applyFill="1" applyBorder="1" applyAlignment="1" applyProtection="1">
      <protection locked="0"/>
    </xf>
    <xf numFmtId="0" fontId="18" fillId="0" borderId="0" xfId="0" applyFont="1" applyFill="1" applyBorder="1" applyAlignment="1"/>
    <xf numFmtId="0" fontId="18" fillId="0" borderId="0" xfId="0" applyFont="1" applyFill="1" applyAlignment="1"/>
    <xf numFmtId="0" fontId="18" fillId="0" borderId="0" xfId="0" applyFont="1" applyBorder="1" applyAlignment="1" applyProtection="1">
      <protection locked="0"/>
    </xf>
    <xf numFmtId="9" fontId="18" fillId="0" borderId="11" xfId="0" applyNumberFormat="1" applyFont="1" applyFill="1" applyBorder="1" applyAlignment="1"/>
    <xf numFmtId="9" fontId="18" fillId="0" borderId="0" xfId="0" applyNumberFormat="1" applyFont="1" applyFill="1" applyBorder="1" applyAlignment="1"/>
    <xf numFmtId="9" fontId="18" fillId="0" borderId="12" xfId="0" applyNumberFormat="1" applyFont="1" applyFill="1" applyBorder="1" applyAlignment="1"/>
    <xf numFmtId="0" fontId="18" fillId="0" borderId="0" xfId="0" applyFont="1" applyFill="1" applyBorder="1" applyAlignment="1" applyProtection="1">
      <protection locked="0"/>
    </xf>
    <xf numFmtId="0" fontId="19" fillId="0" borderId="0" xfId="0" applyFont="1" applyBorder="1" applyAlignment="1" applyProtection="1">
      <protection locked="0"/>
    </xf>
    <xf numFmtId="0" fontId="113" fillId="0" borderId="0" xfId="0" applyFont="1" applyFill="1" applyBorder="1" applyAlignment="1" applyProtection="1">
      <protection locked="0"/>
    </xf>
    <xf numFmtId="9" fontId="112" fillId="0" borderId="0" xfId="0" applyNumberFormat="1" applyFont="1" applyFill="1" applyBorder="1" applyAlignment="1"/>
    <xf numFmtId="0" fontId="19" fillId="0" borderId="11" xfId="0" applyFont="1" applyFill="1" applyBorder="1" applyAlignment="1" applyProtection="1">
      <protection locked="0"/>
    </xf>
    <xf numFmtId="0" fontId="18" fillId="0" borderId="11" xfId="0" applyFont="1" applyBorder="1" applyAlignment="1"/>
    <xf numFmtId="0" fontId="18" fillId="0" borderId="11" xfId="0" applyFont="1" applyFill="1" applyBorder="1" applyAlignment="1"/>
    <xf numFmtId="0" fontId="124" fillId="0" borderId="0" xfId="0" applyFont="1" applyBorder="1" applyAlignment="1" applyProtection="1">
      <protection locked="0"/>
    </xf>
    <xf numFmtId="0" fontId="18" fillId="0" borderId="11" xfId="0" applyFont="1" applyFill="1" applyBorder="1" applyAlignment="1" applyProtection="1">
      <protection locked="0"/>
    </xf>
    <xf numFmtId="0" fontId="124" fillId="0" borderId="0" xfId="0" applyFont="1" applyFill="1" applyBorder="1" applyAlignment="1" applyProtection="1">
      <protection locked="0"/>
    </xf>
    <xf numFmtId="0" fontId="85" fillId="0" borderId="0" xfId="0" applyFont="1" applyFill="1" applyBorder="1" applyAlignment="1" applyProtection="1">
      <protection locked="0"/>
    </xf>
    <xf numFmtId="0" fontId="112" fillId="0" borderId="0" xfId="0" applyFont="1" applyFill="1" applyBorder="1" applyAlignment="1" applyProtection="1">
      <protection locked="0"/>
    </xf>
    <xf numFmtId="9" fontId="112" fillId="0" borderId="11" xfId="0" applyNumberFormat="1" applyFont="1" applyFill="1" applyBorder="1" applyAlignment="1"/>
    <xf numFmtId="9" fontId="112" fillId="0" borderId="12" xfId="0" applyNumberFormat="1" applyFont="1" applyFill="1" applyBorder="1" applyAlignment="1"/>
    <xf numFmtId="0" fontId="125" fillId="0" borderId="0" xfId="0" applyFont="1" applyFill="1" applyBorder="1" applyAlignment="1" applyProtection="1">
      <protection locked="0"/>
    </xf>
    <xf numFmtId="0" fontId="126" fillId="0" borderId="0" xfId="0" applyFont="1" applyBorder="1" applyAlignment="1" applyProtection="1">
      <protection locked="0"/>
    </xf>
    <xf numFmtId="1" fontId="112" fillId="0" borderId="0" xfId="0" applyNumberFormat="1" applyFont="1" applyFill="1" applyBorder="1" applyAlignment="1" applyProtection="1">
      <protection locked="0"/>
    </xf>
    <xf numFmtId="49" fontId="18" fillId="0" borderId="11" xfId="0" applyNumberFormat="1" applyFont="1" applyBorder="1" applyAlignment="1" applyProtection="1">
      <protection locked="0"/>
    </xf>
    <xf numFmtId="0" fontId="81" fillId="0" borderId="0" xfId="0" applyFont="1" applyFill="1" applyBorder="1" applyAlignment="1" applyProtection="1">
      <protection locked="0"/>
    </xf>
    <xf numFmtId="0" fontId="127" fillId="0" borderId="0" xfId="0" applyFont="1" applyFill="1" applyBorder="1" applyAlignment="1" applyProtection="1">
      <protection locked="0"/>
    </xf>
    <xf numFmtId="0" fontId="112" fillId="0" borderId="0" xfId="0" applyFont="1" applyBorder="1" applyAlignment="1" applyProtection="1">
      <protection locked="0"/>
    </xf>
    <xf numFmtId="0" fontId="0" fillId="7" borderId="0" xfId="0" applyFont="1" applyFill="1" applyAlignment="1"/>
    <xf numFmtId="0" fontId="112" fillId="7" borderId="0" xfId="0" applyFont="1" applyFill="1" applyAlignment="1"/>
    <xf numFmtId="0" fontId="20" fillId="7" borderId="0" xfId="0" applyFont="1" applyFill="1" applyAlignment="1"/>
    <xf numFmtId="0" fontId="63" fillId="7" borderId="0" xfId="0" applyFont="1" applyFill="1" applyAlignment="1"/>
    <xf numFmtId="0" fontId="0" fillId="0" borderId="11" xfId="0" applyFill="1" applyBorder="1" applyAlignment="1"/>
    <xf numFmtId="9" fontId="0" fillId="0" borderId="0" xfId="0" applyNumberFormat="1" applyFill="1" applyBorder="1" applyAlignment="1"/>
    <xf numFmtId="9" fontId="0" fillId="0" borderId="12" xfId="0" applyNumberFormat="1" applyFill="1" applyBorder="1" applyAlignment="1"/>
    <xf numFmtId="0" fontId="0" fillId="0" borderId="0" xfId="0" applyAlignment="1"/>
    <xf numFmtId="0" fontId="70" fillId="8" borderId="0" xfId="0" applyFont="1" applyFill="1" applyAlignment="1"/>
    <xf numFmtId="0" fontId="113" fillId="8" borderId="0" xfId="0" applyFont="1" applyFill="1" applyAlignment="1"/>
    <xf numFmtId="0" fontId="76" fillId="8" borderId="0" xfId="0" applyFont="1" applyFill="1" applyAlignment="1"/>
    <xf numFmtId="0" fontId="70" fillId="0" borderId="0" xfId="0" applyFont="1" applyFill="1" applyAlignment="1"/>
    <xf numFmtId="0" fontId="70" fillId="0" borderId="0" xfId="0" applyFont="1" applyFill="1" applyBorder="1" applyAlignment="1"/>
    <xf numFmtId="0" fontId="109" fillId="0" borderId="0" xfId="0" applyFont="1" applyAlignment="1"/>
    <xf numFmtId="0" fontId="20" fillId="0" borderId="0" xfId="0" applyFont="1" applyAlignment="1"/>
    <xf numFmtId="0" fontId="0" fillId="0" borderId="11" xfId="0" applyBorder="1" applyAlignment="1"/>
    <xf numFmtId="169" fontId="0" fillId="0" borderId="0" xfId="0" applyNumberFormat="1" applyFont="1" applyAlignment="1"/>
    <xf numFmtId="169" fontId="0" fillId="0" borderId="0" xfId="0" applyNumberFormat="1" applyFill="1" applyAlignment="1"/>
    <xf numFmtId="9" fontId="0" fillId="0" borderId="11" xfId="0" applyNumberFormat="1" applyFill="1" applyBorder="1" applyAlignment="1"/>
    <xf numFmtId="2" fontId="0" fillId="0" borderId="0" xfId="0" applyNumberFormat="1" applyFill="1" applyAlignment="1"/>
    <xf numFmtId="169" fontId="0" fillId="0" borderId="0" xfId="0" applyNumberFormat="1" applyAlignment="1"/>
    <xf numFmtId="0" fontId="75" fillId="9" borderId="5" xfId="0" applyFont="1" applyFill="1" applyBorder="1" applyAlignment="1"/>
    <xf numFmtId="9" fontId="63" fillId="0" borderId="5" xfId="94" applyFont="1" applyFill="1" applyBorder="1" applyAlignment="1"/>
    <xf numFmtId="0" fontId="75" fillId="0" borderId="0" xfId="0" applyFont="1" applyFill="1" applyBorder="1" applyAlignment="1"/>
    <xf numFmtId="0" fontId="0" fillId="0" borderId="0" xfId="0" applyFont="1" applyFill="1" applyBorder="1" applyAlignment="1" applyProtection="1">
      <protection locked="0"/>
    </xf>
    <xf numFmtId="0" fontId="84" fillId="8" borderId="0" xfId="0" applyFont="1" applyFill="1" applyBorder="1" applyAlignment="1" applyProtection="1">
      <protection locked="0"/>
    </xf>
    <xf numFmtId="0" fontId="13" fillId="8" borderId="0" xfId="0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protection locked="0"/>
    </xf>
    <xf numFmtId="0" fontId="61" fillId="0" borderId="0" xfId="0" applyFont="1" applyFill="1" applyAlignment="1"/>
    <xf numFmtId="169" fontId="26" fillId="0" borderId="0" xfId="0" applyNumberFormat="1" applyFont="1" applyFill="1" applyAlignment="1"/>
    <xf numFmtId="169" fontId="0" fillId="0" borderId="0" xfId="0" applyNumberFormat="1" applyFont="1" applyFill="1" applyAlignment="1"/>
    <xf numFmtId="0" fontId="0" fillId="0" borderId="0" xfId="0" applyFont="1" applyFill="1" applyAlignment="1"/>
    <xf numFmtId="0" fontId="0" fillId="0" borderId="0" xfId="0" applyFont="1" applyFill="1" applyBorder="1" applyAlignment="1"/>
    <xf numFmtId="0" fontId="26" fillId="0" borderId="0" xfId="0" applyFont="1" applyFill="1" applyAlignment="1"/>
    <xf numFmtId="169" fontId="26" fillId="0" borderId="0" xfId="0" applyNumberFormat="1" applyFont="1" applyAlignment="1"/>
    <xf numFmtId="169" fontId="9" fillId="0" borderId="0" xfId="0" applyNumberFormat="1" applyFont="1" applyFill="1" applyAlignment="1"/>
    <xf numFmtId="0" fontId="9" fillId="0" borderId="0" xfId="0" applyFont="1" applyFill="1" applyAlignment="1"/>
    <xf numFmtId="9" fontId="9" fillId="0" borderId="0" xfId="0" applyNumberFormat="1" applyFont="1" applyFill="1" applyBorder="1" applyAlignment="1"/>
    <xf numFmtId="0" fontId="9" fillId="0" borderId="0" xfId="0" applyFont="1" applyFill="1" applyBorder="1" applyAlignment="1"/>
    <xf numFmtId="0" fontId="0" fillId="0" borderId="0" xfId="0" applyFont="1" applyAlignment="1"/>
    <xf numFmtId="0" fontId="26" fillId="0" borderId="0" xfId="0" applyFont="1" applyAlignment="1"/>
    <xf numFmtId="9" fontId="9" fillId="0" borderId="11" xfId="0" applyNumberFormat="1" applyFont="1" applyFill="1" applyBorder="1" applyAlignment="1"/>
    <xf numFmtId="9" fontId="9" fillId="0" borderId="12" xfId="0" applyNumberFormat="1" applyFont="1" applyFill="1" applyBorder="1" applyAlignment="1"/>
    <xf numFmtId="9" fontId="26" fillId="0" borderId="0" xfId="0" applyNumberFormat="1" applyFont="1" applyFill="1" applyBorder="1" applyAlignment="1"/>
    <xf numFmtId="0" fontId="26" fillId="0" borderId="0" xfId="0" applyFont="1" applyFill="1" applyBorder="1" applyAlignment="1"/>
    <xf numFmtId="0" fontId="23" fillId="10" borderId="0" xfId="0" applyFont="1" applyFill="1" applyBorder="1" applyAlignment="1"/>
    <xf numFmtId="0" fontId="114" fillId="10" borderId="0" xfId="0" applyFont="1" applyFill="1" applyBorder="1" applyAlignment="1"/>
    <xf numFmtId="0" fontId="22" fillId="10" borderId="0" xfId="0" applyFont="1" applyFill="1" applyAlignment="1"/>
    <xf numFmtId="0" fontId="22" fillId="2" borderId="0" xfId="0" applyFont="1" applyFill="1" applyAlignment="1"/>
    <xf numFmtId="0" fontId="22" fillId="0" borderId="0" xfId="0" applyFont="1" applyFill="1" applyBorder="1" applyAlignment="1"/>
    <xf numFmtId="0" fontId="22" fillId="0" borderId="0" xfId="0" applyFont="1" applyFill="1" applyAlignment="1"/>
    <xf numFmtId="0" fontId="22" fillId="2" borderId="6" xfId="0" applyFont="1" applyFill="1" applyBorder="1" applyAlignment="1"/>
    <xf numFmtId="0" fontId="22" fillId="2" borderId="3" xfId="0" applyFont="1" applyFill="1" applyBorder="1" applyAlignment="1"/>
    <xf numFmtId="0" fontId="115" fillId="2" borderId="3" xfId="0" applyFont="1" applyFill="1" applyBorder="1" applyAlignment="1"/>
    <xf numFmtId="0" fontId="22" fillId="2" borderId="7" xfId="0" applyFont="1" applyFill="1" applyBorder="1" applyAlignment="1"/>
    <xf numFmtId="0" fontId="23" fillId="2" borderId="8" xfId="0" applyFont="1" applyFill="1" applyBorder="1" applyAlignment="1"/>
    <xf numFmtId="0" fontId="23" fillId="2" borderId="9" xfId="0" applyFont="1" applyFill="1" applyBorder="1" applyAlignment="1"/>
    <xf numFmtId="0" fontId="112" fillId="2" borderId="9" xfId="0" applyFont="1" applyFill="1" applyBorder="1" applyAlignment="1"/>
    <xf numFmtId="0" fontId="20" fillId="2" borderId="9" xfId="0" applyFont="1" applyFill="1" applyBorder="1" applyAlignment="1"/>
    <xf numFmtId="167" fontId="20" fillId="0" borderId="8" xfId="0" applyNumberFormat="1" applyFont="1" applyBorder="1" applyAlignment="1"/>
    <xf numFmtId="167" fontId="20" fillId="0" borderId="9" xfId="0" applyNumberFormat="1" applyFont="1" applyBorder="1" applyAlignment="1"/>
    <xf numFmtId="167" fontId="20" fillId="0" borderId="10" xfId="0" applyNumberFormat="1" applyFont="1" applyBorder="1" applyAlignment="1"/>
    <xf numFmtId="172" fontId="0" fillId="0" borderId="0" xfId="0" applyNumberFormat="1" applyFill="1" applyBorder="1" applyAlignment="1"/>
    <xf numFmtId="0" fontId="112" fillId="0" borderId="0" xfId="0" applyFont="1" applyFill="1" applyBorder="1" applyAlignment="1"/>
    <xf numFmtId="0" fontId="20" fillId="0" borderId="0" xfId="0" applyFont="1" applyFill="1" applyBorder="1" applyAlignment="1"/>
    <xf numFmtId="2" fontId="19" fillId="0" borderId="0" xfId="0" applyNumberFormat="1" applyFont="1" applyFill="1" applyBorder="1" applyAlignment="1"/>
    <xf numFmtId="0" fontId="63" fillId="0" borderId="0" xfId="0" applyFont="1" applyFill="1" applyBorder="1" applyAlignment="1"/>
    <xf numFmtId="0" fontId="112" fillId="0" borderId="0" xfId="0" applyFont="1" applyAlignment="1"/>
    <xf numFmtId="0" fontId="63" fillId="0" borderId="0" xfId="0" applyFont="1" applyAlignment="1"/>
    <xf numFmtId="0" fontId="9" fillId="0" borderId="0" xfId="0" applyFont="1" applyAlignment="1"/>
    <xf numFmtId="0" fontId="111" fillId="0" borderId="0" xfId="0" applyFont="1" applyAlignment="1"/>
    <xf numFmtId="0" fontId="21" fillId="0" borderId="0" xfId="0" applyFont="1" applyAlignment="1"/>
    <xf numFmtId="0" fontId="9" fillId="11" borderId="0" xfId="0" applyFont="1" applyFill="1" applyAlignment="1"/>
    <xf numFmtId="2" fontId="0" fillId="0" borderId="0" xfId="0" applyNumberFormat="1" applyAlignment="1"/>
    <xf numFmtId="0" fontId="13" fillId="0" borderId="0" xfId="0" applyFont="1" applyAlignment="1"/>
    <xf numFmtId="0" fontId="44" fillId="0" borderId="0" xfId="0" applyFont="1" applyAlignment="1"/>
    <xf numFmtId="0" fontId="116" fillId="0" borderId="0" xfId="0" applyFont="1" applyAlignment="1"/>
    <xf numFmtId="0" fontId="44" fillId="0" borderId="0" xfId="0" applyFont="1" applyFill="1" applyBorder="1" applyAlignment="1"/>
    <xf numFmtId="0" fontId="44" fillId="0" borderId="0" xfId="0" applyFont="1" applyBorder="1" applyAlignment="1"/>
    <xf numFmtId="0" fontId="116" fillId="0" borderId="0" xfId="0" applyFont="1" applyBorder="1" applyAlignment="1"/>
    <xf numFmtId="0" fontId="44" fillId="12" borderId="0" xfId="0" applyFont="1" applyFill="1" applyBorder="1" applyAlignment="1"/>
    <xf numFmtId="0" fontId="116" fillId="12" borderId="0" xfId="0" applyFont="1" applyFill="1" applyBorder="1" applyAlignment="1"/>
    <xf numFmtId="0" fontId="0" fillId="12" borderId="0" xfId="0" applyFill="1" applyAlignment="1"/>
    <xf numFmtId="0" fontId="0" fillId="0" borderId="0" xfId="0" applyFill="1" applyBorder="1" applyAlignment="1" applyProtection="1">
      <alignment horizontal="left"/>
      <protection locked="0"/>
    </xf>
    <xf numFmtId="0" fontId="137" fillId="0" borderId="0" xfId="0" applyFont="1" applyFill="1" applyBorder="1" applyProtection="1">
      <protection locked="0"/>
    </xf>
    <xf numFmtId="0" fontId="138" fillId="0" borderId="0" xfId="0" applyFont="1" applyFill="1" applyBorder="1" applyProtection="1">
      <protection locked="0"/>
    </xf>
    <xf numFmtId="0" fontId="130" fillId="0" borderId="0" xfId="0" applyFont="1" applyAlignment="1">
      <alignment horizontal="left"/>
    </xf>
    <xf numFmtId="0" fontId="129" fillId="0" borderId="0" xfId="0" applyFont="1" applyAlignment="1">
      <alignment horizontal="left"/>
    </xf>
    <xf numFmtId="0" fontId="12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3"/>
    </xf>
    <xf numFmtId="0" fontId="129" fillId="0" borderId="0" xfId="0" applyFont="1" applyAlignment="1"/>
    <xf numFmtId="0" fontId="5" fillId="0" borderId="0" xfId="0" applyFont="1" applyAlignment="1"/>
    <xf numFmtId="0" fontId="129" fillId="0" borderId="0" xfId="0" applyFont="1" applyAlignment="1">
      <alignment horizontal="left" indent="3"/>
    </xf>
    <xf numFmtId="0" fontId="3" fillId="0" borderId="0" xfId="6" applyAlignment="1" applyProtection="1">
      <alignment horizontal="left"/>
    </xf>
    <xf numFmtId="1" fontId="139" fillId="0" borderId="0" xfId="0" applyNumberFormat="1" applyFont="1" applyFill="1" applyBorder="1" applyAlignment="1" applyProtection="1">
      <alignment horizontal="right" vertical="center"/>
      <protection locked="0"/>
    </xf>
    <xf numFmtId="1" fontId="139" fillId="0" borderId="0" xfId="0" applyNumberFormat="1" applyFont="1" applyFill="1" applyBorder="1" applyProtection="1">
      <protection locked="0"/>
    </xf>
    <xf numFmtId="169" fontId="14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2" fillId="0" borderId="0" xfId="0" applyFont="1" applyFill="1" applyBorder="1" applyAlignment="1" applyProtection="1">
      <alignment horizontal="left" vertical="center"/>
      <protection locked="0"/>
    </xf>
    <xf numFmtId="1" fontId="14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9" fillId="0" borderId="0" xfId="0" applyFont="1" applyFill="1" applyBorder="1" applyAlignment="1" applyProtection="1">
      <alignment horizontal="right" vertical="center"/>
      <protection locked="0"/>
    </xf>
    <xf numFmtId="0" fontId="139" fillId="0" borderId="0" xfId="0" applyFont="1" applyFill="1" applyBorder="1" applyAlignment="1" applyProtection="1">
      <alignment horizontal="right" vertical="center" wrapText="1"/>
      <protection locked="0"/>
    </xf>
    <xf numFmtId="2" fontId="139" fillId="0" borderId="0" xfId="0" applyNumberFormat="1" applyFont="1" applyFill="1" applyBorder="1" applyAlignment="1" applyProtection="1">
      <alignment horizontal="right" vertical="center"/>
      <protection locked="0"/>
    </xf>
    <xf numFmtId="0" fontId="139" fillId="0" borderId="0" xfId="0" applyFont="1"/>
    <xf numFmtId="2" fontId="14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9" fillId="0" borderId="0" xfId="0" applyFont="1" applyFill="1" applyAlignment="1">
      <alignment wrapText="1"/>
    </xf>
    <xf numFmtId="168" fontId="0" fillId="0" borderId="0" xfId="0" applyNumberFormat="1" applyFont="1" applyFill="1" applyBorder="1" applyAlignment="1" applyProtection="1">
      <alignment horizontal="left"/>
      <protection locked="0"/>
    </xf>
    <xf numFmtId="0" fontId="46" fillId="0" borderId="0" xfId="0" applyFont="1" applyFill="1"/>
    <xf numFmtId="0" fontId="72" fillId="0" borderId="0" xfId="0" applyFont="1" applyFill="1"/>
    <xf numFmtId="3" fontId="139" fillId="0" borderId="0" xfId="0" applyNumberFormat="1" applyFont="1" applyFill="1" applyBorder="1" applyAlignment="1" applyProtection="1">
      <alignment horizontal="right" vertical="center"/>
      <protection locked="0"/>
    </xf>
    <xf numFmtId="4" fontId="139" fillId="0" borderId="0" xfId="0" applyNumberFormat="1" applyFont="1" applyFill="1" applyBorder="1" applyAlignment="1" applyProtection="1">
      <alignment horizontal="center" vertical="center"/>
      <protection locked="0"/>
    </xf>
    <xf numFmtId="1" fontId="152" fillId="0" borderId="0" xfId="0" applyNumberFormat="1" applyFont="1" applyFill="1" applyBorder="1" applyAlignment="1" applyProtection="1">
      <alignment horizontal="right" vertical="center"/>
      <protection locked="0"/>
    </xf>
    <xf numFmtId="0" fontId="152" fillId="0" borderId="0" xfId="0" applyFont="1" applyFill="1" applyBorder="1" applyAlignment="1" applyProtection="1">
      <alignment horizontal="right" vertical="center"/>
      <protection locked="0"/>
    </xf>
    <xf numFmtId="1" fontId="152" fillId="0" borderId="0" xfId="0" applyNumberFormat="1" applyFont="1" applyFill="1" applyBorder="1" applyAlignment="1">
      <alignment horizontal="right" vertical="center"/>
    </xf>
    <xf numFmtId="0" fontId="152" fillId="0" borderId="0" xfId="0" applyFont="1" applyFill="1" applyBorder="1" applyAlignment="1">
      <alignment horizontal="right" vertical="center"/>
    </xf>
    <xf numFmtId="1" fontId="154" fillId="0" borderId="0" xfId="0" applyNumberFormat="1" applyFont="1" applyFill="1" applyBorder="1" applyAlignment="1">
      <alignment horizontal="right" vertical="center"/>
    </xf>
    <xf numFmtId="1" fontId="153" fillId="0" borderId="0" xfId="0" applyNumberFormat="1" applyFont="1" applyFill="1" applyBorder="1" applyAlignment="1">
      <alignment horizontal="right" vertical="center"/>
    </xf>
    <xf numFmtId="0" fontId="153" fillId="0" borderId="0" xfId="0" applyFont="1" applyFill="1" applyBorder="1" applyAlignment="1">
      <alignment horizontal="right" vertical="center"/>
    </xf>
    <xf numFmtId="0" fontId="153" fillId="0" borderId="0" xfId="0" applyFont="1" applyFill="1" applyBorder="1" applyAlignment="1">
      <alignment horizontal="center" vertical="center"/>
    </xf>
    <xf numFmtId="0" fontId="153" fillId="0" borderId="0" xfId="0" applyFont="1" applyFill="1"/>
    <xf numFmtId="3" fontId="139" fillId="0" borderId="0" xfId="0" applyNumberFormat="1" applyFont="1" applyFill="1" applyBorder="1" applyAlignment="1" applyProtection="1">
      <alignment horizontal="center" vertical="center"/>
      <protection locked="0"/>
    </xf>
    <xf numFmtId="0" fontId="153" fillId="0" borderId="0" xfId="0" applyFont="1" applyFill="1" applyAlignment="1">
      <alignment horizontal="center" wrapText="1"/>
    </xf>
    <xf numFmtId="0" fontId="152" fillId="0" borderId="0" xfId="0" applyFont="1" applyFill="1" applyAlignment="1">
      <alignment horizontal="left"/>
    </xf>
    <xf numFmtId="3" fontId="139" fillId="0" borderId="0" xfId="0" applyNumberFormat="1" applyFont="1" applyBorder="1"/>
    <xf numFmtId="4" fontId="139" fillId="0" borderId="0" xfId="0" applyNumberFormat="1" applyFont="1" applyBorder="1" applyAlignment="1">
      <alignment horizontal="center"/>
    </xf>
    <xf numFmtId="4" fontId="139" fillId="0" borderId="0" xfId="0" applyNumberFormat="1" applyFont="1" applyBorder="1"/>
    <xf numFmtId="3" fontId="152" fillId="0" borderId="0" xfId="0" applyNumberFormat="1" applyFont="1" applyBorder="1"/>
    <xf numFmtId="4" fontId="152" fillId="0" borderId="0" xfId="0" applyNumberFormat="1" applyFont="1" applyBorder="1" applyAlignment="1">
      <alignment horizontal="center"/>
    </xf>
    <xf numFmtId="4" fontId="152" fillId="0" borderId="0" xfId="0" applyNumberFormat="1" applyFont="1" applyBorder="1"/>
    <xf numFmtId="4" fontId="139" fillId="0" borderId="0" xfId="0" applyNumberFormat="1" applyFont="1" applyBorder="1" applyAlignment="1">
      <alignment wrapText="1"/>
    </xf>
    <xf numFmtId="49" fontId="0" fillId="0" borderId="0" xfId="0" applyNumberFormat="1" applyFill="1" applyBorder="1" applyProtection="1">
      <protection locked="0"/>
    </xf>
    <xf numFmtId="1" fontId="155" fillId="0" borderId="0" xfId="0" applyNumberFormat="1" applyFont="1" applyFill="1" applyBorder="1" applyAlignment="1">
      <alignment horizontal="right" vertical="center"/>
    </xf>
    <xf numFmtId="0" fontId="155" fillId="0" borderId="0" xfId="0" applyFont="1" applyFill="1" applyBorder="1" applyAlignment="1">
      <alignment horizontal="right" vertical="center"/>
    </xf>
    <xf numFmtId="4" fontId="139" fillId="0" borderId="0" xfId="0" applyNumberFormat="1" applyFont="1" applyFill="1" applyBorder="1"/>
    <xf numFmtId="4" fontId="109" fillId="0" borderId="0" xfId="0" applyNumberFormat="1" applyFont="1" applyBorder="1"/>
    <xf numFmtId="1" fontId="0" fillId="0" borderId="0" xfId="0" applyNumberFormat="1" applyFont="1" applyFill="1" applyBorder="1" applyAlignment="1" applyProtection="1">
      <alignment horizontal="center" vertical="center"/>
      <protection locked="0"/>
    </xf>
    <xf numFmtId="10" fontId="155" fillId="0" borderId="0" xfId="94" applyNumberFormat="1" applyFont="1" applyFill="1" applyBorder="1" applyAlignment="1">
      <alignment horizontal="right" vertical="center"/>
    </xf>
    <xf numFmtId="0" fontId="36" fillId="0" borderId="0" xfId="0" applyFont="1" applyFill="1" applyBorder="1" applyAlignment="1">
      <alignment horizontal="center" vertical="center"/>
    </xf>
    <xf numFmtId="0" fontId="139" fillId="0" borderId="0" xfId="0" applyFont="1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/>
    </xf>
    <xf numFmtId="167" fontId="155" fillId="0" borderId="0" xfId="0" applyNumberFormat="1" applyFont="1" applyFill="1" applyBorder="1" applyAlignment="1">
      <alignment horizontal="right" vertical="center"/>
    </xf>
    <xf numFmtId="0" fontId="140" fillId="0" borderId="0" xfId="0" applyFont="1" applyFill="1" applyBorder="1" applyAlignment="1" applyProtection="1">
      <alignment horizontal="center" vertical="center"/>
      <protection locked="0"/>
    </xf>
    <xf numFmtId="3" fontId="140" fillId="0" borderId="0" xfId="0" applyNumberFormat="1" applyFont="1" applyFill="1" applyBorder="1" applyAlignment="1" applyProtection="1">
      <alignment horizontal="center" vertical="center"/>
      <protection locked="0"/>
    </xf>
    <xf numFmtId="0" fontId="138" fillId="0" borderId="0" xfId="0" applyFont="1" applyFill="1" applyBorder="1" applyAlignment="1" applyProtection="1">
      <alignment horizontal="center" vertical="center"/>
    </xf>
    <xf numFmtId="1" fontId="138" fillId="0" borderId="0" xfId="0" applyNumberFormat="1" applyFont="1" applyFill="1" applyBorder="1" applyAlignment="1" applyProtection="1">
      <alignment horizontal="right" vertical="center"/>
      <protection locked="0"/>
    </xf>
    <xf numFmtId="0" fontId="138" fillId="0" borderId="0" xfId="0" applyFont="1" applyFill="1" applyBorder="1" applyAlignment="1" applyProtection="1">
      <alignment horizontal="right" vertical="center"/>
      <protection locked="0"/>
    </xf>
    <xf numFmtId="49" fontId="138" fillId="0" borderId="0" xfId="0" applyNumberFormat="1" applyFont="1" applyFill="1" applyBorder="1" applyAlignment="1" applyProtection="1">
      <alignment horizontal="center" vertical="center"/>
      <protection locked="0"/>
    </xf>
    <xf numFmtId="0" fontId="138" fillId="0" borderId="0" xfId="0" applyFont="1" applyFill="1" applyBorder="1" applyAlignment="1" applyProtection="1">
      <alignment horizontal="center" vertical="center"/>
      <protection locked="0"/>
    </xf>
    <xf numFmtId="0" fontId="138" fillId="13" borderId="0" xfId="0" applyFont="1" applyFill="1" applyBorder="1" applyAlignment="1">
      <alignment horizontal="center"/>
    </xf>
    <xf numFmtId="0" fontId="138" fillId="0" borderId="0" xfId="0" applyFont="1" applyFill="1" applyBorder="1" applyAlignment="1">
      <alignment horizontal="center" vertical="center"/>
    </xf>
    <xf numFmtId="1" fontId="156" fillId="0" borderId="0" xfId="0" applyNumberFormat="1" applyFont="1" applyFill="1" applyBorder="1" applyAlignment="1">
      <alignment horizontal="right" vertical="center"/>
    </xf>
    <xf numFmtId="1" fontId="138" fillId="0" borderId="0" xfId="0" applyNumberFormat="1" applyFont="1" applyFill="1" applyBorder="1" applyAlignment="1">
      <alignment horizontal="right" vertical="center"/>
    </xf>
    <xf numFmtId="0" fontId="138" fillId="0" borderId="0" xfId="0" applyFont="1" applyFill="1" applyBorder="1" applyAlignment="1">
      <alignment horizontal="right" vertical="center"/>
    </xf>
    <xf numFmtId="3" fontId="139" fillId="0" borderId="0" xfId="0" applyNumberFormat="1" applyFont="1" applyBorder="1" applyAlignment="1">
      <alignment horizontal="center"/>
    </xf>
    <xf numFmtId="0" fontId="157" fillId="0" borderId="0" xfId="0" applyFont="1" applyFill="1" applyBorder="1" applyProtection="1">
      <protection locked="0"/>
    </xf>
    <xf numFmtId="0" fontId="158" fillId="0" borderId="0" xfId="0" applyFont="1" applyFill="1" applyBorder="1" applyAlignment="1">
      <alignment horizontal="left" vertical="center"/>
    </xf>
    <xf numFmtId="0" fontId="156" fillId="0" borderId="0" xfId="0" applyFont="1" applyFill="1" applyBorder="1" applyAlignment="1">
      <alignment horizontal="center" vertical="center"/>
    </xf>
    <xf numFmtId="0" fontId="138" fillId="0" borderId="0" xfId="0" applyFont="1" applyFill="1"/>
    <xf numFmtId="0" fontId="156" fillId="0" borderId="0" xfId="0" applyFont="1" applyFill="1" applyBorder="1" applyAlignment="1">
      <alignment horizontal="right" vertical="center"/>
    </xf>
    <xf numFmtId="0" fontId="159" fillId="0" borderId="0" xfId="0" applyFont="1" applyFill="1" applyBorder="1" applyAlignment="1" applyProtection="1">
      <alignment horizontal="right" vertical="center"/>
      <protection locked="0"/>
    </xf>
    <xf numFmtId="3" fontId="0" fillId="0" borderId="0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" fontId="160" fillId="0" borderId="0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 applyFont="1" applyBorder="1" applyAlignment="1" applyProtection="1">
      <alignment horizontal="center" vertical="center"/>
      <protection locked="0"/>
    </xf>
    <xf numFmtId="0" fontId="42" fillId="5" borderId="0" xfId="0" applyFont="1" applyFill="1" applyBorder="1" applyAlignment="1">
      <alignment horizontal="center" vertical="center"/>
    </xf>
    <xf numFmtId="0" fontId="161" fillId="5" borderId="0" xfId="0" applyFont="1" applyFill="1" applyBorder="1" applyAlignment="1">
      <alignment horizontal="center" vertical="center"/>
    </xf>
    <xf numFmtId="1" fontId="160" fillId="5" borderId="0" xfId="0" applyNumberFormat="1" applyFont="1" applyFill="1" applyBorder="1" applyAlignment="1">
      <alignment horizontal="right" vertical="center"/>
    </xf>
    <xf numFmtId="1" fontId="162" fillId="5" borderId="0" xfId="0" applyNumberFormat="1" applyFont="1" applyFill="1" applyBorder="1" applyAlignment="1">
      <alignment horizontal="right" vertical="center"/>
    </xf>
    <xf numFmtId="0" fontId="162" fillId="5" borderId="0" xfId="0" applyFont="1" applyFill="1" applyBorder="1" applyAlignment="1">
      <alignment horizontal="right" vertical="center"/>
    </xf>
    <xf numFmtId="0" fontId="160" fillId="5" borderId="0" xfId="0" applyFont="1" applyFill="1" applyBorder="1" applyAlignment="1">
      <alignment horizontal="left" vertical="center"/>
    </xf>
    <xf numFmtId="0" fontId="160" fillId="5" borderId="0" xfId="0" applyFont="1" applyFill="1" applyBorder="1" applyAlignment="1">
      <alignment horizontal="center" vertical="center"/>
    </xf>
    <xf numFmtId="0" fontId="142" fillId="0" borderId="0" xfId="0" applyFont="1" applyFill="1" applyBorder="1" applyAlignment="1" applyProtection="1">
      <alignment horizontal="center" vertical="center"/>
      <protection locked="0"/>
    </xf>
    <xf numFmtId="0" fontId="163" fillId="0" borderId="0" xfId="0" applyFont="1" applyFill="1" applyProtection="1"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Fill="1" applyBorder="1" applyAlignment="1" applyProtection="1">
      <alignment horizontal="center" vertical="center"/>
      <protection locked="0"/>
    </xf>
    <xf numFmtId="1" fontId="157" fillId="0" borderId="0" xfId="0" applyNumberFormat="1" applyFont="1" applyFill="1" applyBorder="1" applyAlignment="1" applyProtection="1">
      <alignment horizontal="left" vertical="center"/>
      <protection locked="0"/>
    </xf>
    <xf numFmtId="0" fontId="157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1" fontId="164" fillId="0" borderId="0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62" fillId="5" borderId="0" xfId="0" applyFont="1" applyFill="1" applyBorder="1" applyAlignment="1">
      <alignment horizontal="left" vertical="center"/>
    </xf>
    <xf numFmtId="0" fontId="162" fillId="5" borderId="0" xfId="0" applyFont="1" applyFill="1" applyBorder="1" applyAlignment="1">
      <alignment horizontal="center" vertical="center"/>
    </xf>
    <xf numFmtId="1" fontId="139" fillId="0" borderId="0" xfId="0" applyNumberFormat="1" applyFont="1" applyFill="1" applyBorder="1" applyAlignment="1">
      <alignment horizontal="right" vertical="center"/>
    </xf>
    <xf numFmtId="0" fontId="165" fillId="0" borderId="0" xfId="0" applyFont="1" applyFill="1" applyBorder="1" applyAlignment="1">
      <alignment horizontal="left" vertical="center"/>
    </xf>
    <xf numFmtId="169" fontId="139" fillId="0" borderId="0" xfId="0" applyNumberFormat="1" applyFont="1" applyFill="1" applyBorder="1" applyAlignment="1" applyProtection="1">
      <alignment horizontal="right" vertical="center"/>
      <protection locked="0"/>
    </xf>
    <xf numFmtId="49" fontId="139" fillId="0" borderId="0" xfId="0" applyNumberFormat="1" applyFont="1" applyFill="1" applyBorder="1" applyAlignment="1" applyProtection="1">
      <alignment horizontal="left" vertical="center"/>
      <protection locked="0"/>
    </xf>
    <xf numFmtId="0" fontId="161" fillId="0" borderId="0" xfId="0" applyFont="1" applyFill="1" applyBorder="1" applyAlignment="1">
      <alignment horizontal="center" vertical="center"/>
    </xf>
    <xf numFmtId="1" fontId="160" fillId="0" borderId="0" xfId="0" applyNumberFormat="1" applyFont="1" applyFill="1" applyBorder="1" applyAlignment="1">
      <alignment horizontal="right" vertical="center"/>
    </xf>
    <xf numFmtId="1" fontId="162" fillId="0" borderId="0" xfId="0" applyNumberFormat="1" applyFont="1" applyFill="1" applyBorder="1" applyAlignment="1">
      <alignment horizontal="right" vertical="center"/>
    </xf>
    <xf numFmtId="0" fontId="162" fillId="0" borderId="0" xfId="0" applyFont="1" applyFill="1" applyBorder="1" applyAlignment="1">
      <alignment horizontal="right" vertical="center"/>
    </xf>
    <xf numFmtId="0" fontId="162" fillId="0" borderId="0" xfId="0" applyFont="1" applyFill="1" applyBorder="1" applyAlignment="1">
      <alignment horizontal="left" vertical="center"/>
    </xf>
    <xf numFmtId="0" fontId="162" fillId="0" borderId="0" xfId="0" applyFont="1" applyFill="1" applyBorder="1" applyAlignment="1">
      <alignment horizontal="center" vertical="center"/>
    </xf>
    <xf numFmtId="0" fontId="153" fillId="5" borderId="0" xfId="0" applyFont="1" applyFill="1" applyBorder="1" applyProtection="1">
      <protection locked="0"/>
    </xf>
    <xf numFmtId="0" fontId="153" fillId="5" borderId="0" xfId="0" applyFont="1" applyFill="1" applyBorder="1" applyAlignment="1" applyProtection="1">
      <alignment horizontal="center" vertical="center"/>
    </xf>
    <xf numFmtId="0" fontId="166" fillId="5" borderId="0" xfId="0" applyFont="1" applyFill="1" applyBorder="1" applyAlignment="1" applyProtection="1">
      <alignment horizontal="center" vertical="center"/>
      <protection locked="0"/>
    </xf>
    <xf numFmtId="1" fontId="160" fillId="5" borderId="0" xfId="0" applyNumberFormat="1" applyFont="1" applyFill="1" applyBorder="1" applyAlignment="1" applyProtection="1">
      <alignment horizontal="right" vertical="center"/>
      <protection locked="0"/>
    </xf>
    <xf numFmtId="0" fontId="160" fillId="5" borderId="0" xfId="0" applyFont="1" applyFill="1" applyBorder="1" applyAlignment="1" applyProtection="1">
      <alignment horizontal="right" vertical="center"/>
      <protection locked="0"/>
    </xf>
    <xf numFmtId="0" fontId="160" fillId="5" borderId="0" xfId="0" applyFont="1" applyFill="1" applyBorder="1" applyAlignment="1" applyProtection="1">
      <alignment horizontal="left" vertical="center"/>
      <protection locked="0"/>
    </xf>
    <xf numFmtId="0" fontId="160" fillId="5" borderId="0" xfId="0" applyFont="1" applyFill="1" applyBorder="1" applyAlignment="1" applyProtection="1">
      <alignment horizontal="center" vertical="center"/>
      <protection locked="0"/>
    </xf>
    <xf numFmtId="49" fontId="157" fillId="0" borderId="0" xfId="0" applyNumberFormat="1" applyFont="1" applyBorder="1" applyAlignment="1" applyProtection="1">
      <alignment horizontal="left" vertical="center"/>
      <protection locked="0"/>
    </xf>
    <xf numFmtId="49" fontId="157" fillId="0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170" fontId="160" fillId="0" borderId="0" xfId="94" applyNumberFormat="1" applyFont="1" applyFill="1" applyBorder="1" applyAlignment="1" applyProtection="1">
      <alignment horizontal="right" vertical="center"/>
      <protection locked="0"/>
    </xf>
    <xf numFmtId="169" fontId="0" fillId="0" borderId="0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>
      <alignment horizontal="center" vertical="center"/>
    </xf>
    <xf numFmtId="0" fontId="167" fillId="0" borderId="0" xfId="0" applyFont="1" applyAlignment="1">
      <alignment horizontal="center"/>
    </xf>
    <xf numFmtId="1" fontId="163" fillId="0" borderId="0" xfId="0" applyNumberFormat="1" applyFont="1" applyFill="1" applyBorder="1" applyAlignment="1" applyProtection="1">
      <alignment horizontal="right" vertical="center"/>
      <protection locked="0"/>
    </xf>
    <xf numFmtId="0" fontId="139" fillId="0" borderId="0" xfId="0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right" vertical="center"/>
      <protection locked="0"/>
    </xf>
    <xf numFmtId="0" fontId="160" fillId="0" borderId="0" xfId="0" applyFont="1" applyFill="1" applyBorder="1" applyAlignment="1">
      <alignment horizontal="left" vertical="center"/>
    </xf>
    <xf numFmtId="0" fontId="160" fillId="0" borderId="0" xfId="0" applyFont="1" applyFill="1" applyBorder="1" applyAlignment="1">
      <alignment horizontal="center" vertical="center"/>
    </xf>
    <xf numFmtId="0" fontId="156" fillId="0" borderId="0" xfId="0" applyFont="1" applyFill="1" applyBorder="1" applyAlignment="1">
      <alignment horizontal="left" vertical="center"/>
    </xf>
    <xf numFmtId="1" fontId="140" fillId="0" borderId="0" xfId="0" applyNumberFormat="1" applyFont="1" applyFill="1" applyBorder="1" applyAlignment="1" applyProtection="1">
      <alignment horizontal="right" vertical="center"/>
      <protection locked="0"/>
    </xf>
    <xf numFmtId="49" fontId="140" fillId="0" borderId="0" xfId="0" applyNumberFormat="1" applyFont="1" applyFill="1" applyBorder="1" applyAlignment="1" applyProtection="1">
      <alignment horizontal="left" vertical="center"/>
      <protection locked="0"/>
    </xf>
    <xf numFmtId="0" fontId="140" fillId="0" borderId="0" xfId="0" applyFont="1" applyFill="1" applyBorder="1" applyAlignment="1" applyProtection="1">
      <alignment horizontal="left" vertical="center"/>
    </xf>
    <xf numFmtId="1" fontId="16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0" fillId="0" borderId="0" xfId="0" applyFont="1" applyFill="1" applyBorder="1" applyAlignment="1" applyProtection="1">
      <alignment horizontal="center" vertical="center"/>
    </xf>
    <xf numFmtId="49" fontId="140" fillId="0" borderId="0" xfId="0" applyNumberFormat="1" applyFont="1" applyFill="1" applyBorder="1" applyAlignment="1" applyProtection="1">
      <alignment horizontal="center" vertical="center"/>
      <protection locked="0"/>
    </xf>
    <xf numFmtId="0" fontId="160" fillId="0" borderId="0" xfId="0" applyFont="1" applyFill="1" applyBorder="1" applyAlignment="1" applyProtection="1">
      <alignment horizontal="right" vertical="center"/>
      <protection locked="0"/>
    </xf>
    <xf numFmtId="0" fontId="160" fillId="5" borderId="0" xfId="0" applyFont="1" applyFill="1" applyBorder="1" applyAlignment="1">
      <alignment horizontal="right" vertical="center"/>
    </xf>
    <xf numFmtId="0" fontId="160" fillId="0" borderId="0" xfId="0" applyFont="1" applyFill="1" applyBorder="1" applyAlignment="1">
      <alignment horizontal="right" vertical="center"/>
    </xf>
    <xf numFmtId="2" fontId="0" fillId="0" borderId="0" xfId="94" applyNumberFormat="1" applyFont="1" applyFill="1" applyBorder="1" applyAlignment="1" applyProtection="1">
      <alignment horizontal="right" vertical="center"/>
      <protection locked="0"/>
    </xf>
    <xf numFmtId="1" fontId="0" fillId="0" borderId="0" xfId="94" applyNumberFormat="1" applyFont="1" applyFill="1" applyBorder="1" applyAlignment="1" applyProtection="1">
      <alignment horizontal="right" vertical="center"/>
      <protection locked="0"/>
    </xf>
    <xf numFmtId="2" fontId="5" fillId="0" borderId="0" xfId="94" applyNumberFormat="1" applyFont="1" applyFill="1" applyBorder="1" applyAlignment="1" applyProtection="1">
      <alignment horizontal="right" vertical="center"/>
      <protection locked="0"/>
    </xf>
    <xf numFmtId="2" fontId="160" fillId="0" borderId="0" xfId="0" applyNumberFormat="1" applyFont="1" applyFill="1" applyBorder="1" applyAlignment="1" applyProtection="1">
      <alignment horizontal="right" vertical="center"/>
      <protection locked="0"/>
    </xf>
    <xf numFmtId="2" fontId="0" fillId="0" borderId="0" xfId="0" applyNumberFormat="1" applyFont="1" applyBorder="1" applyAlignment="1" applyProtection="1">
      <alignment horizontal="left" vertical="center"/>
      <protection locked="0"/>
    </xf>
    <xf numFmtId="2" fontId="160" fillId="0" borderId="0" xfId="94" applyNumberFormat="1" applyFont="1" applyFill="1" applyBorder="1" applyAlignment="1" applyProtection="1">
      <alignment horizontal="right" vertical="center"/>
      <protection locked="0"/>
    </xf>
    <xf numFmtId="0" fontId="139" fillId="0" borderId="0" xfId="0" applyFont="1" applyBorder="1"/>
    <xf numFmtId="173" fontId="131" fillId="0" borderId="0" xfId="0" applyNumberFormat="1" applyFont="1" applyFill="1" applyBorder="1" applyProtection="1"/>
    <xf numFmtId="173" fontId="131" fillId="0" borderId="0" xfId="0" applyNumberFormat="1" applyFont="1" applyFill="1" applyBorder="1"/>
    <xf numFmtId="169" fontId="139" fillId="0" borderId="0" xfId="0" applyNumberFormat="1" applyFont="1" applyFill="1" applyBorder="1"/>
    <xf numFmtId="177" fontId="5" fillId="0" borderId="0" xfId="0" applyNumberFormat="1" applyFont="1"/>
    <xf numFmtId="177" fontId="5" fillId="0" borderId="0" xfId="0" applyNumberFormat="1" applyFont="1" applyFill="1"/>
    <xf numFmtId="0" fontId="140" fillId="0" borderId="0" xfId="0" applyFont="1" applyBorder="1"/>
    <xf numFmtId="173" fontId="140" fillId="0" borderId="0" xfId="0" applyNumberFormat="1" applyFont="1" applyFill="1" applyBorder="1"/>
    <xf numFmtId="0" fontId="140" fillId="0" borderId="0" xfId="0" applyFont="1" applyFill="1" applyBorder="1" applyAlignment="1" applyProtection="1">
      <alignment horizontal="right" vertical="center"/>
      <protection locked="0"/>
    </xf>
    <xf numFmtId="49" fontId="138" fillId="0" borderId="0" xfId="0" applyNumberFormat="1" applyFont="1" applyFill="1" applyBorder="1" applyAlignment="1" applyProtection="1">
      <alignment horizontal="left" vertical="center"/>
      <protection locked="0"/>
    </xf>
    <xf numFmtId="0" fontId="138" fillId="0" borderId="0" xfId="0" applyFont="1" applyFill="1" applyBorder="1" applyAlignment="1" applyProtection="1">
      <alignment horizontal="left" vertical="center"/>
    </xf>
    <xf numFmtId="0" fontId="132" fillId="0" borderId="0" xfId="0" applyFont="1" applyFill="1" applyBorder="1" applyProtection="1">
      <protection locked="0"/>
    </xf>
    <xf numFmtId="169" fontId="15" fillId="0" borderId="0" xfId="0" applyNumberFormat="1" applyFont="1" applyFill="1" applyBorder="1" applyAlignment="1" applyProtection="1">
      <alignment horizontal="right" vertical="center"/>
      <protection locked="0"/>
    </xf>
    <xf numFmtId="169" fontId="5" fillId="0" borderId="0" xfId="96" applyNumberFormat="1" applyFont="1" applyFill="1" applyBorder="1" applyAlignment="1">
      <alignment horizontal="right" vertical="center"/>
    </xf>
    <xf numFmtId="169" fontId="5" fillId="0" borderId="0" xfId="0" applyNumberFormat="1" applyFont="1" applyFill="1" applyBorder="1" applyAlignment="1" applyProtection="1">
      <alignment horizontal="right" vertical="center"/>
      <protection locked="0"/>
    </xf>
    <xf numFmtId="0" fontId="139" fillId="0" borderId="0" xfId="0" applyFont="1" applyFill="1" applyBorder="1" applyAlignment="1" applyProtection="1">
      <alignment horizontal="left" vertical="center" wrapText="1"/>
      <protection locked="0"/>
    </xf>
    <xf numFmtId="169" fontId="139" fillId="0" borderId="0" xfId="0" applyNumberFormat="1" applyFont="1" applyFill="1" applyBorder="1" applyAlignment="1" applyProtection="1">
      <alignment horizontal="center" vertical="center"/>
      <protection locked="0"/>
    </xf>
    <xf numFmtId="169" fontId="139" fillId="0" borderId="0" xfId="0" applyNumberFormat="1" applyFont="1"/>
    <xf numFmtId="0" fontId="169" fillId="0" borderId="0" xfId="0" applyFont="1" applyFill="1" applyBorder="1" applyProtection="1">
      <protection locked="0"/>
    </xf>
    <xf numFmtId="0" fontId="170" fillId="0" borderId="0" xfId="0" applyFont="1" applyFill="1" applyBorder="1" applyAlignment="1" applyProtection="1">
      <alignment horizontal="justify"/>
      <protection locked="0"/>
    </xf>
    <xf numFmtId="0" fontId="159" fillId="0" borderId="0" xfId="0" applyFont="1" applyFill="1" applyBorder="1" applyAlignment="1" applyProtection="1">
      <alignment horizontal="justify"/>
      <protection locked="0"/>
    </xf>
    <xf numFmtId="0" fontId="137" fillId="0" borderId="0" xfId="0" applyFont="1" applyFill="1" applyBorder="1" applyAlignment="1" applyProtection="1">
      <protection locked="0"/>
    </xf>
    <xf numFmtId="0" fontId="157" fillId="0" borderId="0" xfId="0" applyFont="1" applyFill="1" applyBorder="1" applyAlignment="1" applyProtection="1">
      <protection locked="0"/>
    </xf>
    <xf numFmtId="0" fontId="38" fillId="0" borderId="0" xfId="6" applyFont="1" applyFill="1" applyBorder="1" applyAlignment="1" applyProtection="1">
      <alignment horizontal="left"/>
    </xf>
    <xf numFmtId="0" fontId="135" fillId="0" borderId="0" xfId="0" applyFont="1" applyFill="1" applyBorder="1" applyProtection="1">
      <protection locked="0"/>
    </xf>
    <xf numFmtId="0" fontId="169" fillId="0" borderId="0" xfId="0" applyFont="1" applyFill="1" applyBorder="1"/>
    <xf numFmtId="0" fontId="23" fillId="0" borderId="0" xfId="0" applyFont="1" applyFill="1"/>
    <xf numFmtId="0" fontId="63" fillId="9" borderId="0" xfId="0" applyFont="1" applyFill="1"/>
    <xf numFmtId="0" fontId="136" fillId="0" borderId="0" xfId="0" applyFont="1"/>
    <xf numFmtId="0" fontId="136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136" fillId="0" borderId="0" xfId="0" applyFont="1" applyFill="1" applyBorder="1" applyProtection="1">
      <protection locked="0"/>
    </xf>
    <xf numFmtId="0" fontId="136" fillId="0" borderId="0" xfId="0" applyFont="1" applyFill="1" applyBorder="1" applyAlignment="1" applyProtection="1">
      <alignment horizontal="center"/>
      <protection locked="0"/>
    </xf>
    <xf numFmtId="169" fontId="5" fillId="0" borderId="0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Border="1" applyAlignment="1">
      <alignment horizontal="center"/>
    </xf>
    <xf numFmtId="0" fontId="171" fillId="0" borderId="0" xfId="0" applyFont="1" applyFill="1" applyBorder="1" applyProtection="1">
      <protection locked="0"/>
    </xf>
    <xf numFmtId="0" fontId="171" fillId="0" borderId="0" xfId="0" applyFont="1" applyAlignment="1">
      <alignment horizontal="center"/>
    </xf>
    <xf numFmtId="1" fontId="171" fillId="0" borderId="0" xfId="0" applyNumberFormat="1" applyFont="1" applyAlignment="1">
      <alignment horizontal="center"/>
    </xf>
    <xf numFmtId="0" fontId="134" fillId="0" borderId="0" xfId="0" applyFont="1" applyFill="1" applyBorder="1" applyProtection="1">
      <protection locked="0"/>
    </xf>
    <xf numFmtId="167" fontId="145" fillId="0" borderId="0" xfId="0" applyNumberFormat="1" applyFont="1" applyFill="1" applyBorder="1" applyAlignment="1" applyProtection="1">
      <protection locked="0"/>
    </xf>
    <xf numFmtId="0" fontId="158" fillId="4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left"/>
    </xf>
    <xf numFmtId="3" fontId="109" fillId="0" borderId="0" xfId="37" applyNumberFormat="1" applyFont="1" applyFill="1" applyBorder="1" applyAlignment="1" applyProtection="1">
      <alignment horizontal="right" vertical="center"/>
      <protection locked="0"/>
    </xf>
    <xf numFmtId="3" fontId="110" fillId="0" borderId="0" xfId="37" applyNumberFormat="1" applyFont="1" applyFill="1" applyBorder="1" applyAlignment="1" applyProtection="1">
      <alignment horizontal="center" vertical="center" wrapText="1"/>
      <protection locked="0"/>
    </xf>
    <xf numFmtId="3" fontId="109" fillId="0" borderId="0" xfId="37" applyNumberFormat="1" applyFont="1" applyFill="1" applyBorder="1" applyAlignment="1" applyProtection="1">
      <alignment horizontal="left" vertical="center"/>
      <protection locked="0"/>
    </xf>
    <xf numFmtId="3" fontId="0" fillId="0" borderId="0" xfId="37" applyNumberFormat="1" applyFont="1" applyFill="1" applyBorder="1" applyAlignment="1">
      <alignment horizontal="right" vertical="center"/>
    </xf>
    <xf numFmtId="3" fontId="0" fillId="0" borderId="0" xfId="37" applyNumberFormat="1" applyFont="1" applyFill="1" applyBorder="1" applyAlignment="1" applyProtection="1">
      <alignment horizontal="right" vertical="center"/>
      <protection locked="0"/>
    </xf>
    <xf numFmtId="3" fontId="17" fillId="0" borderId="0" xfId="37" applyNumberFormat="1" applyFont="1" applyFill="1" applyBorder="1" applyAlignment="1" applyProtection="1">
      <alignment horizontal="right" vertical="center"/>
      <protection locked="0"/>
    </xf>
    <xf numFmtId="3" fontId="0" fillId="0" borderId="0" xfId="37" applyNumberFormat="1" applyFont="1" applyFill="1" applyBorder="1" applyAlignment="1" applyProtection="1">
      <alignment horizontal="left" vertical="center"/>
      <protection locked="0"/>
    </xf>
    <xf numFmtId="3" fontId="20" fillId="0" borderId="0" xfId="37" applyNumberFormat="1" applyFont="1" applyFill="1" applyBorder="1" applyAlignment="1" applyProtection="1">
      <alignment horizontal="center" vertical="center" wrapText="1"/>
      <protection locked="0"/>
    </xf>
    <xf numFmtId="3" fontId="15" fillId="0" borderId="0" xfId="37" applyNumberFormat="1" applyFont="1" applyFill="1" applyBorder="1" applyAlignment="1">
      <alignment horizontal="right" vertical="center"/>
    </xf>
    <xf numFmtId="3" fontId="17" fillId="0" borderId="0" xfId="37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3" fontId="69" fillId="4" borderId="0" xfId="37" applyNumberFormat="1" applyFont="1" applyFill="1" applyBorder="1" applyAlignment="1">
      <alignment horizontal="right" vertical="center"/>
    </xf>
    <xf numFmtId="3" fontId="109" fillId="0" borderId="0" xfId="37" applyNumberFormat="1" applyFont="1" applyFill="1" applyBorder="1" applyAlignment="1">
      <alignment horizontal="right" vertical="center"/>
    </xf>
    <xf numFmtId="3" fontId="0" fillId="0" borderId="0" xfId="37" applyNumberFormat="1" applyFont="1" applyFill="1" applyBorder="1" applyProtection="1">
      <protection locked="0"/>
    </xf>
    <xf numFmtId="3" fontId="26" fillId="0" borderId="0" xfId="37" applyNumberFormat="1" applyFont="1" applyFill="1" applyBorder="1" applyAlignment="1">
      <alignment horizontal="right" vertical="center"/>
    </xf>
    <xf numFmtId="3" fontId="26" fillId="0" borderId="0" xfId="37" applyNumberFormat="1" applyFont="1" applyFill="1" applyBorder="1" applyAlignment="1" applyProtection="1">
      <alignment horizontal="right" vertical="center"/>
      <protection locked="0"/>
    </xf>
    <xf numFmtId="3" fontId="9" fillId="0" borderId="0" xfId="37" applyNumberFormat="1" applyFont="1" applyFill="1" applyBorder="1" applyProtection="1">
      <protection locked="0"/>
    </xf>
    <xf numFmtId="3" fontId="5" fillId="0" borderId="0" xfId="37" applyNumberFormat="1" applyFont="1" applyFill="1" applyBorder="1" applyAlignment="1">
      <alignment horizontal="right" vertical="center"/>
    </xf>
    <xf numFmtId="3" fontId="5" fillId="0" borderId="0" xfId="37" applyNumberFormat="1" applyFont="1" applyFill="1" applyBorder="1" applyAlignment="1" applyProtection="1">
      <alignment horizontal="right" vertical="center"/>
      <protection locked="0"/>
    </xf>
    <xf numFmtId="3" fontId="0" fillId="0" borderId="0" xfId="37" applyNumberFormat="1" applyFont="1" applyFill="1" applyBorder="1" applyAlignment="1" applyProtection="1">
      <alignment horizontal="right"/>
      <protection locked="0"/>
    </xf>
    <xf numFmtId="1" fontId="0" fillId="0" borderId="0" xfId="0" applyNumberFormat="1" applyFill="1" applyBorder="1" applyAlignment="1">
      <alignment horizontal="right" vertical="center"/>
    </xf>
    <xf numFmtId="3" fontId="139" fillId="0" borderId="0" xfId="37" applyNumberFormat="1" applyFont="1" applyFill="1" applyBorder="1" applyAlignment="1" applyProtection="1">
      <alignment horizontal="right" vertical="center"/>
      <protection locked="0"/>
    </xf>
    <xf numFmtId="3" fontId="4" fillId="0" borderId="0" xfId="37" applyNumberFormat="1" applyFont="1" applyFill="1" applyBorder="1" applyAlignment="1" applyProtection="1">
      <alignment horizontal="right" vertical="center"/>
      <protection locked="0"/>
    </xf>
    <xf numFmtId="3" fontId="25" fillId="0" borderId="0" xfId="58" applyNumberFormat="1" applyFont="1" applyFill="1" applyBorder="1" applyAlignment="1">
      <alignment horizontal="right"/>
    </xf>
    <xf numFmtId="3" fontId="25" fillId="0" borderId="0" xfId="80" applyNumberFormat="1" applyFont="1" applyFill="1" applyBorder="1" applyAlignment="1">
      <alignment horizontal="right"/>
    </xf>
    <xf numFmtId="3" fontId="25" fillId="0" borderId="0" xfId="83" applyNumberFormat="1" applyFont="1" applyFill="1" applyBorder="1" applyAlignment="1">
      <alignment horizontal="right"/>
    </xf>
    <xf numFmtId="3" fontId="25" fillId="0" borderId="0" xfId="61" applyNumberFormat="1" applyFont="1" applyFill="1" applyBorder="1" applyAlignment="1">
      <alignment horizontal="right"/>
    </xf>
    <xf numFmtId="3" fontId="25" fillId="0" borderId="0" xfId="87" applyNumberFormat="1" applyFont="1" applyFill="1" applyBorder="1" applyAlignment="1">
      <alignment horizontal="right"/>
    </xf>
    <xf numFmtId="173" fontId="0" fillId="0" borderId="0" xfId="37" applyNumberFormat="1" applyFont="1" applyFill="1" applyBorder="1" applyAlignment="1">
      <alignment horizontal="right" vertical="center"/>
    </xf>
    <xf numFmtId="173" fontId="0" fillId="0" borderId="0" xfId="37" applyNumberFormat="1" applyFont="1" applyFill="1" applyBorder="1" applyAlignment="1" applyProtection="1">
      <alignment horizontal="right" vertical="center"/>
      <protection locked="0"/>
    </xf>
    <xf numFmtId="173" fontId="17" fillId="0" borderId="0" xfId="37" applyNumberFormat="1" applyFont="1" applyFill="1" applyBorder="1" applyAlignment="1" applyProtection="1">
      <alignment horizontal="right" vertical="center"/>
      <protection locked="0"/>
    </xf>
    <xf numFmtId="0" fontId="152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center" vertical="center"/>
    </xf>
    <xf numFmtId="178" fontId="0" fillId="0" borderId="0" xfId="37" applyNumberFormat="1" applyFont="1"/>
    <xf numFmtId="3" fontId="62" fillId="0" borderId="0" xfId="37" applyNumberFormat="1" applyFont="1" applyFill="1" applyBorder="1" applyAlignment="1" applyProtection="1">
      <alignment horizontal="right" vertical="center"/>
      <protection locked="0"/>
    </xf>
    <xf numFmtId="3" fontId="70" fillId="3" borderId="0" xfId="37" applyNumberFormat="1" applyFont="1" applyFill="1" applyBorder="1" applyAlignment="1">
      <alignment horizontal="right" vertical="center"/>
    </xf>
    <xf numFmtId="3" fontId="142" fillId="0" borderId="0" xfId="37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ill="1" applyBorder="1" applyAlignment="1" applyProtection="1">
      <alignment horizontal="right" vertical="center"/>
      <protection locked="0"/>
    </xf>
    <xf numFmtId="3" fontId="0" fillId="0" borderId="0" xfId="37" applyNumberFormat="1" applyFont="1" applyBorder="1" applyAlignment="1" applyProtection="1">
      <alignment horizontal="left" vertical="center"/>
      <protection locked="0"/>
    </xf>
    <xf numFmtId="3" fontId="154" fillId="0" borderId="0" xfId="37" applyNumberFormat="1" applyFont="1" applyFill="1" applyBorder="1" applyAlignment="1">
      <alignment horizontal="left" vertical="center"/>
    </xf>
    <xf numFmtId="3" fontId="139" fillId="0" borderId="0" xfId="37" applyNumberFormat="1" applyFont="1" applyBorder="1" applyAlignment="1" applyProtection="1">
      <alignment horizontal="left" vertical="center"/>
      <protection locked="0"/>
    </xf>
    <xf numFmtId="9" fontId="160" fillId="0" borderId="0" xfId="94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1" fontId="0" fillId="0" borderId="0" xfId="0" applyNumberFormat="1" applyFont="1" applyFill="1" applyBorder="1" applyAlignment="1" applyProtection="1">
      <alignment horizontal="left" vertical="center"/>
      <protection locked="0"/>
    </xf>
    <xf numFmtId="3" fontId="5" fillId="0" borderId="0" xfId="37" applyNumberFormat="1" applyFont="1"/>
    <xf numFmtId="3" fontId="5" fillId="0" borderId="0" xfId="37" applyNumberFormat="1" applyFont="1" applyFill="1" applyBorder="1" applyProtection="1">
      <protection locked="0"/>
    </xf>
    <xf numFmtId="2" fontId="18" fillId="0" borderId="0" xfId="0" applyNumberFormat="1" applyFont="1" applyFill="1" applyBorder="1" applyAlignment="1" applyProtection="1">
      <alignment horizontal="right" vertical="center"/>
      <protection locked="0"/>
    </xf>
    <xf numFmtId="0" fontId="113" fillId="0" borderId="0" xfId="0" applyFont="1" applyFill="1" applyBorder="1" applyAlignment="1" applyProtection="1">
      <alignment horizontal="left" vertical="center"/>
      <protection locked="0"/>
    </xf>
    <xf numFmtId="0" fontId="152" fillId="0" borderId="0" xfId="0" applyFont="1" applyFill="1" applyBorder="1" applyProtection="1">
      <protection locked="0"/>
    </xf>
    <xf numFmtId="173" fontId="160" fillId="0" borderId="0" xfId="37" applyNumberFormat="1" applyFont="1" applyFill="1" applyBorder="1" applyAlignment="1">
      <alignment horizontal="right" vertical="center"/>
    </xf>
    <xf numFmtId="173" fontId="0" fillId="0" borderId="0" xfId="37" applyNumberFormat="1" applyFont="1" applyFill="1" applyBorder="1" applyAlignment="1">
      <alignment horizontal="left" vertical="center"/>
    </xf>
    <xf numFmtId="1" fontId="160" fillId="0" borderId="0" xfId="94" applyNumberFormat="1" applyFont="1" applyFill="1" applyBorder="1" applyAlignment="1">
      <alignment horizontal="right" vertical="center"/>
    </xf>
    <xf numFmtId="1" fontId="0" fillId="0" borderId="0" xfId="94" applyNumberFormat="1" applyFont="1" applyFill="1" applyBorder="1" applyAlignment="1">
      <alignment horizontal="right" vertical="center"/>
    </xf>
    <xf numFmtId="1" fontId="0" fillId="0" borderId="0" xfId="94" applyNumberFormat="1" applyFont="1" applyFill="1" applyBorder="1" applyAlignment="1">
      <alignment horizontal="left" vertical="center"/>
    </xf>
    <xf numFmtId="3" fontId="0" fillId="0" borderId="0" xfId="0" applyNumberFormat="1"/>
    <xf numFmtId="3" fontId="160" fillId="0" borderId="0" xfId="37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 applyBorder="1" applyAlignment="1" applyProtection="1">
      <alignment horizontal="left" vertical="center"/>
      <protection locked="0"/>
    </xf>
    <xf numFmtId="3" fontId="19" fillId="0" borderId="0" xfId="37" applyNumberFormat="1" applyFont="1" applyFill="1" applyBorder="1" applyAlignment="1" applyProtection="1">
      <protection locked="0"/>
    </xf>
    <xf numFmtId="3" fontId="18" fillId="0" borderId="0" xfId="37" applyNumberFormat="1" applyFont="1" applyFill="1" applyBorder="1" applyAlignment="1" applyProtection="1">
      <protection locked="0"/>
    </xf>
    <xf numFmtId="3" fontId="18" fillId="0" borderId="0" xfId="37" applyNumberFormat="1" applyFont="1" applyFill="1" applyBorder="1" applyAlignment="1" applyProtection="1">
      <alignment horizontal="right" vertical="center"/>
      <protection locked="0"/>
    </xf>
    <xf numFmtId="3" fontId="18" fillId="0" borderId="0" xfId="37" applyNumberFormat="1" applyFont="1" applyBorder="1" applyAlignment="1" applyProtection="1">
      <alignment horizontal="right" vertical="center"/>
      <protection locked="0"/>
    </xf>
    <xf numFmtId="2" fontId="18" fillId="0" borderId="0" xfId="0" applyNumberFormat="1" applyFont="1" applyFill="1" applyBorder="1" applyAlignment="1" applyProtection="1">
      <alignment horizontal="left" vertical="center"/>
      <protection locked="0"/>
    </xf>
    <xf numFmtId="2" fontId="18" fillId="0" borderId="0" xfId="0" applyNumberFormat="1" applyFont="1" applyFill="1" applyBorder="1" applyAlignment="1" applyProtection="1">
      <alignment horizontal="left" vertical="center"/>
    </xf>
    <xf numFmtId="2" fontId="112" fillId="0" borderId="0" xfId="0" applyNumberFormat="1" applyFont="1" applyFill="1" applyBorder="1" applyAlignment="1" applyProtection="1">
      <alignment horizontal="left" vertical="center"/>
      <protection locked="0"/>
    </xf>
    <xf numFmtId="2" fontId="112" fillId="0" borderId="0" xfId="0" applyNumberFormat="1" applyFont="1" applyFill="1" applyBorder="1" applyAlignment="1" applyProtection="1">
      <alignment horizontal="right" vertical="center"/>
      <protection locked="0"/>
    </xf>
    <xf numFmtId="4" fontId="0" fillId="0" borderId="0" xfId="37" applyFont="1"/>
    <xf numFmtId="3" fontId="93" fillId="0" borderId="0" xfId="37" applyNumberFormat="1" applyFont="1" applyFill="1" applyBorder="1" applyAlignment="1" applyProtection="1">
      <alignment horizontal="right" vertical="center"/>
      <protection locked="0"/>
    </xf>
    <xf numFmtId="4" fontId="0" fillId="0" borderId="0" xfId="37" applyNumberFormat="1" applyFont="1"/>
    <xf numFmtId="3" fontId="19" fillId="0" borderId="0" xfId="37" applyNumberFormat="1" applyFont="1" applyBorder="1" applyAlignment="1" applyProtection="1">
      <alignment horizontal="right" vertical="center"/>
      <protection locked="0"/>
    </xf>
    <xf numFmtId="2" fontId="85" fillId="0" borderId="0" xfId="0" applyNumberFormat="1" applyFont="1" applyFill="1" applyBorder="1" applyAlignment="1" applyProtection="1">
      <alignment horizontal="right" vertical="center"/>
      <protection locked="0"/>
    </xf>
    <xf numFmtId="2" fontId="19" fillId="0" borderId="0" xfId="0" applyNumberFormat="1" applyFont="1" applyFill="1" applyBorder="1" applyAlignment="1" applyProtection="1">
      <protection locked="0"/>
    </xf>
    <xf numFmtId="2" fontId="18" fillId="0" borderId="11" xfId="0" applyNumberFormat="1" applyFont="1" applyFill="1" applyBorder="1" applyAlignment="1" applyProtection="1">
      <protection locked="0"/>
    </xf>
    <xf numFmtId="2" fontId="18" fillId="0" borderId="0" xfId="0" applyNumberFormat="1" applyFont="1" applyFill="1" applyBorder="1" applyAlignment="1" applyProtection="1">
      <protection locked="0"/>
    </xf>
    <xf numFmtId="2" fontId="18" fillId="0" borderId="0" xfId="0" applyNumberFormat="1" applyFont="1" applyFill="1" applyBorder="1" applyAlignment="1"/>
    <xf numFmtId="2" fontId="18" fillId="0" borderId="12" xfId="0" applyNumberFormat="1" applyFont="1" applyFill="1" applyBorder="1" applyAlignment="1"/>
    <xf numFmtId="3" fontId="0" fillId="0" borderId="0" xfId="37" applyNumberFormat="1" applyFont="1"/>
    <xf numFmtId="1" fontId="85" fillId="0" borderId="0" xfId="0" applyNumberFormat="1" applyFont="1" applyFill="1" applyBorder="1" applyAlignment="1" applyProtection="1">
      <alignment horizontal="left" vertical="center"/>
      <protection locked="0"/>
    </xf>
    <xf numFmtId="169" fontId="20" fillId="0" borderId="0" xfId="94" applyNumberFormat="1" applyFont="1" applyFill="1" applyBorder="1" applyAlignment="1" applyProtection="1">
      <alignment horizontal="center" vertical="center"/>
      <protection locked="0"/>
    </xf>
    <xf numFmtId="169" fontId="20" fillId="0" borderId="0" xfId="0" applyNumberFormat="1" applyFont="1" applyFill="1" applyBorder="1" applyAlignment="1" applyProtection="1">
      <alignment horizontal="center" vertical="center"/>
      <protection locked="0"/>
    </xf>
    <xf numFmtId="176" fontId="133" fillId="0" borderId="0" xfId="29" applyNumberFormat="1" applyFont="1" applyFill="1"/>
    <xf numFmtId="176" fontId="133" fillId="0" borderId="0" xfId="14" applyNumberFormat="1" applyFont="1" applyFill="1"/>
    <xf numFmtId="1" fontId="35" fillId="4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2" fontId="4" fillId="0" borderId="0" xfId="0" applyNumberFormat="1" applyFont="1" applyFill="1" applyBorder="1" applyAlignment="1" applyProtection="1">
      <alignment horizontal="left" vertical="center"/>
      <protection locked="0"/>
    </xf>
    <xf numFmtId="1" fontId="4" fillId="0" borderId="0" xfId="0" applyNumberFormat="1" applyFont="1" applyFill="1" applyBorder="1" applyAlignment="1">
      <alignment horizontal="right" vertical="center"/>
    </xf>
    <xf numFmtId="3" fontId="35" fillId="4" borderId="0" xfId="37" applyNumberFormat="1" applyFont="1" applyFill="1" applyBorder="1" applyAlignment="1">
      <alignment horizontal="right" vertical="center"/>
    </xf>
    <xf numFmtId="4" fontId="109" fillId="0" borderId="0" xfId="37" applyFont="1" applyFill="1" applyBorder="1" applyAlignment="1">
      <alignment horizontal="right" vertical="center"/>
    </xf>
    <xf numFmtId="4" fontId="5" fillId="0" borderId="0" xfId="37" applyFont="1" applyFill="1" applyBorder="1" applyAlignment="1">
      <alignment horizontal="right" vertical="center"/>
    </xf>
    <xf numFmtId="4" fontId="26" fillId="0" borderId="0" xfId="37" applyFont="1" applyFill="1" applyBorder="1" applyAlignment="1">
      <alignment horizontal="right" vertical="center"/>
    </xf>
    <xf numFmtId="4" fontId="0" fillId="0" borderId="0" xfId="37" applyFont="1" applyFill="1" applyBorder="1" applyAlignment="1" applyProtection="1">
      <alignment horizontal="right" vertical="center"/>
      <protection locked="0"/>
    </xf>
    <xf numFmtId="0" fontId="4" fillId="7" borderId="0" xfId="0" applyFont="1" applyFill="1"/>
    <xf numFmtId="176" fontId="133" fillId="0" borderId="0" xfId="12" applyNumberFormat="1" applyFont="1" applyFill="1"/>
    <xf numFmtId="9" fontId="160" fillId="0" borderId="0" xfId="94" applyFont="1" applyFill="1" applyBorder="1" applyAlignment="1">
      <alignment horizontal="right" vertical="center"/>
    </xf>
    <xf numFmtId="4" fontId="160" fillId="0" borderId="0" xfId="37" applyFont="1" applyFill="1" applyBorder="1" applyAlignment="1" applyProtection="1">
      <alignment horizontal="right" vertical="center"/>
      <protection locked="0"/>
    </xf>
    <xf numFmtId="1" fontId="139" fillId="0" borderId="0" xfId="0" applyNumberFormat="1" applyFont="1"/>
    <xf numFmtId="9" fontId="4" fillId="0" borderId="0" xfId="94" applyFont="1" applyFill="1" applyBorder="1" applyAlignment="1">
      <alignment horizontal="right" vertical="center"/>
    </xf>
    <xf numFmtId="3" fontId="2" fillId="0" borderId="0" xfId="37" applyNumberFormat="1" applyFont="1" applyFill="1" applyBorder="1" applyAlignment="1" applyProtection="1">
      <alignment horizontal="right" vertical="center"/>
      <protection locked="0"/>
    </xf>
    <xf numFmtId="3" fontId="109" fillId="0" borderId="0" xfId="37" applyNumberFormat="1" applyFont="1" applyFill="1" applyBorder="1" applyAlignment="1" applyProtection="1">
      <alignment vertical="center"/>
      <protection locked="0"/>
    </xf>
    <xf numFmtId="3" fontId="110" fillId="0" borderId="0" xfId="37" applyNumberFormat="1" applyFont="1" applyFill="1" applyBorder="1" applyAlignment="1" applyProtection="1">
      <alignment vertical="center" wrapText="1"/>
      <protection locked="0"/>
    </xf>
    <xf numFmtId="3" fontId="0" fillId="0" borderId="0" xfId="37" applyNumberFormat="1" applyFont="1" applyFill="1" applyBorder="1" applyAlignment="1">
      <alignment vertical="center"/>
    </xf>
    <xf numFmtId="3" fontId="0" fillId="0" borderId="0" xfId="37" applyNumberFormat="1" applyFont="1" applyFill="1" applyBorder="1" applyAlignment="1" applyProtection="1">
      <alignment vertical="center"/>
      <protection locked="0"/>
    </xf>
    <xf numFmtId="3" fontId="17" fillId="0" borderId="0" xfId="37" applyNumberFormat="1" applyFont="1" applyFill="1" applyBorder="1" applyAlignment="1" applyProtection="1">
      <alignment vertical="center"/>
      <protection locked="0"/>
    </xf>
    <xf numFmtId="3" fontId="31" fillId="0" borderId="0" xfId="37" applyNumberFormat="1" applyFont="1" applyFill="1" applyBorder="1" applyAlignment="1" applyProtection="1">
      <alignment horizontal="center"/>
      <protection locked="0"/>
    </xf>
    <xf numFmtId="43" fontId="31" fillId="0" borderId="0" xfId="0" applyNumberFormat="1" applyFont="1" applyFill="1" applyBorder="1" applyAlignment="1" applyProtection="1">
      <alignment horizontal="center"/>
      <protection locked="0"/>
    </xf>
    <xf numFmtId="179" fontId="0" fillId="0" borderId="0" xfId="0" applyNumberFormat="1" applyFont="1" applyFill="1" applyBorder="1" applyProtection="1">
      <protection locked="0"/>
    </xf>
    <xf numFmtId="3" fontId="174" fillId="17" borderId="35" xfId="41" applyNumberFormat="1" applyFont="1" applyFill="1" applyBorder="1" applyAlignment="1">
      <alignment vertical="center"/>
    </xf>
    <xf numFmtId="169" fontId="109" fillId="0" borderId="0" xfId="0" applyNumberFormat="1" applyFont="1" applyBorder="1"/>
    <xf numFmtId="167" fontId="5" fillId="0" borderId="0" xfId="0" applyNumberFormat="1" applyFont="1" applyFill="1" applyBorder="1"/>
    <xf numFmtId="1" fontId="0" fillId="0" borderId="0" xfId="0" applyNumberFormat="1" applyFill="1"/>
    <xf numFmtId="1" fontId="179" fillId="0" borderId="0" xfId="0" applyNumberFormat="1" applyFont="1" applyFill="1" applyBorder="1" applyAlignment="1" applyProtection="1">
      <alignment horizontal="right" vertical="center"/>
      <protection locked="0"/>
    </xf>
    <xf numFmtId="2" fontId="44" fillId="0" borderId="0" xfId="0" applyNumberFormat="1" applyFont="1" applyBorder="1"/>
    <xf numFmtId="170" fontId="23" fillId="0" borderId="0" xfId="94" applyNumberFormat="1" applyFont="1" applyFill="1" applyBorder="1" applyAlignment="1" applyProtection="1">
      <alignment wrapText="1"/>
      <protection locked="0"/>
    </xf>
    <xf numFmtId="9" fontId="93" fillId="0" borderId="0" xfId="94" applyFont="1" applyFill="1" applyBorder="1" applyProtection="1">
      <protection locked="0"/>
    </xf>
    <xf numFmtId="9" fontId="93" fillId="0" borderId="0" xfId="94" applyFont="1" applyFill="1" applyBorder="1" applyAlignment="1" applyProtection="1">
      <alignment horizontal="right"/>
      <protection locked="0"/>
    </xf>
    <xf numFmtId="169" fontId="20" fillId="0" borderId="0" xfId="0" applyNumberFormat="1" applyFont="1"/>
    <xf numFmtId="9" fontId="115" fillId="0" borderId="0" xfId="94" applyFont="1" applyFill="1" applyBorder="1" applyAlignment="1" applyProtection="1">
      <alignment horizontal="center"/>
      <protection locked="0"/>
    </xf>
    <xf numFmtId="0" fontId="109" fillId="0" borderId="0" xfId="0" applyFont="1" applyFill="1" applyBorder="1" applyAlignment="1" applyProtection="1">
      <alignment horizontal="center"/>
      <protection locked="0"/>
    </xf>
    <xf numFmtId="169" fontId="140" fillId="0" borderId="0" xfId="0" applyNumberFormat="1" applyFont="1" applyFill="1" applyBorder="1" applyAlignment="1" applyProtection="1">
      <alignment horizontal="right" vertical="center"/>
      <protection locked="0"/>
    </xf>
    <xf numFmtId="169" fontId="9" fillId="0" borderId="0" xfId="0" applyNumberFormat="1" applyFont="1" applyFill="1" applyBorder="1" applyProtection="1">
      <protection locked="0"/>
    </xf>
    <xf numFmtId="181" fontId="0" fillId="0" borderId="0" xfId="37" applyNumberFormat="1" applyFont="1" applyFill="1" applyBorder="1" applyAlignment="1">
      <alignment horizontal="right" vertical="center"/>
    </xf>
    <xf numFmtId="0" fontId="34" fillId="4" borderId="0" xfId="0" applyFont="1" applyFill="1" applyBorder="1" applyProtection="1">
      <protection locked="0"/>
    </xf>
    <xf numFmtId="0" fontId="30" fillId="0" borderId="0" xfId="0" applyFont="1" applyFill="1" applyBorder="1" applyProtection="1">
      <protection locked="0"/>
    </xf>
    <xf numFmtId="1" fontId="0" fillId="0" borderId="0" xfId="0" applyNumberFormat="1" applyAlignment="1"/>
    <xf numFmtId="173" fontId="65" fillId="0" borderId="0" xfId="0" applyNumberFormat="1" applyFont="1" applyFill="1" applyBorder="1" applyAlignment="1">
      <alignment horizontal="right" vertical="center"/>
    </xf>
    <xf numFmtId="0" fontId="115" fillId="0" borderId="0" xfId="0" applyFont="1" applyFill="1" applyBorder="1" applyAlignment="1" applyProtection="1">
      <alignment horizontal="justify"/>
      <protection locked="0"/>
    </xf>
    <xf numFmtId="0" fontId="56" fillId="8" borderId="1" xfId="0" applyFont="1" applyFill="1" applyBorder="1" applyAlignment="1" applyProtection="1">
      <alignment horizontal="left"/>
      <protection locked="0"/>
    </xf>
    <xf numFmtId="9" fontId="14" fillId="8" borderId="0" xfId="0" applyNumberFormat="1" applyFont="1" applyFill="1" applyBorder="1" applyAlignment="1" applyProtection="1">
      <protection locked="0"/>
    </xf>
    <xf numFmtId="170" fontId="62" fillId="0" borderId="0" xfId="94" applyNumberFormat="1" applyFont="1" applyFill="1" applyBorder="1" applyAlignment="1" applyProtection="1">
      <alignment horizontal="right" vertical="center"/>
      <protection locked="0"/>
    </xf>
    <xf numFmtId="0" fontId="176" fillId="0" borderId="0" xfId="0" applyFont="1"/>
    <xf numFmtId="0" fontId="4" fillId="0" borderId="0" xfId="0" applyFont="1" applyFill="1"/>
    <xf numFmtId="2" fontId="0" fillId="0" borderId="0" xfId="0" applyNumberFormat="1" applyFill="1" applyAlignment="1">
      <alignment horizontal="right"/>
    </xf>
    <xf numFmtId="1" fontId="0" fillId="0" borderId="0" xfId="0" applyNumberFormat="1" applyFill="1" applyAlignment="1">
      <alignment horizontal="right"/>
    </xf>
    <xf numFmtId="0" fontId="4" fillId="0" borderId="1" xfId="0" applyFont="1" applyFill="1" applyBorder="1"/>
    <xf numFmtId="1" fontId="4" fillId="0" borderId="1" xfId="0" applyNumberFormat="1" applyFont="1" applyFill="1" applyBorder="1"/>
    <xf numFmtId="1" fontId="0" fillId="0" borderId="1" xfId="0" applyNumberFormat="1" applyFill="1" applyBorder="1"/>
    <xf numFmtId="2" fontId="4" fillId="0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right"/>
    </xf>
    <xf numFmtId="2" fontId="0" fillId="18" borderId="0" xfId="0" applyNumberFormat="1" applyFill="1"/>
    <xf numFmtId="2" fontId="0" fillId="18" borderId="1" xfId="0" applyNumberFormat="1" applyFill="1" applyBorder="1"/>
    <xf numFmtId="1" fontId="0" fillId="18" borderId="1" xfId="0" applyNumberFormat="1" applyFill="1" applyBorder="1"/>
    <xf numFmtId="167" fontId="26" fillId="0" borderId="0" xfId="0" applyNumberFormat="1" applyFont="1" applyFill="1" applyAlignment="1"/>
    <xf numFmtId="167" fontId="0" fillId="0" borderId="0" xfId="0" applyNumberFormat="1" applyFont="1" applyFill="1" applyAlignment="1"/>
    <xf numFmtId="167" fontId="26" fillId="0" borderId="0" xfId="0" applyNumberFormat="1" applyFont="1" applyAlignment="1"/>
    <xf numFmtId="171" fontId="26" fillId="0" borderId="0" xfId="0" applyNumberFormat="1" applyFont="1" applyAlignment="1"/>
    <xf numFmtId="171" fontId="0" fillId="0" borderId="0" xfId="0" applyNumberFormat="1" applyFont="1" applyAlignment="1"/>
    <xf numFmtId="9" fontId="96" fillId="8" borderId="0" xfId="0" applyNumberFormat="1" applyFont="1" applyFill="1" applyBorder="1" applyAlignment="1" applyProtection="1">
      <protection locked="0"/>
    </xf>
    <xf numFmtId="0" fontId="178" fillId="0" borderId="0" xfId="0" applyFont="1" applyFill="1"/>
    <xf numFmtId="168" fontId="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>
      <alignment horizontal="left" vertical="center" wrapText="1"/>
    </xf>
    <xf numFmtId="0" fontId="18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wrapText="1"/>
    </xf>
    <xf numFmtId="167" fontId="0" fillId="0" borderId="0" xfId="0" applyNumberFormat="1" applyFill="1" applyBorder="1"/>
    <xf numFmtId="0" fontId="30" fillId="0" borderId="0" xfId="6" applyFont="1" applyFill="1" applyBorder="1" applyAlignment="1" applyProtection="1">
      <alignment horizontal="left"/>
    </xf>
    <xf numFmtId="1" fontId="0" fillId="0" borderId="0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Fill="1" applyBorder="1" applyAlignment="1">
      <alignment horizontal="left"/>
    </xf>
    <xf numFmtId="1" fontId="0" fillId="0" borderId="0" xfId="0" applyNumberFormat="1" applyFill="1" applyBorder="1"/>
    <xf numFmtId="0" fontId="30" fillId="0" borderId="0" xfId="0" applyFont="1" applyFill="1" applyBorder="1" applyAlignment="1" applyProtection="1">
      <alignment horizontal="left"/>
      <protection locked="0"/>
    </xf>
    <xf numFmtId="0" fontId="109" fillId="0" borderId="0" xfId="0" applyFont="1" applyFill="1" applyBorder="1" applyAlignment="1" applyProtection="1">
      <alignment horizontal="left" vertical="center" wrapText="1"/>
      <protection locked="0"/>
    </xf>
    <xf numFmtId="0" fontId="146" fillId="0" borderId="0" xfId="0" applyFont="1" applyFill="1" applyBorder="1" applyAlignment="1" applyProtection="1">
      <alignment horizontal="left" vertical="center"/>
      <protection locked="0"/>
    </xf>
    <xf numFmtId="0" fontId="109" fillId="0" borderId="0" xfId="0" applyFont="1" applyFill="1" applyBorder="1" applyAlignment="1" applyProtection="1">
      <alignment horizontal="left"/>
      <protection locked="0"/>
    </xf>
    <xf numFmtId="169" fontId="0" fillId="0" borderId="0" xfId="0" applyNumberFormat="1" applyFill="1" applyBorder="1" applyAlignment="1">
      <alignment horizontal="right"/>
    </xf>
    <xf numFmtId="49" fontId="30" fillId="0" borderId="0" xfId="0" applyNumberFormat="1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181" fillId="0" borderId="0" xfId="0" applyFont="1" applyFill="1" applyBorder="1" applyProtection="1">
      <protection locked="0"/>
    </xf>
    <xf numFmtId="0" fontId="181" fillId="0" borderId="0" xfId="0" applyFont="1" applyFill="1"/>
    <xf numFmtId="1" fontId="142" fillId="0" borderId="0" xfId="94" applyNumberFormat="1" applyFont="1" applyFill="1" applyBorder="1" applyAlignment="1" applyProtection="1">
      <alignment horizontal="center"/>
      <protection locked="0"/>
    </xf>
    <xf numFmtId="1" fontId="139" fillId="0" borderId="0" xfId="94" applyNumberFormat="1" applyFont="1" applyFill="1" applyBorder="1" applyAlignment="1" applyProtection="1">
      <alignment horizontal="center"/>
      <protection locked="0"/>
    </xf>
    <xf numFmtId="0" fontId="49" fillId="12" borderId="0" xfId="0" applyFont="1" applyFill="1" applyBorder="1" applyAlignment="1">
      <alignment horizontal="right" vertical="center"/>
    </xf>
    <xf numFmtId="0" fontId="26" fillId="19" borderId="0" xfId="0" applyFont="1" applyFill="1" applyAlignment="1"/>
    <xf numFmtId="9" fontId="0" fillId="0" borderId="0" xfId="94" applyFont="1" applyFill="1" applyBorder="1" applyAlignment="1" applyProtection="1">
      <alignment horizontal="right" vertical="center"/>
      <protection locked="0"/>
    </xf>
    <xf numFmtId="9" fontId="140" fillId="0" borderId="0" xfId="94" applyFont="1" applyFill="1" applyBorder="1" applyAlignment="1" applyProtection="1">
      <alignment horizontal="right" vertical="center"/>
      <protection locked="0"/>
    </xf>
    <xf numFmtId="9" fontId="0" fillId="0" borderId="0" xfId="94" applyFont="1" applyFill="1" applyBorder="1" applyAlignment="1" applyProtection="1">
      <alignment horizontal="left" vertical="center"/>
    </xf>
    <xf numFmtId="167" fontId="140" fillId="0" borderId="0" xfId="0" applyNumberFormat="1" applyFont="1" applyFill="1" applyBorder="1" applyAlignment="1" applyProtection="1">
      <alignment horizontal="right" vertical="center"/>
      <protection locked="0"/>
    </xf>
    <xf numFmtId="172" fontId="93" fillId="0" borderId="0" xfId="39" applyNumberFormat="1" applyFont="1" applyFill="1" applyBorder="1" applyProtection="1">
      <protection locked="0"/>
    </xf>
    <xf numFmtId="9" fontId="0" fillId="0" borderId="0" xfId="94" applyFont="1" applyAlignment="1"/>
    <xf numFmtId="9" fontId="109" fillId="0" borderId="0" xfId="94" applyFont="1" applyAlignment="1"/>
    <xf numFmtId="9" fontId="20" fillId="0" borderId="0" xfId="94" applyFont="1" applyAlignment="1"/>
    <xf numFmtId="9" fontId="0" fillId="0" borderId="0" xfId="94" applyFont="1" applyFill="1" applyBorder="1" applyAlignment="1"/>
    <xf numFmtId="9" fontId="0" fillId="12" borderId="0" xfId="0" applyNumberFormat="1" applyFill="1" applyAlignment="1"/>
    <xf numFmtId="0" fontId="181" fillId="0" borderId="0" xfId="0" applyFont="1" applyBorder="1" applyProtection="1">
      <protection locked="0"/>
    </xf>
    <xf numFmtId="0" fontId="181" fillId="0" borderId="0" xfId="0" applyFont="1" applyFill="1" applyBorder="1" applyAlignment="1" applyProtection="1">
      <alignment horizontal="center" vertical="center"/>
      <protection locked="0"/>
    </xf>
    <xf numFmtId="169" fontId="181" fillId="0" borderId="0" xfId="0" applyNumberFormat="1" applyFont="1"/>
    <xf numFmtId="0" fontId="181" fillId="0" borderId="0" xfId="0" applyFont="1" applyFill="1" applyBorder="1" applyAlignment="1" applyProtection="1">
      <alignment horizontal="right" vertical="center"/>
      <protection locked="0"/>
    </xf>
    <xf numFmtId="0" fontId="181" fillId="0" borderId="0" xfId="0" applyFont="1" applyFill="1" applyAlignment="1">
      <alignment wrapText="1"/>
    </xf>
    <xf numFmtId="9" fontId="181" fillId="0" borderId="11" xfId="0" applyNumberFormat="1" applyFont="1" applyFill="1" applyBorder="1"/>
    <xf numFmtId="9" fontId="181" fillId="0" borderId="0" xfId="0" applyNumberFormat="1" applyFont="1" applyFill="1" applyBorder="1"/>
    <xf numFmtId="9" fontId="181" fillId="0" borderId="12" xfId="0" applyNumberFormat="1" applyFont="1" applyFill="1" applyBorder="1"/>
    <xf numFmtId="0" fontId="181" fillId="0" borderId="0" xfId="0" applyFont="1"/>
    <xf numFmtId="0" fontId="11" fillId="0" borderId="0" xfId="0" applyFont="1"/>
    <xf numFmtId="172" fontId="145" fillId="0" borderId="0" xfId="0" applyNumberFormat="1" applyFont="1" applyFill="1" applyBorder="1" applyAlignment="1" applyProtection="1">
      <protection locked="0"/>
    </xf>
    <xf numFmtId="1" fontId="0" fillId="0" borderId="0" xfId="0" applyNumberFormat="1" applyFill="1" applyBorder="1" applyAlignment="1" applyProtection="1">
      <alignment horizontal="left" vertical="center"/>
      <protection locked="0"/>
    </xf>
    <xf numFmtId="4" fontId="0" fillId="0" borderId="0" xfId="37" applyNumberFormat="1" applyFont="1" applyFill="1" applyBorder="1" applyAlignment="1" applyProtection="1">
      <alignment horizontal="right" vertical="center"/>
      <protection locked="0"/>
    </xf>
    <xf numFmtId="0" fontId="30" fillId="0" borderId="0" xfId="0" applyFont="1" applyFill="1" applyAlignment="1"/>
    <xf numFmtId="1" fontId="0" fillId="0" borderId="0" xfId="0" applyNumberFormat="1" applyFont="1" applyAlignment="1"/>
    <xf numFmtId="1" fontId="179" fillId="0" borderId="0" xfId="0" applyNumberFormat="1" applyFont="1" applyFill="1" applyBorder="1" applyAlignment="1" applyProtection="1">
      <alignment horizontal="right" vertical="center"/>
      <protection locked="0"/>
    </xf>
    <xf numFmtId="0" fontId="182" fillId="0" borderId="0" xfId="0" applyFont="1" applyFill="1" applyBorder="1" applyAlignment="1" applyProtection="1">
      <alignment horizontal="center" vertical="center"/>
      <protection locked="0"/>
    </xf>
    <xf numFmtId="167" fontId="0" fillId="0" borderId="0" xfId="94" applyNumberFormat="1" applyFont="1" applyFill="1" applyBorder="1"/>
    <xf numFmtId="0" fontId="183" fillId="0" borderId="0" xfId="0" applyFont="1" applyFill="1"/>
    <xf numFmtId="0" fontId="184" fillId="0" borderId="0" xfId="0" applyFont="1" applyFill="1"/>
    <xf numFmtId="0" fontId="185" fillId="0" borderId="0" xfId="0" applyFont="1" applyFill="1"/>
    <xf numFmtId="9" fontId="184" fillId="0" borderId="0" xfId="0" applyNumberFormat="1" applyFont="1" applyFill="1" applyBorder="1"/>
    <xf numFmtId="9" fontId="184" fillId="0" borderId="12" xfId="0" applyNumberFormat="1" applyFont="1" applyFill="1" applyBorder="1"/>
    <xf numFmtId="0" fontId="186" fillId="0" borderId="0" xfId="0" applyFont="1" applyFill="1"/>
    <xf numFmtId="0" fontId="186" fillId="0" borderId="0" xfId="0" applyFont="1" applyFill="1" applyBorder="1" applyAlignment="1" applyProtection="1">
      <alignment horizontal="justify"/>
      <protection locked="0"/>
    </xf>
    <xf numFmtId="0" fontId="186" fillId="0" borderId="0" xfId="0" applyFont="1" applyFill="1" applyAlignment="1">
      <alignment horizontal="center"/>
    </xf>
    <xf numFmtId="0" fontId="185" fillId="0" borderId="0" xfId="0" applyFont="1" applyFill="1" applyBorder="1" applyAlignment="1" applyProtection="1">
      <alignment horizontal="center"/>
      <protection locked="0"/>
    </xf>
    <xf numFmtId="167" fontId="186" fillId="0" borderId="0" xfId="0" applyNumberFormat="1" applyFont="1" applyFill="1"/>
    <xf numFmtId="1" fontId="186" fillId="0" borderId="0" xfId="94" applyNumberFormat="1" applyFont="1" applyFill="1"/>
    <xf numFmtId="0" fontId="184" fillId="0" borderId="0" xfId="0" applyFont="1" applyFill="1" applyBorder="1" applyAlignment="1" applyProtection="1">
      <alignment horizontal="justify"/>
      <protection locked="0"/>
    </xf>
    <xf numFmtId="0" fontId="184" fillId="0" borderId="0" xfId="0" applyFont="1" applyFill="1" applyAlignment="1">
      <alignment horizontal="center"/>
    </xf>
    <xf numFmtId="1" fontId="184" fillId="0" borderId="0" xfId="0" applyNumberFormat="1" applyFont="1" applyFill="1"/>
    <xf numFmtId="0" fontId="187" fillId="0" borderId="0" xfId="0" applyFont="1" applyFill="1"/>
    <xf numFmtId="0" fontId="187" fillId="0" borderId="0" xfId="0" applyFont="1" applyFill="1" applyBorder="1" applyAlignment="1" applyProtection="1">
      <alignment horizontal="justify"/>
      <protection locked="0"/>
    </xf>
    <xf numFmtId="0" fontId="188" fillId="0" borderId="0" xfId="0" applyFont="1" applyFill="1" applyAlignment="1">
      <alignment horizontal="center"/>
    </xf>
    <xf numFmtId="0" fontId="189" fillId="0" borderId="0" xfId="0" applyFont="1" applyFill="1" applyBorder="1" applyAlignment="1" applyProtection="1">
      <alignment horizontal="center"/>
      <protection locked="0"/>
    </xf>
    <xf numFmtId="169" fontId="187" fillId="0" borderId="0" xfId="0" applyNumberFormat="1" applyFont="1" applyFill="1"/>
    <xf numFmtId="1" fontId="187" fillId="0" borderId="0" xfId="0" applyNumberFormat="1" applyFont="1" applyFill="1"/>
    <xf numFmtId="9" fontId="187" fillId="0" borderId="0" xfId="0" applyNumberFormat="1" applyFont="1" applyFill="1" applyBorder="1"/>
    <xf numFmtId="9" fontId="187" fillId="0" borderId="12" xfId="0" applyNumberFormat="1" applyFont="1" applyFill="1" applyBorder="1"/>
    <xf numFmtId="0" fontId="190" fillId="0" borderId="0" xfId="0" applyFont="1" applyFill="1"/>
    <xf numFmtId="0" fontId="190" fillId="0" borderId="0" xfId="0" applyFont="1" applyFill="1" applyBorder="1" applyAlignment="1" applyProtection="1">
      <alignment horizontal="justify"/>
      <protection locked="0"/>
    </xf>
    <xf numFmtId="0" fontId="191" fillId="0" borderId="0" xfId="0" applyFont="1" applyFill="1" applyAlignment="1">
      <alignment horizontal="center"/>
    </xf>
    <xf numFmtId="0" fontId="192" fillId="0" borderId="0" xfId="0" applyFont="1" applyFill="1" applyBorder="1" applyAlignment="1" applyProtection="1">
      <alignment horizontal="center"/>
      <protection locked="0"/>
    </xf>
    <xf numFmtId="1" fontId="190" fillId="0" borderId="0" xfId="0" applyNumberFormat="1" applyFont="1" applyFill="1"/>
    <xf numFmtId="0" fontId="193" fillId="0" borderId="0" xfId="0" applyFont="1" applyFill="1"/>
    <xf numFmtId="9" fontId="190" fillId="0" borderId="0" xfId="0" applyNumberFormat="1" applyFont="1" applyFill="1" applyBorder="1"/>
    <xf numFmtId="9" fontId="190" fillId="0" borderId="12" xfId="0" applyNumberFormat="1" applyFont="1" applyFill="1" applyBorder="1"/>
    <xf numFmtId="0" fontId="184" fillId="0" borderId="0" xfId="0" applyFont="1" applyFill="1" applyBorder="1" applyAlignment="1" applyProtection="1">
      <alignment horizontal="center"/>
      <protection locked="0"/>
    </xf>
    <xf numFmtId="0" fontId="194" fillId="0" borderId="0" xfId="0" applyFont="1" applyFill="1"/>
    <xf numFmtId="9" fontId="193" fillId="0" borderId="0" xfId="0" applyNumberFormat="1" applyFont="1" applyFill="1" applyBorder="1"/>
    <xf numFmtId="9" fontId="193" fillId="0" borderId="12" xfId="0" applyNumberFormat="1" applyFont="1" applyFill="1" applyBorder="1"/>
    <xf numFmtId="1" fontId="193" fillId="0" borderId="0" xfId="0" applyNumberFormat="1" applyFont="1" applyFill="1"/>
    <xf numFmtId="0" fontId="193" fillId="0" borderId="0" xfId="0" applyFont="1" applyFill="1" applyAlignment="1"/>
    <xf numFmtId="0" fontId="193" fillId="0" borderId="0" xfId="0" applyFont="1" applyFill="1" applyBorder="1" applyAlignment="1" applyProtection="1">
      <protection locked="0"/>
    </xf>
    <xf numFmtId="0" fontId="195" fillId="0" borderId="0" xfId="0" applyFont="1" applyFill="1" applyAlignment="1"/>
    <xf numFmtId="0" fontId="194" fillId="0" borderId="0" xfId="0" applyFont="1" applyFill="1" applyBorder="1" applyAlignment="1" applyProtection="1">
      <protection locked="0"/>
    </xf>
    <xf numFmtId="169" fontId="193" fillId="0" borderId="0" xfId="0" applyNumberFormat="1" applyFont="1" applyFill="1" applyAlignment="1"/>
    <xf numFmtId="169" fontId="193" fillId="0" borderId="0" xfId="0" applyNumberFormat="1" applyFont="1" applyFill="1" applyAlignment="1">
      <alignment horizontal="right"/>
    </xf>
    <xf numFmtId="0" fontId="196" fillId="0" borderId="0" xfId="0" applyFont="1" applyFill="1"/>
    <xf numFmtId="0" fontId="196" fillId="0" borderId="0" xfId="0" applyFont="1" applyFill="1" applyBorder="1" applyAlignment="1" applyProtection="1">
      <alignment horizontal="justify"/>
      <protection locked="0"/>
    </xf>
    <xf numFmtId="0" fontId="196" fillId="0" borderId="0" xfId="0" applyFont="1" applyFill="1" applyBorder="1" applyAlignment="1" applyProtection="1">
      <alignment horizontal="center"/>
      <protection locked="0"/>
    </xf>
    <xf numFmtId="169" fontId="196" fillId="0" borderId="0" xfId="0" applyNumberFormat="1" applyFont="1" applyFill="1"/>
    <xf numFmtId="1" fontId="196" fillId="0" borderId="0" xfId="0" applyNumberFormat="1" applyFont="1" applyFill="1"/>
    <xf numFmtId="0" fontId="193" fillId="0" borderId="0" xfId="0" applyFont="1" applyFill="1" applyBorder="1" applyAlignment="1" applyProtection="1">
      <alignment horizontal="justify"/>
      <protection locked="0"/>
    </xf>
    <xf numFmtId="0" fontId="193" fillId="0" borderId="0" xfId="0" applyFont="1" applyFill="1" applyBorder="1" applyAlignment="1" applyProtection="1">
      <alignment horizontal="center"/>
      <protection locked="0"/>
    </xf>
    <xf numFmtId="1" fontId="193" fillId="0" borderId="0" xfId="0" applyNumberFormat="1" applyFont="1" applyFill="1" applyAlignment="1">
      <alignment horizontal="right"/>
    </xf>
    <xf numFmtId="2" fontId="0" fillId="0" borderId="0" xfId="0" applyNumberFormat="1" applyFont="1" applyFill="1"/>
    <xf numFmtId="2" fontId="0" fillId="0" borderId="0" xfId="0" applyNumberFormat="1" applyFont="1"/>
    <xf numFmtId="0" fontId="184" fillId="0" borderId="0" xfId="0" applyFont="1" applyFill="1" applyAlignment="1"/>
    <xf numFmtId="0" fontId="184" fillId="0" borderId="0" xfId="0" applyFont="1" applyFill="1" applyBorder="1" applyAlignment="1"/>
    <xf numFmtId="0" fontId="189" fillId="0" borderId="0" xfId="0" applyFont="1" applyFill="1" applyBorder="1" applyAlignment="1" applyProtection="1">
      <alignment horizontal="justify"/>
      <protection locked="0"/>
    </xf>
    <xf numFmtId="169" fontId="184" fillId="0" borderId="0" xfId="0" applyNumberFormat="1" applyFont="1" applyFill="1" applyAlignment="1"/>
    <xf numFmtId="1" fontId="184" fillId="0" borderId="0" xfId="0" applyNumberFormat="1" applyFont="1" applyFill="1" applyAlignment="1"/>
    <xf numFmtId="0" fontId="184" fillId="0" borderId="0" xfId="0" applyFont="1" applyFill="1" applyBorder="1" applyAlignment="1" applyProtection="1">
      <protection locked="0"/>
    </xf>
    <xf numFmtId="0" fontId="186" fillId="0" borderId="0" xfId="0" applyFont="1" applyFill="1" applyAlignment="1"/>
    <xf numFmtId="0" fontId="185" fillId="0" borderId="0" xfId="0" applyFont="1" applyFill="1" applyBorder="1" applyAlignment="1" applyProtection="1">
      <protection locked="0"/>
    </xf>
    <xf numFmtId="169" fontId="184" fillId="0" borderId="0" xfId="0" applyNumberFormat="1" applyFont="1" applyFill="1" applyAlignment="1">
      <alignment horizontal="right"/>
    </xf>
    <xf numFmtId="0" fontId="194" fillId="0" borderId="0" xfId="0" applyFont="1" applyFill="1" applyBorder="1" applyAlignment="1" applyProtection="1">
      <alignment horizontal="center"/>
      <protection locked="0"/>
    </xf>
    <xf numFmtId="2" fontId="184" fillId="0" borderId="0" xfId="0" applyNumberFormat="1" applyFont="1" applyFill="1"/>
    <xf numFmtId="3" fontId="160" fillId="0" borderId="0" xfId="0" applyNumberFormat="1" applyFont="1" applyFill="1" applyBorder="1" applyAlignment="1" applyProtection="1">
      <alignment horizontal="right" vertical="center"/>
      <protection locked="0"/>
    </xf>
    <xf numFmtId="169" fontId="139" fillId="0" borderId="0" xfId="0" applyNumberFormat="1" applyFont="1" applyFill="1"/>
    <xf numFmtId="169" fontId="160" fillId="0" borderId="0" xfId="0" applyNumberFormat="1" applyFont="1" applyFill="1" applyBorder="1" applyAlignment="1">
      <alignment horizontal="right" vertical="center"/>
    </xf>
    <xf numFmtId="0" fontId="0" fillId="0" borderId="18" xfId="0" applyFill="1" applyBorder="1" applyAlignment="1">
      <alignment wrapText="1"/>
    </xf>
    <xf numFmtId="2" fontId="160" fillId="0" borderId="0" xfId="94" applyNumberFormat="1" applyFont="1" applyFill="1" applyBorder="1" applyAlignment="1">
      <alignment horizontal="right" vertical="center"/>
    </xf>
    <xf numFmtId="2" fontId="20" fillId="0" borderId="0" xfId="94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Font="1" applyFill="1" applyBorder="1" applyAlignment="1" applyProtection="1">
      <alignment horizontal="left" vertical="center"/>
      <protection locked="0"/>
    </xf>
    <xf numFmtId="0" fontId="2" fillId="20" borderId="0" xfId="0" applyFont="1" applyFill="1" applyBorder="1" applyProtection="1">
      <protection locked="0"/>
    </xf>
    <xf numFmtId="0" fontId="21" fillId="20" borderId="1" xfId="0" applyFont="1" applyFill="1" applyBorder="1" applyAlignment="1" applyProtection="1">
      <alignment horizontal="left"/>
      <protection locked="0"/>
    </xf>
    <xf numFmtId="0" fontId="21" fillId="20" borderId="0" xfId="0" applyFont="1" applyFill="1" applyBorder="1" applyAlignment="1" applyProtection="1">
      <alignment horizontal="left"/>
      <protection locked="0"/>
    </xf>
    <xf numFmtId="0" fontId="0" fillId="20" borderId="0" xfId="0" applyFont="1" applyFill="1" applyBorder="1" applyAlignment="1" applyProtection="1">
      <alignment horizontal="center"/>
      <protection locked="0"/>
    </xf>
    <xf numFmtId="9" fontId="0" fillId="20" borderId="0" xfId="0" applyNumberFormat="1" applyFont="1" applyFill="1" applyBorder="1" applyAlignment="1" applyProtection="1">
      <protection locked="0"/>
    </xf>
    <xf numFmtId="0" fontId="0" fillId="20" borderId="0" xfId="0" applyFont="1" applyFill="1" applyBorder="1"/>
    <xf numFmtId="9" fontId="0" fillId="20" borderId="11" xfId="0" applyNumberFormat="1" applyFont="1" applyFill="1" applyBorder="1"/>
    <xf numFmtId="9" fontId="0" fillId="20" borderId="0" xfId="0" applyNumberFormat="1" applyFont="1" applyFill="1" applyBorder="1"/>
    <xf numFmtId="9" fontId="0" fillId="20" borderId="12" xfId="0" applyNumberFormat="1" applyFont="1" applyFill="1" applyBorder="1"/>
    <xf numFmtId="2" fontId="0" fillId="0" borderId="0" xfId="0" applyNumberFormat="1" applyFill="1" applyBorder="1"/>
    <xf numFmtId="0" fontId="21" fillId="0" borderId="0" xfId="0" applyFont="1" applyFill="1" applyBorder="1" applyAlignment="1">
      <alignment horizontal="left" vertical="center" wrapText="1"/>
    </xf>
    <xf numFmtId="2" fontId="20" fillId="0" borderId="0" xfId="0" applyNumberFormat="1" applyFont="1" applyFill="1" applyBorder="1"/>
    <xf numFmtId="1" fontId="20" fillId="0" borderId="0" xfId="0" applyNumberFormat="1" applyFont="1" applyFill="1" applyBorder="1"/>
    <xf numFmtId="169" fontId="20" fillId="0" borderId="0" xfId="0" applyNumberFormat="1" applyFont="1" applyFill="1" applyBorder="1" applyAlignment="1">
      <alignment horizontal="right"/>
    </xf>
    <xf numFmtId="168" fontId="20" fillId="0" borderId="0" xfId="0" applyNumberFormat="1" applyFont="1" applyFill="1" applyBorder="1" applyAlignment="1">
      <alignment horizontal="left" vertical="center"/>
    </xf>
    <xf numFmtId="0" fontId="140" fillId="0" borderId="0" xfId="0" applyFont="1" applyFill="1" applyBorder="1" applyAlignment="1">
      <alignment horizontal="left"/>
    </xf>
    <xf numFmtId="0" fontId="0" fillId="0" borderId="0" xfId="0" applyFill="1"/>
    <xf numFmtId="0" fontId="181" fillId="2" borderId="0" xfId="0" applyFont="1" applyFill="1"/>
    <xf numFmtId="49" fontId="0" fillId="21" borderId="0" xfId="0" applyNumberFormat="1" applyFill="1" applyAlignment="1">
      <alignment horizontal="left"/>
    </xf>
    <xf numFmtId="0" fontId="0" fillId="0" borderId="0" xfId="0" applyFill="1"/>
    <xf numFmtId="0" fontId="197" fillId="13" borderId="0" xfId="0" applyFont="1" applyFill="1"/>
    <xf numFmtId="0" fontId="198" fillId="0" borderId="0" xfId="0" applyFont="1" applyFill="1"/>
    <xf numFmtId="0" fontId="199" fillId="0" borderId="0" xfId="0" applyFont="1" applyFill="1"/>
    <xf numFmtId="0" fontId="198" fillId="13" borderId="0" xfId="0" applyFont="1" applyFill="1" applyBorder="1" applyAlignment="1">
      <alignment horizontal="center"/>
    </xf>
    <xf numFmtId="0" fontId="198" fillId="0" borderId="0" xfId="0" applyFont="1" applyBorder="1" applyProtection="1">
      <protection locked="0"/>
    </xf>
    <xf numFmtId="0" fontId="198" fillId="13" borderId="0" xfId="0" applyFont="1" applyFill="1" applyAlignment="1"/>
    <xf numFmtId="0" fontId="198" fillId="0" borderId="0" xfId="0" applyFont="1" applyFill="1" applyProtection="1">
      <protection locked="0"/>
    </xf>
    <xf numFmtId="0" fontId="198" fillId="0" borderId="0" xfId="0" applyFont="1" applyFill="1" applyBorder="1" applyProtection="1">
      <protection locked="0"/>
    </xf>
    <xf numFmtId="0" fontId="198" fillId="0" borderId="0" xfId="0" applyFont="1" applyBorder="1" applyAlignment="1" applyProtection="1">
      <protection locked="0"/>
    </xf>
    <xf numFmtId="0" fontId="198" fillId="13" borderId="0" xfId="0" applyFont="1" applyFill="1" applyBorder="1"/>
    <xf numFmtId="0" fontId="198" fillId="0" borderId="0" xfId="40" applyFont="1" applyFill="1" applyBorder="1" applyAlignment="1"/>
    <xf numFmtId="0" fontId="198" fillId="0" borderId="0" xfId="0" applyFont="1" applyFill="1" applyBorder="1" applyAlignment="1">
      <alignment horizontal="center"/>
    </xf>
    <xf numFmtId="49" fontId="199" fillId="13" borderId="0" xfId="0" applyNumberFormat="1" applyFont="1" applyFill="1" applyBorder="1" applyAlignment="1">
      <alignment horizontal="left"/>
    </xf>
    <xf numFmtId="0" fontId="198" fillId="0" borderId="0" xfId="0" applyFont="1" applyFill="1" applyBorder="1" applyAlignment="1" applyProtection="1">
      <protection locked="0"/>
    </xf>
    <xf numFmtId="0" fontId="198" fillId="0" borderId="0" xfId="0" applyFont="1"/>
    <xf numFmtId="0" fontId="198" fillId="7" borderId="0" xfId="0" applyFont="1" applyFill="1"/>
    <xf numFmtId="0" fontId="199" fillId="8" borderId="0" xfId="0" applyFont="1" applyFill="1"/>
    <xf numFmtId="0" fontId="198" fillId="0" borderId="0" xfId="0" applyFont="1" applyFill="1" applyBorder="1" applyAlignment="1" applyProtection="1">
      <alignment horizontal="justify"/>
      <protection locked="0"/>
    </xf>
    <xf numFmtId="0" fontId="199" fillId="0" borderId="0" xfId="0" applyFont="1" applyFill="1" applyBorder="1" applyAlignment="1" applyProtection="1">
      <alignment horizontal="justify"/>
      <protection locked="0"/>
    </xf>
    <xf numFmtId="0" fontId="198" fillId="0" borderId="0" xfId="0" applyFont="1" applyFill="1" applyBorder="1" applyAlignment="1" applyProtection="1">
      <alignment horizontal="left"/>
      <protection locked="0"/>
    </xf>
    <xf numFmtId="0" fontId="200" fillId="0" borderId="0" xfId="0" applyFont="1" applyFill="1" applyBorder="1" applyAlignment="1" applyProtection="1">
      <alignment horizontal="left"/>
      <protection locked="0"/>
    </xf>
    <xf numFmtId="0" fontId="198" fillId="7" borderId="0" xfId="0" applyFont="1" applyFill="1" applyBorder="1" applyAlignment="1" applyProtection="1">
      <alignment horizontal="justify"/>
      <protection locked="0"/>
    </xf>
    <xf numFmtId="0" fontId="201" fillId="0" borderId="0" xfId="0" applyFont="1" applyFill="1" applyBorder="1" applyProtection="1">
      <protection locked="0"/>
    </xf>
    <xf numFmtId="0" fontId="202" fillId="9" borderId="0" xfId="0" applyFont="1" applyFill="1" applyBorder="1"/>
    <xf numFmtId="0" fontId="203" fillId="2" borderId="6" xfId="0" applyFont="1" applyFill="1" applyBorder="1"/>
    <xf numFmtId="0" fontId="203" fillId="2" borderId="3" xfId="0" applyFont="1" applyFill="1" applyBorder="1"/>
    <xf numFmtId="0" fontId="202" fillId="2" borderId="8" xfId="0" applyFont="1" applyFill="1" applyBorder="1"/>
    <xf numFmtId="0" fontId="202" fillId="2" borderId="9" xfId="0" applyFont="1" applyFill="1" applyBorder="1"/>
    <xf numFmtId="0" fontId="204" fillId="13" borderId="0" xfId="6" applyFont="1" applyFill="1" applyBorder="1" applyAlignment="1" applyProtection="1">
      <alignment horizontal="left"/>
    </xf>
    <xf numFmtId="0" fontId="190" fillId="0" borderId="0" xfId="6" applyFont="1" applyFill="1" applyBorder="1" applyAlignment="1" applyProtection="1">
      <alignment horizontal="left"/>
    </xf>
    <xf numFmtId="49" fontId="190" fillId="13" borderId="0" xfId="0" applyNumberFormat="1" applyFont="1" applyFill="1" applyBorder="1" applyAlignment="1">
      <alignment horizontal="left"/>
    </xf>
    <xf numFmtId="0" fontId="193" fillId="0" borderId="0" xfId="0" applyFont="1" applyBorder="1" applyProtection="1">
      <protection locked="0"/>
    </xf>
    <xf numFmtId="0" fontId="190" fillId="0" borderId="0" xfId="0" applyFont="1" applyFill="1" applyBorder="1" applyProtection="1">
      <protection locked="0"/>
    </xf>
    <xf numFmtId="0" fontId="190" fillId="0" borderId="0" xfId="0" applyFont="1" applyBorder="1" applyProtection="1">
      <protection locked="0"/>
    </xf>
    <xf numFmtId="0" fontId="193" fillId="0" borderId="0" xfId="0" applyFont="1" applyFill="1" applyProtection="1">
      <protection locked="0"/>
    </xf>
    <xf numFmtId="0" fontId="190" fillId="13" borderId="0" xfId="40" applyFont="1" applyFill="1" applyBorder="1" applyAlignment="1">
      <alignment vertical="center"/>
    </xf>
    <xf numFmtId="0" fontId="193" fillId="0" borderId="0" xfId="6" applyFont="1" applyFill="1" applyBorder="1" applyAlignment="1" applyProtection="1">
      <alignment horizontal="left"/>
    </xf>
    <xf numFmtId="49" fontId="190" fillId="0" borderId="0" xfId="0" applyNumberFormat="1" applyFont="1" applyFill="1" applyBorder="1" applyAlignment="1">
      <alignment horizontal="left"/>
    </xf>
    <xf numFmtId="0" fontId="190" fillId="12" borderId="0" xfId="0" applyFont="1" applyFill="1" applyBorder="1" applyProtection="1">
      <protection locked="0"/>
    </xf>
    <xf numFmtId="0" fontId="193" fillId="0" borderId="0" xfId="0" applyFont="1" applyFill="1" applyBorder="1" applyProtection="1">
      <protection locked="0"/>
    </xf>
    <xf numFmtId="0" fontId="193" fillId="0" borderId="0" xfId="0" applyFont="1"/>
    <xf numFmtId="0" fontId="205" fillId="7" borderId="0" xfId="0" applyFont="1" applyFill="1"/>
    <xf numFmtId="0" fontId="190" fillId="8" borderId="0" xfId="0" applyFont="1" applyFill="1"/>
    <xf numFmtId="0" fontId="206" fillId="0" borderId="0" xfId="0" applyFont="1" applyFill="1" applyBorder="1" applyProtection="1">
      <protection locked="0"/>
    </xf>
    <xf numFmtId="0" fontId="207" fillId="0" borderId="0" xfId="0" applyFont="1" applyFill="1" applyBorder="1" applyProtection="1">
      <protection locked="0"/>
    </xf>
    <xf numFmtId="2" fontId="193" fillId="0" borderId="0" xfId="0" applyNumberFormat="1" applyFont="1" applyFill="1" applyBorder="1" applyProtection="1">
      <protection locked="0"/>
    </xf>
    <xf numFmtId="0" fontId="207" fillId="7" borderId="0" xfId="0" applyFont="1" applyFill="1" applyBorder="1" applyProtection="1">
      <protection locked="0"/>
    </xf>
    <xf numFmtId="0" fontId="192" fillId="0" borderId="0" xfId="0" applyFont="1" applyFill="1" applyBorder="1" applyAlignment="1" applyProtection="1">
      <alignment horizontal="left"/>
      <protection locked="0"/>
    </xf>
    <xf numFmtId="0" fontId="190" fillId="0" borderId="0" xfId="0" applyFont="1" applyFill="1" applyBorder="1" applyAlignment="1" applyProtection="1">
      <alignment horizontal="left"/>
      <protection locked="0"/>
    </xf>
    <xf numFmtId="0" fontId="208" fillId="9" borderId="0" xfId="0" applyFont="1" applyFill="1" applyBorder="1"/>
    <xf numFmtId="0" fontId="193" fillId="13" borderId="0" xfId="0" applyFont="1" applyFill="1"/>
    <xf numFmtId="0" fontId="193" fillId="13" borderId="0" xfId="0" applyFont="1" applyFill="1" applyBorder="1" applyAlignment="1">
      <alignment horizontal="center" vertical="center"/>
    </xf>
    <xf numFmtId="0" fontId="193" fillId="0" borderId="0" xfId="0" applyFont="1" applyFill="1" applyBorder="1" applyAlignment="1">
      <alignment horizontal="center" vertical="center"/>
    </xf>
    <xf numFmtId="0" fontId="193" fillId="13" borderId="0" xfId="0" applyFont="1" applyFill="1" applyBorder="1" applyAlignment="1">
      <alignment horizontal="center"/>
    </xf>
    <xf numFmtId="0" fontId="193" fillId="0" borderId="0" xfId="0" applyFont="1" applyFill="1" applyBorder="1" applyAlignment="1" applyProtection="1">
      <alignment horizontal="center" vertical="center"/>
      <protection locked="0"/>
    </xf>
    <xf numFmtId="0" fontId="193" fillId="0" borderId="0" xfId="0" applyFont="1" applyBorder="1" applyAlignment="1" applyProtection="1">
      <alignment horizontal="center" vertical="center"/>
      <protection locked="0"/>
    </xf>
    <xf numFmtId="0" fontId="209" fillId="0" borderId="0" xfId="0" applyNumberFormat="1" applyFont="1" applyFill="1" applyBorder="1" applyAlignment="1" applyProtection="1">
      <alignment horizontal="center" vertical="center"/>
      <protection locked="0"/>
    </xf>
    <xf numFmtId="175" fontId="193" fillId="0" borderId="0" xfId="0" applyNumberFormat="1" applyFont="1" applyFill="1" applyBorder="1" applyAlignment="1">
      <alignment horizontal="center" vertical="center"/>
    </xf>
    <xf numFmtId="0" fontId="193" fillId="0" borderId="0" xfId="0" applyFont="1" applyFill="1" applyBorder="1" applyAlignment="1" applyProtection="1">
      <alignment horizontal="center" vertical="center"/>
    </xf>
    <xf numFmtId="0" fontId="193" fillId="0" borderId="0" xfId="0" applyFont="1" applyAlignment="1">
      <alignment horizontal="center"/>
    </xf>
    <xf numFmtId="0" fontId="193" fillId="7" borderId="0" xfId="0" applyFont="1" applyFill="1" applyAlignment="1">
      <alignment horizontal="center"/>
    </xf>
    <xf numFmtId="0" fontId="193" fillId="8" borderId="0" xfId="0" applyFont="1" applyFill="1" applyAlignment="1">
      <alignment horizontal="center"/>
    </xf>
    <xf numFmtId="0" fontId="210" fillId="0" borderId="0" xfId="0" applyFont="1" applyFill="1" applyBorder="1" applyAlignment="1" applyProtection="1">
      <alignment horizontal="center"/>
      <protection locked="0"/>
    </xf>
    <xf numFmtId="0" fontId="193" fillId="0" borderId="0" xfId="0" applyFont="1" applyFill="1" applyAlignment="1">
      <alignment horizontal="center"/>
    </xf>
    <xf numFmtId="0" fontId="210" fillId="8" borderId="0" xfId="0" applyFont="1" applyFill="1" applyBorder="1" applyAlignment="1" applyProtection="1">
      <alignment horizontal="center"/>
      <protection locked="0"/>
    </xf>
    <xf numFmtId="0" fontId="193" fillId="8" borderId="0" xfId="0" applyFont="1" applyFill="1" applyBorder="1" applyAlignment="1" applyProtection="1">
      <alignment horizontal="center"/>
      <protection locked="0"/>
    </xf>
    <xf numFmtId="0" fontId="193" fillId="9" borderId="0" xfId="0" applyFont="1" applyFill="1" applyBorder="1"/>
    <xf numFmtId="0" fontId="193" fillId="2" borderId="3" xfId="0" applyFont="1" applyFill="1" applyBorder="1"/>
    <xf numFmtId="0" fontId="193" fillId="2" borderId="9" xfId="0" applyFont="1" applyFill="1" applyBorder="1"/>
    <xf numFmtId="169" fontId="110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93" fillId="0" borderId="0" xfId="94" applyFont="1" applyFill="1" applyBorder="1" applyAlignment="1" applyProtection="1">
      <protection locked="0"/>
    </xf>
    <xf numFmtId="9" fontId="9" fillId="0" borderId="11" xfId="0" applyNumberFormat="1" applyFont="1" applyFill="1" applyBorder="1"/>
    <xf numFmtId="9" fontId="9" fillId="0" borderId="0" xfId="0" applyNumberFormat="1" applyFont="1" applyFill="1" applyBorder="1"/>
    <xf numFmtId="9" fontId="9" fillId="0" borderId="12" xfId="0" applyNumberFormat="1" applyFont="1" applyFill="1" applyBorder="1"/>
    <xf numFmtId="0" fontId="207" fillId="22" borderId="0" xfId="0" applyFont="1" applyFill="1" applyBorder="1" applyProtection="1">
      <protection locked="0"/>
    </xf>
    <xf numFmtId="0" fontId="199" fillId="22" borderId="0" xfId="0" applyFont="1" applyFill="1" applyBorder="1" applyAlignment="1" applyProtection="1">
      <alignment horizontal="justify"/>
      <protection locked="0"/>
    </xf>
    <xf numFmtId="0" fontId="211" fillId="22" borderId="0" xfId="0" applyFont="1" applyFill="1" applyBorder="1" applyAlignment="1" applyProtection="1">
      <alignment horizontal="center"/>
      <protection locked="0"/>
    </xf>
    <xf numFmtId="0" fontId="190" fillId="22" borderId="0" xfId="0" applyFont="1" applyFill="1" applyBorder="1" applyAlignment="1" applyProtection="1">
      <alignment horizontal="center"/>
      <protection locked="0"/>
    </xf>
    <xf numFmtId="9" fontId="96" fillId="22" borderId="0" xfId="0" applyNumberFormat="1" applyFont="1" applyFill="1" applyBorder="1" applyAlignment="1" applyProtection="1">
      <protection locked="0"/>
    </xf>
    <xf numFmtId="0" fontId="95" fillId="22" borderId="0" xfId="0" applyFont="1" applyFill="1" applyBorder="1" applyProtection="1">
      <protection locked="0"/>
    </xf>
    <xf numFmtId="0" fontId="208" fillId="0" borderId="0" xfId="0" applyFont="1" applyFill="1" applyBorder="1" applyProtection="1">
      <protection locked="0"/>
    </xf>
    <xf numFmtId="0" fontId="101" fillId="0" borderId="6" xfId="0" applyFont="1" applyFill="1" applyBorder="1"/>
    <xf numFmtId="0" fontId="101" fillId="0" borderId="3" xfId="0" applyFont="1" applyFill="1" applyBorder="1"/>
    <xf numFmtId="0" fontId="101" fillId="0" borderId="7" xfId="0" applyFont="1" applyFill="1" applyBorder="1"/>
    <xf numFmtId="167" fontId="97" fillId="0" borderId="8" xfId="0" applyNumberFormat="1" applyFont="1" applyFill="1" applyBorder="1"/>
    <xf numFmtId="167" fontId="97" fillId="0" borderId="22" xfId="0" applyNumberFormat="1" applyFont="1" applyFill="1" applyBorder="1"/>
    <xf numFmtId="0" fontId="212" fillId="0" borderId="0" xfId="0" applyFont="1"/>
    <xf numFmtId="0" fontId="212" fillId="0" borderId="3" xfId="0" applyFont="1" applyBorder="1"/>
    <xf numFmtId="3" fontId="174" fillId="17" borderId="0" xfId="41" applyNumberFormat="1" applyFont="1" applyFill="1" applyBorder="1" applyAlignment="1">
      <alignment vertical="center"/>
    </xf>
    <xf numFmtId="0" fontId="101" fillId="0" borderId="0" xfId="0" applyFont="1" applyFill="1" applyBorder="1"/>
    <xf numFmtId="0" fontId="100" fillId="0" borderId="0" xfId="0" applyFont="1" applyFill="1" applyBorder="1"/>
    <xf numFmtId="9" fontId="97" fillId="0" borderId="0" xfId="94" applyFont="1" applyFill="1" applyBorder="1"/>
    <xf numFmtId="0" fontId="93" fillId="0" borderId="0" xfId="0" applyFont="1" applyBorder="1"/>
    <xf numFmtId="0" fontId="0" fillId="0" borderId="0" xfId="0" applyBorder="1"/>
    <xf numFmtId="0" fontId="0" fillId="0" borderId="0" xfId="0" applyFont="1" applyBorder="1"/>
    <xf numFmtId="0" fontId="62" fillId="0" borderId="0" xfId="0" applyFont="1" applyBorder="1"/>
    <xf numFmtId="2" fontId="97" fillId="0" borderId="8" xfId="94" applyNumberFormat="1" applyFont="1" applyFill="1" applyBorder="1"/>
    <xf numFmtId="2" fontId="97" fillId="0" borderId="9" xfId="94" applyNumberFormat="1" applyFont="1" applyFill="1" applyBorder="1"/>
    <xf numFmtId="2" fontId="97" fillId="0" borderId="10" xfId="94" applyNumberFormat="1" applyFont="1" applyFill="1" applyBorder="1"/>
    <xf numFmtId="0" fontId="212" fillId="0" borderId="0" xfId="0" applyFont="1" applyFill="1" applyBorder="1"/>
    <xf numFmtId="167" fontId="213" fillId="0" borderId="0" xfId="0" applyNumberFormat="1" applyFont="1" applyFill="1" applyBorder="1"/>
    <xf numFmtId="2" fontId="213" fillId="0" borderId="0" xfId="0" applyNumberFormat="1" applyFont="1" applyFill="1" applyBorder="1"/>
    <xf numFmtId="1" fontId="62" fillId="23" borderId="0" xfId="0" applyNumberFormat="1" applyFont="1" applyFill="1" applyBorder="1" applyAlignment="1" applyProtection="1">
      <alignment horizontal="right" vertical="center"/>
      <protection locked="0"/>
    </xf>
    <xf numFmtId="3" fontId="5" fillId="23" borderId="0" xfId="37" applyNumberFormat="1" applyFont="1" applyFill="1" applyBorder="1" applyAlignment="1" applyProtection="1">
      <alignment horizontal="right" vertical="center"/>
      <protection locked="0"/>
    </xf>
    <xf numFmtId="3" fontId="5" fillId="23" borderId="0" xfId="37" applyNumberFormat="1" applyFont="1" applyFill="1"/>
    <xf numFmtId="3" fontId="5" fillId="23" borderId="0" xfId="37" applyNumberFormat="1" applyFont="1" applyFill="1" applyBorder="1" applyProtection="1">
      <protection locked="0"/>
    </xf>
    <xf numFmtId="3" fontId="62" fillId="23" borderId="0" xfId="37" applyNumberFormat="1" applyFont="1" applyFill="1" applyBorder="1" applyAlignment="1" applyProtection="1">
      <alignment horizontal="right" vertical="center"/>
      <protection locked="0"/>
    </xf>
    <xf numFmtId="0" fontId="185" fillId="0" borderId="0" xfId="0" applyFont="1" applyFill="1" applyBorder="1" applyAlignment="1" applyProtection="1">
      <alignment horizontal="center" vertical="center"/>
      <protection locked="0"/>
    </xf>
    <xf numFmtId="176" fontId="133" fillId="0" borderId="0" xfId="16" applyNumberFormat="1" applyFont="1" applyFill="1"/>
    <xf numFmtId="176" fontId="133" fillId="0" borderId="0" xfId="21" applyNumberFormat="1" applyFont="1" applyFill="1"/>
    <xf numFmtId="176" fontId="133" fillId="0" borderId="0" xfId="25" applyNumberFormat="1" applyFont="1" applyFill="1"/>
    <xf numFmtId="176" fontId="133" fillId="0" borderId="0" xfId="33" applyNumberFormat="1" applyFont="1" applyFill="1"/>
    <xf numFmtId="176" fontId="133" fillId="0" borderId="0" xfId="35" applyNumberFormat="1" applyFont="1" applyFill="1"/>
    <xf numFmtId="176" fontId="133" fillId="0" borderId="0" xfId="7" applyNumberFormat="1" applyFont="1" applyFill="1"/>
    <xf numFmtId="176" fontId="133" fillId="0" borderId="0" xfId="9" applyNumberFormat="1" applyFont="1" applyFill="1"/>
    <xf numFmtId="0" fontId="16" fillId="0" borderId="0" xfId="0" applyFont="1" applyFill="1" applyBorder="1" applyProtection="1">
      <protection locked="0"/>
    </xf>
    <xf numFmtId="0" fontId="30" fillId="0" borderId="0" xfId="0" applyFont="1" applyFill="1" applyBorder="1" applyAlignment="1" applyProtection="1">
      <alignment horizontal="justify"/>
      <protection locked="0"/>
    </xf>
    <xf numFmtId="167" fontId="140" fillId="0" borderId="0" xfId="0" applyNumberFormat="1" applyFont="1" applyFill="1" applyBorder="1" applyAlignment="1" applyProtection="1">
      <alignment horizontal="center"/>
      <protection locked="0"/>
    </xf>
    <xf numFmtId="0" fontId="139" fillId="0" borderId="0" xfId="0" applyNumberFormat="1" applyFont="1" applyFill="1" applyBorder="1" applyAlignment="1" applyProtection="1">
      <protection locked="0"/>
    </xf>
    <xf numFmtId="1" fontId="139" fillId="0" borderId="0" xfId="0" applyNumberFormat="1" applyFont="1" applyFill="1" applyBorder="1" applyAlignment="1" applyProtection="1">
      <protection locked="0"/>
    </xf>
    <xf numFmtId="1" fontId="140" fillId="0" borderId="0" xfId="0" applyNumberFormat="1" applyFont="1" applyFill="1" applyBorder="1" applyAlignment="1" applyProtection="1">
      <protection locked="0"/>
    </xf>
    <xf numFmtId="1" fontId="9" fillId="0" borderId="0" xfId="0" applyNumberFormat="1" applyFont="1" applyFill="1" applyBorder="1" applyAlignment="1" applyProtection="1">
      <protection locked="0"/>
    </xf>
    <xf numFmtId="0" fontId="214" fillId="0" borderId="0" xfId="0" applyFont="1" applyFill="1"/>
    <xf numFmtId="0" fontId="214" fillId="0" borderId="0" xfId="0" applyFont="1" applyFill="1" applyBorder="1" applyAlignment="1" applyProtection="1">
      <alignment horizontal="justify"/>
      <protection locked="0"/>
    </xf>
    <xf numFmtId="0" fontId="195" fillId="0" borderId="0" xfId="0" applyFont="1" applyFill="1"/>
    <xf numFmtId="0" fontId="187" fillId="0" borderId="0" xfId="0" applyFont="1" applyFill="1" applyBorder="1" applyAlignment="1" applyProtection="1">
      <alignment horizontal="center"/>
      <protection locked="0"/>
    </xf>
    <xf numFmtId="0" fontId="0" fillId="0" borderId="0" xfId="0" applyNumberFormat="1" applyFont="1" applyFill="1"/>
    <xf numFmtId="0" fontId="149" fillId="0" borderId="0" xfId="0" applyFont="1" applyFill="1" applyBorder="1" applyAlignment="1" applyProtection="1">
      <alignment horizontal="justify"/>
      <protection locked="0"/>
    </xf>
    <xf numFmtId="0" fontId="150" fillId="0" borderId="0" xfId="0" applyFont="1" applyFill="1"/>
    <xf numFmtId="1" fontId="151" fillId="0" borderId="0" xfId="0" applyNumberFormat="1" applyFont="1" applyFill="1"/>
    <xf numFmtId="0" fontId="149" fillId="0" borderId="0" xfId="0" applyFont="1" applyFill="1" applyBorder="1" applyProtection="1">
      <protection locked="0"/>
    </xf>
    <xf numFmtId="0" fontId="4" fillId="0" borderId="0" xfId="0" applyFont="1"/>
    <xf numFmtId="0" fontId="0" fillId="0" borderId="6" xfId="0" applyBorder="1"/>
    <xf numFmtId="0" fontId="0" fillId="0" borderId="7" xfId="0" applyBorder="1"/>
    <xf numFmtId="172" fontId="0" fillId="0" borderId="8" xfId="0" applyNumberFormat="1" applyFill="1" applyBorder="1"/>
    <xf numFmtId="0" fontId="23" fillId="2" borderId="10" xfId="0" applyFont="1" applyFill="1" applyBorder="1"/>
    <xf numFmtId="0" fontId="0" fillId="0" borderId="0" xfId="0" applyNumberFormat="1" applyFont="1" applyFill="1" applyAlignment="1"/>
    <xf numFmtId="2" fontId="193" fillId="0" borderId="0" xfId="0" applyNumberFormat="1" applyFont="1" applyFill="1"/>
    <xf numFmtId="0" fontId="193" fillId="0" borderId="0" xfId="0" applyFont="1" applyFill="1" applyBorder="1"/>
    <xf numFmtId="167" fontId="193" fillId="0" borderId="0" xfId="0" applyNumberFormat="1" applyFont="1" applyFill="1"/>
    <xf numFmtId="173" fontId="9" fillId="0" borderId="0" xfId="0" applyNumberFormat="1" applyFont="1" applyFill="1" applyBorder="1" applyAlignment="1"/>
    <xf numFmtId="4" fontId="0" fillId="0" borderId="0" xfId="99" applyNumberFormat="1" applyFont="1" applyFill="1" applyBorder="1" applyAlignment="1"/>
    <xf numFmtId="4" fontId="9" fillId="0" borderId="0" xfId="0" applyNumberFormat="1" applyFont="1" applyFill="1" applyBorder="1" applyAlignment="1" applyProtection="1">
      <protection locked="0"/>
    </xf>
    <xf numFmtId="4" fontId="0" fillId="0" borderId="0" xfId="100" applyNumberFormat="1" applyFont="1" applyFill="1" applyBorder="1" applyAlignment="1"/>
    <xf numFmtId="2" fontId="9" fillId="0" borderId="0" xfId="0" applyNumberFormat="1" applyFont="1" applyFill="1" applyBorder="1" applyAlignment="1" applyProtection="1">
      <protection locked="0"/>
    </xf>
    <xf numFmtId="3" fontId="140" fillId="0" borderId="0" xfId="0" applyNumberFormat="1" applyFont="1" applyFill="1" applyBorder="1" applyProtection="1">
      <protection locked="0"/>
    </xf>
    <xf numFmtId="49" fontId="140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protection locked="0"/>
    </xf>
    <xf numFmtId="169" fontId="0" fillId="0" borderId="0" xfId="0" applyNumberFormat="1" applyFill="1" applyBorder="1"/>
    <xf numFmtId="0" fontId="23" fillId="0" borderId="17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wrapText="1"/>
    </xf>
    <xf numFmtId="0" fontId="0" fillId="0" borderId="0" xfId="0" applyFill="1"/>
    <xf numFmtId="0" fontId="23" fillId="0" borderId="0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0" fillId="0" borderId="32" xfId="0" applyFill="1" applyBorder="1" applyAlignment="1"/>
    <xf numFmtId="0" fontId="0" fillId="2" borderId="4" xfId="0" applyFill="1" applyBorder="1" applyAlignment="1"/>
    <xf numFmtId="0" fontId="0" fillId="2" borderId="33" xfId="0" applyFill="1" applyBorder="1" applyAlignment="1"/>
    <xf numFmtId="0" fontId="47" fillId="2" borderId="1" xfId="0" applyFont="1" applyFill="1" applyBorder="1" applyAlignment="1">
      <alignment horizontal="center" wrapText="1"/>
    </xf>
    <xf numFmtId="0" fontId="46" fillId="15" borderId="1" xfId="0" applyFont="1" applyFill="1" applyBorder="1" applyAlignment="1">
      <alignment horizontal="center" vertical="center" wrapText="1"/>
    </xf>
    <xf numFmtId="0" fontId="46" fillId="15" borderId="1" xfId="0" applyFont="1" applyFill="1" applyBorder="1" applyAlignment="1">
      <alignment wrapText="1"/>
    </xf>
    <xf numFmtId="0" fontId="48" fillId="2" borderId="21" xfId="0" applyFont="1" applyFill="1" applyBorder="1" applyAlignment="1">
      <alignment horizontal="center" vertical="center" wrapText="1"/>
    </xf>
    <xf numFmtId="0" fontId="48" fillId="0" borderId="34" xfId="0" applyFont="1" applyBorder="1" applyAlignment="1">
      <alignment wrapText="1"/>
    </xf>
    <xf numFmtId="0" fontId="48" fillId="0" borderId="22" xfId="0" applyFont="1" applyBorder="1" applyAlignment="1">
      <alignment wrapText="1"/>
    </xf>
    <xf numFmtId="0" fontId="46" fillId="15" borderId="21" xfId="0" applyFont="1" applyFill="1" applyBorder="1" applyAlignment="1">
      <alignment horizontal="center" vertical="center" wrapText="1"/>
    </xf>
    <xf numFmtId="0" fontId="46" fillId="15" borderId="22" xfId="0" applyFont="1" applyFill="1" applyBorder="1" applyAlignment="1">
      <alignment horizontal="center" vertical="center" wrapText="1"/>
    </xf>
    <xf numFmtId="0" fontId="48" fillId="2" borderId="21" xfId="0" applyFont="1" applyFill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46" fillId="15" borderId="1" xfId="0" applyFont="1" applyFill="1" applyBorder="1" applyAlignment="1">
      <alignment vertical="center" wrapText="1"/>
    </xf>
    <xf numFmtId="0" fontId="46" fillId="15" borderId="34" xfId="0" applyFont="1" applyFill="1" applyBorder="1" applyAlignment="1">
      <alignment wrapText="1"/>
    </xf>
    <xf numFmtId="0" fontId="46" fillId="15" borderId="22" xfId="0" applyFont="1" applyFill="1" applyBorder="1" applyAlignment="1">
      <alignment wrapText="1"/>
    </xf>
    <xf numFmtId="0" fontId="48" fillId="2" borderId="22" xfId="0" applyFont="1" applyFill="1" applyBorder="1" applyAlignment="1">
      <alignment horizontal="center" wrapText="1"/>
    </xf>
    <xf numFmtId="0" fontId="47" fillId="2" borderId="4" xfId="0" applyFont="1" applyFill="1" applyBorder="1" applyAlignment="1">
      <alignment horizontal="center" wrapText="1"/>
    </xf>
    <xf numFmtId="0" fontId="47" fillId="2" borderId="33" xfId="0" applyFont="1" applyFill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48" fillId="0" borderId="34" xfId="0" applyFont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 wrapText="1"/>
    </xf>
  </cellXfs>
  <cellStyles count="101">
    <cellStyle name="?_x001d_?½_x000c_'ÿ-_x000d_ ÿU_x0001_?_x0005_ˆ_x0008__x0007__x0001__x0001_" xfId="1"/>
    <cellStyle name="2x indented GHG Textfiels" xfId="2"/>
    <cellStyle name="5x indented GHG Textfiels" xfId="3"/>
    <cellStyle name="AZ1" xfId="4"/>
    <cellStyle name="Comma" xfId="37" builtinId="3"/>
    <cellStyle name="Currency" xfId="39" builtinId="4"/>
    <cellStyle name="Euro" xfId="5"/>
    <cellStyle name="Hyperlink" xfId="6" builtinId="8"/>
    <cellStyle name="Millares 10" xfId="7"/>
    <cellStyle name="Millares 10 2" xfId="8"/>
    <cellStyle name="Millares 11" xfId="9"/>
    <cellStyle name="Millares 11 2" xfId="10"/>
    <cellStyle name="Millares 12" xfId="11"/>
    <cellStyle name="Millares 13" xfId="12"/>
    <cellStyle name="Millares 13 2" xfId="13"/>
    <cellStyle name="Millares 14" xfId="14"/>
    <cellStyle name="Millares 14 2" xfId="15"/>
    <cellStyle name="Millares 18" xfId="100"/>
    <cellStyle name="Millares 2" xfId="16"/>
    <cellStyle name="Millares 2 2" xfId="17"/>
    <cellStyle name="Millares 2 2 2" xfId="18"/>
    <cellStyle name="Millares 2 3" xfId="19"/>
    <cellStyle name="Millares 2 4" xfId="20"/>
    <cellStyle name="Millares 3" xfId="21"/>
    <cellStyle name="Millares 3 2" xfId="22"/>
    <cellStyle name="Millares 3 2 2" xfId="23"/>
    <cellStyle name="Millares 3 3" xfId="24"/>
    <cellStyle name="Millares 6" xfId="25"/>
    <cellStyle name="Millares 6 2" xfId="26"/>
    <cellStyle name="Millares 6 2 2" xfId="27"/>
    <cellStyle name="Millares 6 3" xfId="28"/>
    <cellStyle name="Millares 7" xfId="29"/>
    <cellStyle name="Millares 7 2" xfId="30"/>
    <cellStyle name="Millares 7 2 2" xfId="31"/>
    <cellStyle name="Millares 7 3" xfId="32"/>
    <cellStyle name="Millares 8" xfId="33"/>
    <cellStyle name="Millares 8 2" xfId="34"/>
    <cellStyle name="Millares 9" xfId="35"/>
    <cellStyle name="Millares 9 2" xfId="36"/>
    <cellStyle name="Milliers 2" xfId="38"/>
    <cellStyle name="Motif" xfId="40"/>
    <cellStyle name="Normal" xfId="0" builtinId="0"/>
    <cellStyle name="Normal 142" xfId="99"/>
    <cellStyle name="Normal 19" xfId="41"/>
    <cellStyle name="Normal 2 10" xfId="42"/>
    <cellStyle name="Normal 2 11" xfId="43"/>
    <cellStyle name="Normal 2 12" xfId="44"/>
    <cellStyle name="Normal 2 13" xfId="45"/>
    <cellStyle name="Normal 2 14" xfId="46"/>
    <cellStyle name="Normal 2 14 2" xfId="47"/>
    <cellStyle name="Normal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20" xfId="56"/>
    <cellStyle name="Normal 20 2" xfId="57"/>
    <cellStyle name="Normal 3" xfId="58"/>
    <cellStyle name="Normal 3 2" xfId="59"/>
    <cellStyle name="Normal 3 3" xfId="60"/>
    <cellStyle name="Normal 4" xfId="61"/>
    <cellStyle name="Normal 4 2" xfId="62"/>
    <cellStyle name="Normal 5 10" xfId="63"/>
    <cellStyle name="Normal 5 11" xfId="64"/>
    <cellStyle name="Normal 5 12" xfId="65"/>
    <cellStyle name="Normal 5 13" xfId="66"/>
    <cellStyle name="Normal 5 2" xfId="67"/>
    <cellStyle name="Normal 5 3" xfId="68"/>
    <cellStyle name="Normal 5 4" xfId="69"/>
    <cellStyle name="Normal 5 5" xfId="70"/>
    <cellStyle name="Normal 5 6" xfId="71"/>
    <cellStyle name="Normal 5 7" xfId="72"/>
    <cellStyle name="Normal 5 8" xfId="73"/>
    <cellStyle name="Normal 5 9" xfId="74"/>
    <cellStyle name="Normal 6 10" xfId="75"/>
    <cellStyle name="Normal 6 11" xfId="76"/>
    <cellStyle name="Normal 6 12" xfId="77"/>
    <cellStyle name="Normal 6 13" xfId="78"/>
    <cellStyle name="Normal 6 2" xfId="79"/>
    <cellStyle name="Normal 6 3" xfId="80"/>
    <cellStyle name="Normal 6 4" xfId="81"/>
    <cellStyle name="Normal 6 5" xfId="82"/>
    <cellStyle name="Normal 6 6" xfId="83"/>
    <cellStyle name="Normal 6 7" xfId="84"/>
    <cellStyle name="Normal 6 8" xfId="85"/>
    <cellStyle name="Normal 6 9" xfId="86"/>
    <cellStyle name="Normal 7" xfId="87"/>
    <cellStyle name="Normal 7 2" xfId="88"/>
    <cellStyle name="Normal GHG Textfiels Bold" xfId="89"/>
    <cellStyle name="Normal_ODEX_aut-slcl" xfId="90"/>
    <cellStyle name="Percent" xfId="94" builtinId="5"/>
    <cellStyle name="Porcentaje 2" xfId="91"/>
    <cellStyle name="Porcentaje 3" xfId="92"/>
    <cellStyle name="Porcentual 2 2" xfId="93"/>
    <cellStyle name="Standard_ENR_REF" xfId="95"/>
    <cellStyle name="Standard_ENR_REF_1" xfId="96"/>
    <cellStyle name="Standard_für enraut" xfId="97"/>
    <cellStyle name="Βασικό_Φύλλο1" xfId="98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indexed="17"/>
      </font>
      <fill>
        <patternFill>
          <bgColor indexed="27"/>
        </patternFill>
      </fill>
    </dxf>
    <dxf>
      <font>
        <condense val="0"/>
        <extend val="0"/>
        <color indexed="17"/>
      </font>
      <fill>
        <patternFill>
          <bgColor indexed="27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/>
    <c:plotArea>
      <c:layout>
        <c:manualLayout>
          <c:layoutTarget val="inner"/>
          <c:xMode val="edge"/>
          <c:yMode val="edge"/>
          <c:x val="6.30953114482323E-2"/>
          <c:y val="9.0253949915445025E-2"/>
          <c:w val="0.89285818087121027"/>
          <c:h val="0.75524054720105493"/>
        </c:manualLayout>
      </c:layout>
      <c:lineChart>
        <c:grouping val="standard"/>
        <c:ser>
          <c:idx val="0"/>
          <c:order val="0"/>
          <c:tx>
            <c:strRef>
              <c:f>'Macro '!$B$214</c:f>
              <c:strCache>
                <c:ptCount val="1"/>
                <c:pt idx="0">
                  <c:v>Primary intensity 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'Macro '!$F$212:$AB$212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'Macro '!$F$213:$AB$213</c:f>
              <c:numCache>
                <c:formatCode>0.000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</c:ser>
        <c:marker val="1"/>
        <c:axId val="76983680"/>
        <c:axId val="76993664"/>
      </c:lineChart>
      <c:catAx>
        <c:axId val="769836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93664"/>
        <c:crosses val="autoZero"/>
        <c:auto val="1"/>
        <c:lblAlgn val="ctr"/>
        <c:lblOffset val="100"/>
        <c:tickLblSkip val="1"/>
        <c:tickMarkSkip val="1"/>
      </c:catAx>
      <c:valAx>
        <c:axId val="769936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83680"/>
        <c:crosses val="autoZero"/>
        <c:crossBetween val="midCat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5000000000000044" r="0.75000000000000044" t="0.98425196899999956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layout/>
    </c:title>
    <c:plotArea>
      <c:layout>
        <c:manualLayout>
          <c:layoutTarget val="inner"/>
          <c:xMode val="edge"/>
          <c:yMode val="edge"/>
          <c:x val="3.2480978882983749E-2"/>
          <c:y val="0.13217184173891622"/>
          <c:w val="0.95037934267554203"/>
          <c:h val="0.77858561582644492"/>
        </c:manualLayout>
      </c:layout>
      <c:lineChart>
        <c:grouping val="stacked"/>
        <c:ser>
          <c:idx val="0"/>
          <c:order val="0"/>
          <c:tx>
            <c:strRef>
              <c:f>'Energy sector'!$B$89</c:f>
              <c:strCache>
                <c:ptCount val="1"/>
                <c:pt idx="0">
                  <c:v>Efficiency of power sector</c:v>
                </c:pt>
              </c:strCache>
            </c:strRef>
          </c:tx>
          <c:cat>
            <c:numRef>
              <c:f>'Energy sector'!$P$87:$AB$87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'Energy sector'!$P$89:$AB$89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79659008"/>
        <c:axId val="79660544"/>
      </c:lineChart>
      <c:catAx>
        <c:axId val="79659008"/>
        <c:scaling>
          <c:orientation val="minMax"/>
        </c:scaling>
        <c:axPos val="b"/>
        <c:numFmt formatCode="General" sourceLinked="1"/>
        <c:tickLblPos val="nextTo"/>
        <c:crossAx val="79660544"/>
        <c:crosses val="autoZero"/>
        <c:auto val="1"/>
        <c:lblAlgn val="ctr"/>
        <c:lblOffset val="100"/>
      </c:catAx>
      <c:valAx>
        <c:axId val="79660544"/>
        <c:scaling>
          <c:orientation val="minMax"/>
        </c:scaling>
        <c:axPos val="l"/>
        <c:majorGridlines/>
        <c:numFmt formatCode="#,##0" sourceLinked="0"/>
        <c:tickLblPos val="nextTo"/>
        <c:crossAx val="7965900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spPr>
        <a:noFill/>
        <a:ln w="25400">
          <a:noFill/>
        </a:ln>
      </c:spPr>
      <c:txPr>
        <a:bodyPr/>
        <a:lstStyle/>
        <a:p>
          <a:pPr>
            <a:defRPr sz="14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6.2500044356976439E-2"/>
          <c:y val="0.19310388178852772"/>
          <c:w val="0.88808202563052552"/>
          <c:h val="0.63678303875502595"/>
        </c:manualLayout>
      </c:layout>
      <c:lineChart>
        <c:grouping val="standard"/>
        <c:ser>
          <c:idx val="0"/>
          <c:order val="0"/>
          <c:tx>
            <c:strRef>
              <c:f>Industry!$B$448</c:f>
              <c:strCache>
                <c:ptCount val="1"/>
                <c:pt idx="0">
                  <c:v>Final energy intensity of paper </c:v>
                </c:pt>
              </c:strCache>
            </c:strRef>
          </c:tx>
          <c:marker>
            <c:symbol val="none"/>
          </c:marker>
          <c:cat>
            <c:numRef>
              <c:f>Industry!$F$446:$Z$446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Industry!$F$447:$Z$447</c:f>
              <c:numCache>
                <c:formatCode>0.000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</c:ser>
        <c:marker val="1"/>
        <c:axId val="81681408"/>
        <c:axId val="81715968"/>
      </c:lineChart>
      <c:catAx>
        <c:axId val="816814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15968"/>
        <c:crosses val="autoZero"/>
        <c:auto val="1"/>
        <c:lblAlgn val="ctr"/>
        <c:lblOffset val="100"/>
        <c:tickLblSkip val="1"/>
        <c:tickMarkSkip val="1"/>
      </c:catAx>
      <c:valAx>
        <c:axId val="817159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681408"/>
        <c:crosses val="autoZero"/>
        <c:crossBetween val="midCat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5000000000000044" r="0.75000000000000044" t="0.98425196899999956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spPr>
        <a:noFill/>
        <a:ln w="25400">
          <a:noFill/>
        </a:ln>
      </c:spPr>
      <c:txPr>
        <a:bodyPr/>
        <a:lstStyle/>
        <a:p>
          <a:pPr>
            <a:defRPr sz="14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8.1045855093258748E-2"/>
          <c:y val="0.1941180187615249"/>
          <c:w val="0.87320372906930288"/>
          <c:h val="0.62633179207756284"/>
        </c:manualLayout>
      </c:layout>
      <c:lineChart>
        <c:grouping val="standard"/>
        <c:ser>
          <c:idx val="0"/>
          <c:order val="0"/>
          <c:tx>
            <c:strRef>
              <c:f>Transport!$B$238</c:f>
              <c:strCache>
                <c:ptCount val="1"/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Transport!$F$236:$Z$236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Transport!$F$237:$Z$237</c:f>
              <c:numCache>
                <c:formatCode>0.000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</c:ser>
        <c:marker val="1"/>
        <c:axId val="77677312"/>
        <c:axId val="77678848"/>
      </c:lineChart>
      <c:catAx>
        <c:axId val="776773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78848"/>
        <c:crosses val="autoZero"/>
        <c:auto val="1"/>
        <c:lblAlgn val="ctr"/>
        <c:lblOffset val="100"/>
        <c:tickLblSkip val="1"/>
        <c:tickMarkSkip val="1"/>
      </c:catAx>
      <c:valAx>
        <c:axId val="77678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77312"/>
        <c:crosses val="autoZero"/>
        <c:crossBetween val="midCat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5000000000000044" r="0.75000000000000044" t="0.98425196899999956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/>
    <c:plotArea>
      <c:layout>
        <c:manualLayout>
          <c:layoutTarget val="inner"/>
          <c:xMode val="edge"/>
          <c:yMode val="edge"/>
          <c:x val="0.12456747404844302"/>
          <c:y val="0.20937500000000001"/>
          <c:w val="0.8166089965397979"/>
          <c:h val="0.57812500000000255"/>
        </c:manualLayout>
      </c:layout>
      <c:lineChart>
        <c:grouping val="standard"/>
        <c:ser>
          <c:idx val="0"/>
          <c:order val="0"/>
          <c:tx>
            <c:strRef>
              <c:f>[1]Households!$B$252</c:f>
              <c:strCache>
                <c:ptCount val="1"/>
                <c:pt idx="0">
                  <c:v>Unit consumption of households per dwelling  (or households)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[1]Households!$F$250:$R$250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[1]Households!$F$251:$R$251</c:f>
              <c:numCache>
                <c:formatCode>General</c:formatCode>
                <c:ptCount val="13"/>
                <c:pt idx="0">
                  <c:v>1.1850428578941217</c:v>
                </c:pt>
                <c:pt idx="1">
                  <c:v>1.1156645740104729</c:v>
                </c:pt>
                <c:pt idx="2">
                  <c:v>1.0735684503930574</c:v>
                </c:pt>
                <c:pt idx="3">
                  <c:v>1.0406478918884685</c:v>
                </c:pt>
                <c:pt idx="4">
                  <c:v>0.95660817122730968</c:v>
                </c:pt>
                <c:pt idx="5">
                  <c:v>0.91407574730699004</c:v>
                </c:pt>
                <c:pt idx="6">
                  <c:v>0.86182554957330459</c:v>
                </c:pt>
                <c:pt idx="7">
                  <c:v>0.81249999863785682</c:v>
                </c:pt>
                <c:pt idx="8">
                  <c:v>0.7642947287278774</c:v>
                </c:pt>
                <c:pt idx="9">
                  <c:v>0.72109495030060755</c:v>
                </c:pt>
                <c:pt idx="10">
                  <c:v>0.68590608531862585</c:v>
                </c:pt>
                <c:pt idx="11">
                  <c:v>0.64804905545697844</c:v>
                </c:pt>
                <c:pt idx="12">
                  <c:v>0.62118476377497966</c:v>
                </c:pt>
              </c:numCache>
            </c:numRef>
          </c:val>
        </c:ser>
        <c:marker val="1"/>
        <c:axId val="87569920"/>
        <c:axId val="87571456"/>
      </c:lineChart>
      <c:catAx>
        <c:axId val="875699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571456"/>
        <c:crosses val="autoZero"/>
        <c:auto val="1"/>
        <c:lblAlgn val="ctr"/>
        <c:lblOffset val="100"/>
        <c:tickLblSkip val="1"/>
        <c:tickMarkSkip val="1"/>
      </c:catAx>
      <c:valAx>
        <c:axId val="875714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569920"/>
        <c:crosses val="autoZero"/>
        <c:crossBetween val="midCat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5000000000000255" r="0.75000000000000255" t="0.98425196899999956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spPr>
        <a:noFill/>
        <a:ln w="25400">
          <a:noFill/>
        </a:ln>
      </c:spPr>
      <c:txPr>
        <a:bodyPr/>
        <a:lstStyle/>
        <a:p>
          <a:pPr>
            <a:defRPr sz="14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6.7381316998468624E-2"/>
          <c:y val="0.15634263326947742"/>
          <c:w val="0.87901990811638631"/>
          <c:h val="0.64011983810333206"/>
        </c:manualLayout>
      </c:layout>
      <c:lineChart>
        <c:grouping val="standard"/>
        <c:ser>
          <c:idx val="0"/>
          <c:order val="0"/>
          <c:tx>
            <c:strRef>
              <c:f>Services!$B$235</c:f>
              <c:strCache>
                <c:ptCount val="1"/>
                <c:pt idx="0">
                  <c:v>Electricity consumption of services per employee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Services!$F$233:$Z$233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Services!$F$234:$Z$234</c:f>
              <c:numCache>
                <c:formatCode>0.000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</c:ser>
        <c:marker val="1"/>
        <c:axId val="79710848"/>
        <c:axId val="79724928"/>
      </c:lineChart>
      <c:catAx>
        <c:axId val="797108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24928"/>
        <c:crosses val="autoZero"/>
        <c:auto val="1"/>
        <c:lblAlgn val="ctr"/>
        <c:lblOffset val="100"/>
        <c:tickLblSkip val="1"/>
        <c:tickMarkSkip val="1"/>
      </c:catAx>
      <c:valAx>
        <c:axId val="797249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10848"/>
        <c:crosses val="autoZero"/>
        <c:crossBetween val="midCat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5000000000000044" r="0.75000000000000044" t="0.98425196899999956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0625021616661823"/>
          <c:y val="0.33105802047781596"/>
          <c:w val="0.86250175476431223"/>
          <c:h val="0.48122866894197985"/>
        </c:manualLayout>
      </c:layout>
      <c:lineChart>
        <c:grouping val="standard"/>
        <c:ser>
          <c:idx val="0"/>
          <c:order val="0"/>
          <c:tx>
            <c:strRef>
              <c:f>Services!$B$275</c:f>
              <c:strCache>
                <c:ptCount val="1"/>
                <c:pt idx="0">
                  <c:v>Ratio consommation de chauffage / consommation totale</c:v>
                </c:pt>
              </c:strCache>
            </c:strRef>
          </c:tx>
          <c:trendline>
            <c:trendlineType val="linear"/>
            <c:dispEq val="1"/>
            <c:trendlineLbl>
              <c:layout>
                <c:manualLayout>
                  <c:x val="-0.1128716097987751"/>
                  <c:y val="3.8619042181502743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cat>
            <c:numRef>
              <c:f>Services!$F$274:$X$274</c:f>
              <c:numCache>
                <c:formatCode>General</c:formatCode>
                <c:ptCount val="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</c:numCache>
            </c:numRef>
          </c:cat>
          <c:val>
            <c:numRef>
              <c:f>Services!$F$275:$X$275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marker val="1"/>
        <c:axId val="77595008"/>
        <c:axId val="77596544"/>
      </c:lineChart>
      <c:catAx>
        <c:axId val="775950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596544"/>
        <c:crosses val="autoZero"/>
        <c:auto val="1"/>
        <c:lblAlgn val="ctr"/>
        <c:lblOffset val="100"/>
      </c:catAx>
      <c:valAx>
        <c:axId val="77596544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595008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Drivers of consumption variation for refrigerators (2005-2010)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'Households cons. decomposition'!$A$22</c:f>
              <c:strCache>
                <c:ptCount val="1"/>
                <c:pt idx="0">
                  <c:v>Consumption variation</c:v>
                </c:pt>
              </c:strCache>
            </c:strRef>
          </c:tx>
          <c:spPr>
            <a:solidFill>
              <a:srgbClr val="C00000"/>
            </a:solidFill>
          </c:spPr>
          <c:dPt>
            <c:idx val="0"/>
            <c:spPr>
              <a:solidFill>
                <a:srgbClr val="0070C0"/>
              </a:solidFill>
            </c:spPr>
          </c:dPt>
          <c:cat>
            <c:strRef>
              <c:f>'Households cons. decomposition'!$B$21</c:f>
              <c:strCache>
                <c:ptCount val="1"/>
                <c:pt idx="0">
                  <c:v>2005-2010</c:v>
                </c:pt>
              </c:strCache>
            </c:strRef>
          </c:cat>
          <c:val>
            <c:numRef>
              <c:f>'Households cons. decomposition'!$B$22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'Households cons. decomposition'!$A$23</c:f>
              <c:strCache>
                <c:ptCount val="1"/>
                <c:pt idx="0">
                  <c:v>demographic effect </c:v>
                </c:pt>
              </c:strCache>
            </c:strRef>
          </c:tx>
          <c:cat>
            <c:strRef>
              <c:f>'Households cons. decomposition'!$B$21</c:f>
              <c:strCache>
                <c:ptCount val="1"/>
                <c:pt idx="0">
                  <c:v>2005-2010</c:v>
                </c:pt>
              </c:strCache>
            </c:strRef>
          </c:cat>
          <c:val>
            <c:numRef>
              <c:f>'Households cons. decomposition'!$B$23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'Households cons. decomposition'!$A$24</c:f>
              <c:strCache>
                <c:ptCount val="1"/>
                <c:pt idx="0">
                  <c:v>equipement ownership effect</c:v>
                </c:pt>
              </c:strCache>
            </c:strRef>
          </c:tx>
          <c:cat>
            <c:strRef>
              <c:f>'Households cons. decomposition'!$B$21</c:f>
              <c:strCache>
                <c:ptCount val="1"/>
                <c:pt idx="0">
                  <c:v>2005-2010</c:v>
                </c:pt>
              </c:strCache>
            </c:strRef>
          </c:cat>
          <c:val>
            <c:numRef>
              <c:f>'Households cons. decomposition'!$B$24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'Households cons. decomposition'!$A$25</c:f>
              <c:strCache>
                <c:ptCount val="1"/>
                <c:pt idx="0">
                  <c:v>Energy savings effect</c:v>
                </c:pt>
              </c:strCache>
            </c:strRef>
          </c:tx>
          <c:cat>
            <c:strRef>
              <c:f>'Households cons. decomposition'!$B$21</c:f>
              <c:strCache>
                <c:ptCount val="1"/>
                <c:pt idx="0">
                  <c:v>2005-2010</c:v>
                </c:pt>
              </c:strCache>
            </c:strRef>
          </c:cat>
          <c:val>
            <c:numRef>
              <c:f>'Households cons. decomposition'!$B$25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axId val="88174976"/>
        <c:axId val="88176512"/>
      </c:barChart>
      <c:catAx>
        <c:axId val="8817497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8176512"/>
        <c:crosses val="autoZero"/>
        <c:auto val="1"/>
        <c:lblAlgn val="ctr"/>
        <c:lblOffset val="100"/>
      </c:catAx>
      <c:valAx>
        <c:axId val="88176512"/>
        <c:scaling>
          <c:orientation val="minMax"/>
          <c:min val="-100"/>
        </c:scaling>
        <c:axPos val="l"/>
        <c:majorGridlines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8174976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215</xdr:row>
      <xdr:rowOff>35719</xdr:rowOff>
    </xdr:from>
    <xdr:to>
      <xdr:col>5</xdr:col>
      <xdr:colOff>0</xdr:colOff>
      <xdr:row>243</xdr:row>
      <xdr:rowOff>142875</xdr:rowOff>
    </xdr:to>
    <xdr:graphicFrame macro="">
      <xdr:nvGraphicFramePr>
        <xdr:cNvPr id="1206085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2394858</xdr:colOff>
      <xdr:row>90</xdr:row>
      <xdr:rowOff>40822</xdr:rowOff>
    </xdr:from>
    <xdr:to>
      <xdr:col>23</xdr:col>
      <xdr:colOff>95250</xdr:colOff>
      <xdr:row>121</xdr:row>
      <xdr:rowOff>68036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452</xdr:row>
      <xdr:rowOff>57150</xdr:rowOff>
    </xdr:from>
    <xdr:to>
      <xdr:col>5</xdr:col>
      <xdr:colOff>66675</xdr:colOff>
      <xdr:row>477</xdr:row>
      <xdr:rowOff>152400</xdr:rowOff>
    </xdr:to>
    <xdr:graphicFrame macro="">
      <xdr:nvGraphicFramePr>
        <xdr:cNvPr id="1266904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243</xdr:row>
      <xdr:rowOff>95250</xdr:rowOff>
    </xdr:from>
    <xdr:to>
      <xdr:col>6</xdr:col>
      <xdr:colOff>647700</xdr:colOff>
      <xdr:row>265</xdr:row>
      <xdr:rowOff>133350</xdr:rowOff>
    </xdr:to>
    <xdr:graphicFrame macro="">
      <xdr:nvGraphicFramePr>
        <xdr:cNvPr id="1267108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176741</xdr:colOff>
      <xdr:row>245</xdr:row>
      <xdr:rowOff>123825</xdr:rowOff>
    </xdr:from>
    <xdr:to>
      <xdr:col>22</xdr:col>
      <xdr:colOff>560916</xdr:colOff>
      <xdr:row>267</xdr:row>
      <xdr:rowOff>19050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240</xdr:row>
      <xdr:rowOff>47625</xdr:rowOff>
    </xdr:from>
    <xdr:to>
      <xdr:col>7</xdr:col>
      <xdr:colOff>619125</xdr:colOff>
      <xdr:row>260</xdr:row>
      <xdr:rowOff>38100</xdr:rowOff>
    </xdr:to>
    <xdr:graphicFrame macro="">
      <xdr:nvGraphicFramePr>
        <xdr:cNvPr id="1267632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284</xdr:row>
      <xdr:rowOff>66675</xdr:rowOff>
    </xdr:from>
    <xdr:to>
      <xdr:col>23</xdr:col>
      <xdr:colOff>447675</xdr:colOff>
      <xdr:row>301</xdr:row>
      <xdr:rowOff>104775</xdr:rowOff>
    </xdr:to>
    <xdr:graphicFrame macro="">
      <xdr:nvGraphicFramePr>
        <xdr:cNvPr id="1267632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0</xdr:rowOff>
    </xdr:from>
    <xdr:to>
      <xdr:col>12</xdr:col>
      <xdr:colOff>714375</xdr:colOff>
      <xdr:row>27</xdr:row>
      <xdr:rowOff>85725</xdr:rowOff>
    </xdr:to>
    <xdr:graphicFrame macro="">
      <xdr:nvGraphicFramePr>
        <xdr:cNvPr id="8173151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lierk/AppData/Local/Microsoft/Windows/Temporary%20Internet%20Files/Content.Outlook/C6BV8O51/BIIE_Template_Panama%209-09-2014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Notes &amp; sources"/>
      <sheetName val="National data"/>
      <sheetName val="Macro "/>
      <sheetName val="Energy sector"/>
      <sheetName val="Households"/>
      <sheetName val="Services"/>
      <sheetName val="Transport"/>
      <sheetName val="Industry"/>
      <sheetName val="Agriculture"/>
      <sheetName val="Synthesis"/>
      <sheetName val="Households cons. decomposition"/>
      <sheetName val="PARAMETERS"/>
      <sheetName val="Classification"/>
      <sheetName val="Hoja1"/>
    </sheetNames>
    <sheetDataSet>
      <sheetData sheetId="0"/>
      <sheetData sheetId="1"/>
      <sheetData sheetId="2"/>
      <sheetData sheetId="3"/>
      <sheetData sheetId="4"/>
      <sheetData sheetId="5">
        <row r="250">
          <cell r="F250">
            <v>2000</v>
          </cell>
          <cell r="G250">
            <v>2001</v>
          </cell>
          <cell r="H250">
            <v>2002</v>
          </cell>
          <cell r="I250">
            <v>2003</v>
          </cell>
          <cell r="J250">
            <v>2004</v>
          </cell>
          <cell r="K250">
            <v>2005</v>
          </cell>
          <cell r="L250">
            <v>2006</v>
          </cell>
          <cell r="M250">
            <v>2007</v>
          </cell>
          <cell r="N250">
            <v>2008</v>
          </cell>
          <cell r="O250">
            <v>2009</v>
          </cell>
          <cell r="P250">
            <v>2010</v>
          </cell>
          <cell r="Q250">
            <v>2011</v>
          </cell>
          <cell r="R250">
            <v>2012</v>
          </cell>
        </row>
        <row r="251">
          <cell r="F251">
            <v>1.1850428578941217</v>
          </cell>
          <cell r="G251">
            <v>1.1156645740104729</v>
          </cell>
          <cell r="H251">
            <v>1.0735684503930574</v>
          </cell>
          <cell r="I251">
            <v>1.0406478918884685</v>
          </cell>
          <cell r="J251">
            <v>0.95660817122730968</v>
          </cell>
          <cell r="K251">
            <v>0.91407574730699004</v>
          </cell>
          <cell r="L251">
            <v>0.86182554957330459</v>
          </cell>
          <cell r="M251">
            <v>0.81249999863785682</v>
          </cell>
          <cell r="N251">
            <v>0.7642947287278774</v>
          </cell>
          <cell r="O251">
            <v>0.72109495030060755</v>
          </cell>
          <cell r="P251">
            <v>0.68590608531862585</v>
          </cell>
          <cell r="Q251">
            <v>0.64804905545697844</v>
          </cell>
          <cell r="R251">
            <v>0.62118476377497966</v>
          </cell>
        </row>
        <row r="252">
          <cell r="B252" t="str">
            <v>Unit consumption of households per dwelling  (or households)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R61"/>
  <sheetViews>
    <sheetView tabSelected="1" topLeftCell="A21" workbookViewId="0">
      <selection activeCell="A21" sqref="A21:XFD22"/>
    </sheetView>
  </sheetViews>
  <sheetFormatPr defaultColWidth="11.42578125" defaultRowHeight="12.75"/>
  <cols>
    <col min="1" max="1" width="11.42578125" style="580"/>
    <col min="2" max="2" width="42.140625" style="580" customWidth="1"/>
    <col min="3" max="3" width="59.7109375" style="580" customWidth="1"/>
    <col min="4" max="16384" width="11.42578125" style="580"/>
  </cols>
  <sheetData>
    <row r="2" spans="1:200" ht="18">
      <c r="A2" s="591" t="s">
        <v>301</v>
      </c>
      <c r="C2" s="344"/>
    </row>
    <row r="3" spans="1:200">
      <c r="A3" s="592"/>
      <c r="C3" s="344"/>
    </row>
    <row r="4" spans="1:200" ht="15.75">
      <c r="A4" s="593" t="s">
        <v>329</v>
      </c>
      <c r="C4" s="959" t="s">
        <v>874</v>
      </c>
    </row>
    <row r="5" spans="1:200" ht="15.75">
      <c r="A5" s="595"/>
      <c r="C5" s="594"/>
    </row>
    <row r="6" spans="1:200">
      <c r="A6" s="580" t="s">
        <v>337</v>
      </c>
      <c r="C6" s="614" t="s">
        <v>1563</v>
      </c>
    </row>
    <row r="7" spans="1:200" customFormat="1">
      <c r="A7" s="580"/>
      <c r="B7" s="616" t="s">
        <v>331</v>
      </c>
      <c r="C7" s="580"/>
      <c r="D7" s="580"/>
      <c r="E7" s="580"/>
      <c r="F7" s="580"/>
      <c r="G7" s="580"/>
      <c r="H7" s="580"/>
      <c r="I7" s="580"/>
      <c r="J7" s="580"/>
      <c r="K7" s="580"/>
      <c r="L7" s="580"/>
      <c r="M7" s="580"/>
      <c r="N7" s="580"/>
      <c r="O7" s="580"/>
      <c r="P7" s="580"/>
      <c r="Q7" s="580"/>
      <c r="R7" s="580"/>
      <c r="S7" s="580"/>
      <c r="T7" s="580"/>
      <c r="U7" s="580"/>
      <c r="V7" s="580"/>
      <c r="W7" s="580"/>
      <c r="X7" s="580"/>
      <c r="Y7" s="580"/>
      <c r="Z7" s="580"/>
      <c r="AA7" s="580"/>
      <c r="AB7" s="580"/>
      <c r="AC7" s="580"/>
      <c r="AD7" s="580"/>
      <c r="AE7" s="580"/>
      <c r="AF7" s="580"/>
      <c r="AG7" s="580"/>
      <c r="AH7" s="580"/>
      <c r="AI7" s="580"/>
      <c r="AJ7" s="580"/>
      <c r="AK7" s="580"/>
      <c r="AL7" s="580"/>
      <c r="AM7" s="580"/>
      <c r="AN7" s="580"/>
      <c r="AO7" s="580"/>
      <c r="AP7" s="580"/>
      <c r="AQ7" s="580"/>
      <c r="AR7" s="580"/>
      <c r="AS7" s="580"/>
      <c r="AT7" s="580"/>
      <c r="AU7" s="580"/>
      <c r="AV7" s="580"/>
      <c r="AW7" s="580"/>
      <c r="AX7" s="580"/>
      <c r="AY7" s="580"/>
      <c r="AZ7" s="580"/>
      <c r="BA7" s="580"/>
      <c r="BB7" s="580"/>
      <c r="BC7" s="580"/>
      <c r="BD7" s="580"/>
      <c r="BE7" s="580"/>
      <c r="BF7" s="580"/>
      <c r="BG7" s="580"/>
      <c r="BH7" s="580"/>
      <c r="BI7" s="580"/>
      <c r="BJ7" s="580"/>
      <c r="BK7" s="580"/>
      <c r="BL7" s="580"/>
      <c r="BM7" s="580"/>
      <c r="BN7" s="580"/>
      <c r="BO7" s="580"/>
      <c r="BP7" s="580"/>
      <c r="BQ7" s="580"/>
      <c r="BR7" s="580"/>
      <c r="BS7" s="580"/>
      <c r="BT7" s="580"/>
      <c r="BU7" s="580"/>
      <c r="BV7" s="580"/>
      <c r="BW7" s="580"/>
      <c r="BX7" s="580"/>
      <c r="BY7" s="580"/>
      <c r="BZ7" s="580"/>
      <c r="CA7" s="580"/>
      <c r="CB7" s="580"/>
      <c r="CC7" s="580"/>
      <c r="CD7" s="580"/>
      <c r="CE7" s="580"/>
      <c r="CF7" s="580"/>
      <c r="CG7" s="580"/>
      <c r="CH7" s="580"/>
      <c r="CI7" s="580"/>
      <c r="CJ7" s="580"/>
      <c r="CK7" s="580"/>
      <c r="CL7" s="580"/>
      <c r="CM7" s="580"/>
      <c r="CN7" s="580"/>
      <c r="CO7" s="580"/>
      <c r="CP7" s="580"/>
      <c r="CQ7" s="580"/>
      <c r="CR7" s="580"/>
      <c r="CS7" s="580"/>
      <c r="CT7" s="580"/>
      <c r="CU7" s="580"/>
      <c r="CV7" s="580"/>
      <c r="CW7" s="580"/>
      <c r="CX7" s="580"/>
      <c r="CY7" s="580"/>
      <c r="CZ7" s="580"/>
      <c r="DA7" s="580"/>
      <c r="DB7" s="580"/>
      <c r="DC7" s="580"/>
      <c r="DD7" s="580"/>
      <c r="DE7" s="580"/>
      <c r="DF7" s="580"/>
      <c r="DG7" s="580"/>
      <c r="DH7" s="580"/>
      <c r="DI7" s="580"/>
      <c r="DJ7" s="580"/>
      <c r="DK7" s="580"/>
      <c r="DL7" s="580"/>
      <c r="DM7" s="580"/>
      <c r="DN7" s="580"/>
      <c r="DO7" s="580"/>
      <c r="DP7" s="580"/>
      <c r="DQ7" s="580"/>
      <c r="DR7" s="580"/>
      <c r="DS7" s="580"/>
      <c r="DT7" s="580"/>
      <c r="DU7" s="580"/>
      <c r="DV7" s="580"/>
      <c r="DW7" s="580"/>
      <c r="DX7" s="580"/>
      <c r="DY7" s="580"/>
      <c r="DZ7" s="580"/>
      <c r="EA7" s="580"/>
      <c r="EB7" s="580"/>
      <c r="EC7" s="580"/>
      <c r="ED7" s="580"/>
      <c r="EE7" s="580"/>
      <c r="EF7" s="580"/>
      <c r="EG7" s="580"/>
      <c r="EH7" s="580"/>
      <c r="EI7" s="580"/>
      <c r="EJ7" s="580"/>
      <c r="EK7" s="580"/>
      <c r="EL7" s="580"/>
      <c r="EM7" s="580"/>
      <c r="EN7" s="580"/>
      <c r="EO7" s="580"/>
      <c r="EP7" s="580"/>
      <c r="EQ7" s="580"/>
      <c r="ER7" s="580"/>
      <c r="ES7" s="580"/>
      <c r="ET7" s="580"/>
      <c r="EU7" s="580"/>
      <c r="EV7" s="580"/>
      <c r="EW7" s="580"/>
      <c r="EX7" s="580"/>
      <c r="EY7" s="580"/>
      <c r="EZ7" s="580"/>
      <c r="FA7" s="580"/>
      <c r="FB7" s="580"/>
      <c r="FC7" s="580"/>
      <c r="FD7" s="580"/>
      <c r="FE7" s="580"/>
      <c r="FF7" s="580"/>
      <c r="FG7" s="580"/>
      <c r="FH7" s="580"/>
      <c r="FI7" s="580"/>
      <c r="FJ7" s="580"/>
      <c r="FK7" s="580"/>
      <c r="FL7" s="580"/>
      <c r="FM7" s="580"/>
      <c r="FN7" s="580"/>
      <c r="FO7" s="580"/>
      <c r="FP7" s="580"/>
      <c r="FQ7" s="580"/>
      <c r="FR7" s="580"/>
      <c r="FS7" s="580"/>
      <c r="FT7" s="580"/>
      <c r="FU7" s="580"/>
      <c r="FV7" s="580"/>
      <c r="FW7" s="580"/>
      <c r="FX7" s="580"/>
      <c r="FY7" s="580"/>
      <c r="FZ7" s="580"/>
      <c r="GA7" s="580"/>
      <c r="GB7" s="580"/>
      <c r="GC7" s="580"/>
      <c r="GD7" s="580"/>
      <c r="GE7" s="580"/>
      <c r="GF7" s="580"/>
      <c r="GG7" s="580"/>
      <c r="GH7" s="580"/>
      <c r="GI7" s="580"/>
      <c r="GJ7" s="580"/>
      <c r="GK7" s="580"/>
      <c r="GL7" s="580"/>
      <c r="GM7" s="580"/>
      <c r="GN7" s="580"/>
      <c r="GO7" s="580"/>
      <c r="GP7" s="580"/>
      <c r="GQ7" s="580"/>
      <c r="GR7" s="580"/>
    </row>
    <row r="8" spans="1:200">
      <c r="B8" s="615" t="s">
        <v>330</v>
      </c>
      <c r="C8" s="645" t="s">
        <v>1564</v>
      </c>
    </row>
    <row r="9" spans="1:200" customFormat="1">
      <c r="A9" s="580"/>
      <c r="B9" s="617" t="s">
        <v>1406</v>
      </c>
      <c r="C9" s="647" t="s">
        <v>1565</v>
      </c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0"/>
      <c r="O9" s="580"/>
      <c r="P9" s="580"/>
      <c r="Q9" s="580"/>
      <c r="R9" s="580"/>
      <c r="S9" s="580"/>
      <c r="T9" s="580"/>
      <c r="U9" s="580"/>
      <c r="V9" s="580"/>
      <c r="W9" s="580"/>
      <c r="X9" s="580"/>
      <c r="Y9" s="580"/>
      <c r="Z9" s="580"/>
      <c r="AA9" s="580"/>
      <c r="AB9" s="580"/>
      <c r="AC9" s="580"/>
      <c r="AD9" s="580"/>
      <c r="AE9" s="580"/>
      <c r="AF9" s="580"/>
      <c r="AG9" s="580"/>
      <c r="AH9" s="580"/>
      <c r="AI9" s="580"/>
      <c r="AJ9" s="580"/>
      <c r="AK9" s="580"/>
      <c r="AL9" s="580"/>
      <c r="AM9" s="580"/>
      <c r="AN9" s="580"/>
      <c r="AO9" s="580"/>
      <c r="AP9" s="580"/>
      <c r="AQ9" s="580"/>
      <c r="AR9" s="580"/>
      <c r="AS9" s="580"/>
      <c r="AT9" s="580"/>
      <c r="AU9" s="580"/>
      <c r="AV9" s="580"/>
      <c r="AW9" s="580"/>
      <c r="AX9" s="580"/>
      <c r="AY9" s="580"/>
      <c r="AZ9" s="580"/>
      <c r="BA9" s="580"/>
      <c r="BB9" s="580"/>
      <c r="BC9" s="580"/>
      <c r="BD9" s="580"/>
      <c r="BE9" s="580"/>
      <c r="BF9" s="580"/>
      <c r="BG9" s="580"/>
      <c r="BH9" s="580"/>
      <c r="BI9" s="580"/>
      <c r="BJ9" s="580"/>
      <c r="BK9" s="580"/>
      <c r="BL9" s="580"/>
      <c r="BM9" s="580"/>
      <c r="BN9" s="580"/>
      <c r="BO9" s="580"/>
      <c r="BP9" s="580"/>
      <c r="BQ9" s="580"/>
      <c r="BR9" s="580"/>
      <c r="BS9" s="580"/>
      <c r="BT9" s="580"/>
      <c r="BU9" s="580"/>
      <c r="BV9" s="580"/>
      <c r="BW9" s="580"/>
      <c r="BX9" s="580"/>
      <c r="BY9" s="580"/>
      <c r="BZ9" s="580"/>
      <c r="CA9" s="580"/>
      <c r="CB9" s="580"/>
      <c r="CC9" s="580"/>
      <c r="CD9" s="580"/>
      <c r="CE9" s="580"/>
      <c r="CF9" s="580"/>
      <c r="CG9" s="580"/>
      <c r="CH9" s="580"/>
      <c r="CI9" s="580"/>
      <c r="CJ9" s="580"/>
      <c r="CK9" s="580"/>
      <c r="CL9" s="580"/>
      <c r="CM9" s="580"/>
      <c r="CN9" s="580"/>
      <c r="CO9" s="580"/>
      <c r="CP9" s="580"/>
      <c r="CQ9" s="580"/>
      <c r="CR9" s="580"/>
      <c r="CS9" s="580"/>
      <c r="CT9" s="580"/>
      <c r="CU9" s="580"/>
      <c r="CV9" s="580"/>
      <c r="CW9" s="580"/>
      <c r="CX9" s="580"/>
      <c r="CY9" s="580"/>
      <c r="CZ9" s="580"/>
      <c r="DA9" s="580"/>
      <c r="DB9" s="580"/>
      <c r="DC9" s="580"/>
      <c r="DD9" s="580"/>
      <c r="DE9" s="580"/>
      <c r="DF9" s="580"/>
      <c r="DG9" s="580"/>
      <c r="DH9" s="580"/>
      <c r="DI9" s="580"/>
      <c r="DJ9" s="580"/>
      <c r="DK9" s="580"/>
      <c r="DL9" s="580"/>
      <c r="DM9" s="580"/>
      <c r="DN9" s="580"/>
      <c r="DO9" s="580"/>
      <c r="DP9" s="580"/>
      <c r="DQ9" s="580"/>
      <c r="DR9" s="580"/>
      <c r="DS9" s="580"/>
      <c r="DT9" s="580"/>
      <c r="DU9" s="580"/>
      <c r="DV9" s="580"/>
      <c r="DW9" s="580"/>
      <c r="DX9" s="580"/>
      <c r="DY9" s="580"/>
      <c r="DZ9" s="580"/>
      <c r="EA9" s="580"/>
      <c r="EB9" s="580"/>
      <c r="EC9" s="580"/>
      <c r="ED9" s="580"/>
      <c r="EE9" s="580"/>
      <c r="EF9" s="580"/>
      <c r="EG9" s="580"/>
      <c r="EH9" s="580"/>
      <c r="EI9" s="580"/>
      <c r="EJ9" s="580"/>
      <c r="EK9" s="580"/>
      <c r="EL9" s="580"/>
      <c r="EM9" s="580"/>
      <c r="EN9" s="580"/>
      <c r="EO9" s="580"/>
      <c r="EP9" s="580"/>
      <c r="EQ9" s="580"/>
      <c r="ER9" s="580"/>
      <c r="ES9" s="580"/>
      <c r="ET9" s="580"/>
      <c r="EU9" s="580"/>
      <c r="EV9" s="580"/>
      <c r="EW9" s="580"/>
      <c r="EX9" s="580"/>
      <c r="EY9" s="580"/>
      <c r="EZ9" s="580"/>
      <c r="FA9" s="580"/>
      <c r="FB9" s="580"/>
      <c r="FC9" s="580"/>
      <c r="FD9" s="580"/>
      <c r="FE9" s="580"/>
      <c r="FF9" s="580"/>
      <c r="FG9" s="580"/>
      <c r="FH9" s="580"/>
      <c r="FI9" s="580"/>
      <c r="FJ9" s="580"/>
      <c r="FK9" s="580"/>
      <c r="FL9" s="580"/>
      <c r="FM9" s="580"/>
      <c r="FN9" s="580"/>
      <c r="FO9" s="580"/>
      <c r="FP9" s="580"/>
      <c r="FQ9" s="580"/>
      <c r="FR9" s="580"/>
      <c r="FS9" s="580"/>
      <c r="FT9" s="580"/>
      <c r="FU9" s="580"/>
      <c r="FV9" s="580"/>
      <c r="FW9" s="580"/>
      <c r="FX9" s="580"/>
      <c r="FY9" s="580"/>
      <c r="FZ9" s="580"/>
      <c r="GA9" s="580"/>
      <c r="GB9" s="580"/>
      <c r="GC9" s="580"/>
      <c r="GD9" s="580"/>
      <c r="GE9" s="580"/>
      <c r="GF9" s="580"/>
      <c r="GG9" s="580"/>
      <c r="GH9" s="580"/>
      <c r="GI9" s="580"/>
      <c r="GJ9" s="580"/>
      <c r="GK9" s="580"/>
      <c r="GL9" s="580"/>
      <c r="GM9" s="580"/>
      <c r="GN9" s="580"/>
      <c r="GO9" s="580"/>
      <c r="GP9" s="580"/>
      <c r="GQ9" s="580"/>
      <c r="GR9" s="580"/>
    </row>
    <row r="10" spans="1:200" customFormat="1">
      <c r="A10" s="580"/>
      <c r="B10" s="618" t="s">
        <v>541</v>
      </c>
      <c r="C10" s="646" t="s">
        <v>1566</v>
      </c>
      <c r="D10" s="580"/>
      <c r="E10" s="580"/>
      <c r="F10" s="580"/>
      <c r="G10" s="580"/>
      <c r="H10" s="580"/>
      <c r="I10" s="580"/>
      <c r="J10" s="580"/>
      <c r="K10" s="580"/>
      <c r="L10" s="580"/>
      <c r="M10" s="580"/>
      <c r="N10" s="580"/>
      <c r="O10" s="580"/>
      <c r="P10" s="580"/>
      <c r="Q10" s="580"/>
      <c r="R10" s="580"/>
      <c r="S10" s="580"/>
      <c r="T10" s="580"/>
      <c r="U10" s="580"/>
      <c r="V10" s="580"/>
      <c r="W10" s="580"/>
      <c r="X10" s="580"/>
      <c r="Y10" s="580"/>
      <c r="Z10" s="580"/>
      <c r="AA10" s="580"/>
      <c r="AB10" s="580"/>
      <c r="AC10" s="580"/>
      <c r="AD10" s="580"/>
      <c r="AE10" s="580"/>
      <c r="AF10" s="580"/>
      <c r="AG10" s="580"/>
      <c r="AH10" s="580"/>
      <c r="AI10" s="580"/>
      <c r="AJ10" s="580"/>
      <c r="AK10" s="580"/>
      <c r="AL10" s="580"/>
      <c r="AM10" s="580"/>
      <c r="AN10" s="580"/>
      <c r="AO10" s="580"/>
      <c r="AP10" s="580"/>
      <c r="AQ10" s="580"/>
      <c r="AR10" s="580"/>
      <c r="AS10" s="580"/>
      <c r="AT10" s="580"/>
      <c r="AU10" s="580"/>
      <c r="AV10" s="580"/>
      <c r="AW10" s="580"/>
      <c r="AX10" s="580"/>
      <c r="AY10" s="580"/>
      <c r="AZ10" s="580"/>
      <c r="BA10" s="580"/>
      <c r="BB10" s="580"/>
      <c r="BC10" s="580"/>
      <c r="BD10" s="580"/>
      <c r="BE10" s="580"/>
      <c r="BF10" s="580"/>
      <c r="BG10" s="580"/>
      <c r="BH10" s="580"/>
      <c r="BI10" s="580"/>
      <c r="BJ10" s="580"/>
      <c r="BK10" s="580"/>
      <c r="BL10" s="580"/>
      <c r="BM10" s="580"/>
      <c r="BN10" s="580"/>
      <c r="BO10" s="580"/>
      <c r="BP10" s="580"/>
      <c r="BQ10" s="580"/>
      <c r="BR10" s="580"/>
      <c r="BS10" s="580"/>
      <c r="BT10" s="580"/>
      <c r="BU10" s="580"/>
      <c r="BV10" s="580"/>
      <c r="BW10" s="580"/>
      <c r="BX10" s="580"/>
      <c r="BY10" s="580"/>
      <c r="BZ10" s="580"/>
      <c r="CA10" s="580"/>
      <c r="CB10" s="580"/>
      <c r="CC10" s="580"/>
      <c r="CD10" s="580"/>
      <c r="CE10" s="580"/>
      <c r="CF10" s="580"/>
      <c r="CG10" s="580"/>
      <c r="CH10" s="580"/>
      <c r="CI10" s="580"/>
      <c r="CJ10" s="580"/>
      <c r="CK10" s="580"/>
      <c r="CL10" s="580"/>
      <c r="CM10" s="580"/>
      <c r="CN10" s="580"/>
      <c r="CO10" s="580"/>
      <c r="CP10" s="580"/>
      <c r="CQ10" s="580"/>
      <c r="CR10" s="580"/>
      <c r="CS10" s="580"/>
      <c r="CT10" s="580"/>
      <c r="CU10" s="580"/>
      <c r="CV10" s="580"/>
      <c r="CW10" s="580"/>
      <c r="CX10" s="580"/>
      <c r="CY10" s="580"/>
      <c r="CZ10" s="580"/>
      <c r="DA10" s="580"/>
      <c r="DB10" s="580"/>
      <c r="DC10" s="580"/>
      <c r="DD10" s="580"/>
      <c r="DE10" s="580"/>
      <c r="DF10" s="580"/>
      <c r="DG10" s="580"/>
      <c r="DH10" s="580"/>
      <c r="DI10" s="580"/>
      <c r="DJ10" s="580"/>
      <c r="DK10" s="580"/>
      <c r="DL10" s="580"/>
      <c r="DM10" s="580"/>
      <c r="DN10" s="580"/>
      <c r="DO10" s="580"/>
      <c r="DP10" s="580"/>
      <c r="DQ10" s="580"/>
      <c r="DR10" s="580"/>
      <c r="DS10" s="580"/>
      <c r="DT10" s="580"/>
      <c r="DU10" s="580"/>
      <c r="DV10" s="580"/>
      <c r="DW10" s="580"/>
      <c r="DX10" s="580"/>
      <c r="DY10" s="580"/>
      <c r="DZ10" s="580"/>
      <c r="EA10" s="580"/>
      <c r="EB10" s="580"/>
      <c r="EC10" s="580"/>
      <c r="ED10" s="580"/>
      <c r="EE10" s="580"/>
      <c r="EF10" s="580"/>
      <c r="EG10" s="580"/>
      <c r="EH10" s="580"/>
      <c r="EI10" s="580"/>
      <c r="EJ10" s="580"/>
      <c r="EK10" s="580"/>
      <c r="EL10" s="580"/>
      <c r="EM10" s="580"/>
      <c r="EN10" s="580"/>
      <c r="EO10" s="580"/>
      <c r="EP10" s="580"/>
      <c r="EQ10" s="580"/>
      <c r="ER10" s="580"/>
      <c r="ES10" s="580"/>
      <c r="ET10" s="580"/>
      <c r="EU10" s="580"/>
      <c r="EV10" s="580"/>
      <c r="EW10" s="580"/>
      <c r="EX10" s="580"/>
      <c r="EY10" s="580"/>
      <c r="EZ10" s="580"/>
      <c r="FA10" s="580"/>
      <c r="FB10" s="580"/>
      <c r="FC10" s="580"/>
      <c r="FD10" s="580"/>
      <c r="FE10" s="580"/>
      <c r="FF10" s="580"/>
      <c r="FG10" s="580"/>
      <c r="FH10" s="580"/>
      <c r="FI10" s="580"/>
      <c r="FJ10" s="580"/>
      <c r="FK10" s="580"/>
      <c r="FL10" s="580"/>
      <c r="FM10" s="580"/>
      <c r="FN10" s="580"/>
      <c r="FO10" s="580"/>
      <c r="FP10" s="580"/>
      <c r="FQ10" s="580"/>
      <c r="FR10" s="580"/>
      <c r="FS10" s="580"/>
      <c r="FT10" s="580"/>
      <c r="FU10" s="580"/>
      <c r="FV10" s="580"/>
      <c r="FW10" s="580"/>
      <c r="FX10" s="580"/>
      <c r="FY10" s="580"/>
      <c r="FZ10" s="580"/>
      <c r="GA10" s="580"/>
      <c r="GB10" s="580"/>
      <c r="GC10" s="580"/>
      <c r="GD10" s="580"/>
      <c r="GE10" s="580"/>
      <c r="GF10" s="580"/>
      <c r="GG10" s="580"/>
      <c r="GH10" s="580"/>
      <c r="GI10" s="580"/>
      <c r="GJ10" s="580"/>
      <c r="GK10" s="580"/>
      <c r="GL10" s="580"/>
      <c r="GM10" s="580"/>
      <c r="GN10" s="580"/>
      <c r="GO10" s="580"/>
      <c r="GP10" s="580"/>
      <c r="GQ10" s="580"/>
      <c r="GR10" s="580"/>
    </row>
    <row r="11" spans="1:200" customFormat="1" ht="15.75">
      <c r="A11" s="580"/>
      <c r="B11" s="619" t="s">
        <v>1905</v>
      </c>
      <c r="C11" s="594"/>
      <c r="D11" s="580"/>
      <c r="E11" s="580"/>
      <c r="F11" s="580"/>
      <c r="G11" s="580"/>
      <c r="H11" s="580"/>
      <c r="I11" s="580"/>
      <c r="J11" s="580"/>
      <c r="K11" s="580"/>
      <c r="L11" s="580"/>
      <c r="M11" s="580"/>
      <c r="N11" s="580"/>
      <c r="O11" s="580"/>
      <c r="P11" s="580"/>
      <c r="Q11" s="580"/>
      <c r="R11" s="580"/>
      <c r="S11" s="580"/>
      <c r="T11" s="580"/>
      <c r="U11" s="580"/>
      <c r="V11" s="580"/>
      <c r="W11" s="580"/>
      <c r="X11" s="580"/>
      <c r="Y11" s="580"/>
      <c r="Z11" s="580"/>
      <c r="AA11" s="580"/>
      <c r="AB11" s="580"/>
      <c r="AC11" s="580"/>
      <c r="AD11" s="580"/>
      <c r="AE11" s="580"/>
      <c r="AF11" s="580"/>
      <c r="AG11" s="580"/>
      <c r="AH11" s="580"/>
      <c r="AI11" s="580"/>
      <c r="AJ11" s="580"/>
      <c r="AK11" s="580"/>
      <c r="AL11" s="580"/>
      <c r="AM11" s="580"/>
      <c r="AN11" s="580"/>
      <c r="AO11" s="580"/>
      <c r="AP11" s="580"/>
      <c r="AQ11" s="580"/>
      <c r="AR11" s="580"/>
      <c r="AS11" s="580"/>
      <c r="AT11" s="580"/>
      <c r="AU11" s="580"/>
      <c r="AV11" s="580"/>
      <c r="AW11" s="580"/>
      <c r="AX11" s="580"/>
      <c r="AY11" s="580"/>
      <c r="AZ11" s="580"/>
      <c r="BA11" s="580"/>
      <c r="BB11" s="580"/>
      <c r="BC11" s="580"/>
      <c r="BD11" s="580"/>
      <c r="BE11" s="580"/>
      <c r="BF11" s="580"/>
      <c r="BG11" s="580"/>
      <c r="BH11" s="580"/>
      <c r="BI11" s="580"/>
      <c r="BJ11" s="580"/>
      <c r="BK11" s="580"/>
      <c r="BL11" s="580"/>
      <c r="BM11" s="580"/>
      <c r="BN11" s="580"/>
      <c r="BO11" s="580"/>
      <c r="BP11" s="580"/>
      <c r="BQ11" s="580"/>
      <c r="BR11" s="580"/>
      <c r="BS11" s="580"/>
      <c r="BT11" s="580"/>
      <c r="BU11" s="580"/>
      <c r="BV11" s="580"/>
      <c r="BW11" s="580"/>
      <c r="BX11" s="580"/>
      <c r="BY11" s="580"/>
      <c r="BZ11" s="580"/>
      <c r="CA11" s="580"/>
      <c r="CB11" s="580"/>
      <c r="CC11" s="580"/>
      <c r="CD11" s="580"/>
      <c r="CE11" s="580"/>
      <c r="CF11" s="580"/>
      <c r="CG11" s="580"/>
      <c r="CH11" s="580"/>
      <c r="CI11" s="580"/>
      <c r="CJ11" s="580"/>
      <c r="CK11" s="580"/>
      <c r="CL11" s="580"/>
      <c r="CM11" s="580"/>
      <c r="CN11" s="580"/>
      <c r="CO11" s="580"/>
      <c r="CP11" s="580"/>
      <c r="CQ11" s="580"/>
      <c r="CR11" s="580"/>
      <c r="CS11" s="580"/>
      <c r="CT11" s="580"/>
      <c r="CU11" s="580"/>
      <c r="CV11" s="580"/>
      <c r="CW11" s="580"/>
      <c r="CX11" s="580"/>
      <c r="CY11" s="580"/>
      <c r="CZ11" s="580"/>
      <c r="DA11" s="580"/>
      <c r="DB11" s="580"/>
      <c r="DC11" s="580"/>
      <c r="DD11" s="580"/>
      <c r="DE11" s="580"/>
      <c r="DF11" s="580"/>
      <c r="DG11" s="580"/>
      <c r="DH11" s="580"/>
      <c r="DI11" s="580"/>
      <c r="DJ11" s="580"/>
      <c r="DK11" s="580"/>
      <c r="DL11" s="580"/>
      <c r="DM11" s="580"/>
      <c r="DN11" s="580"/>
      <c r="DO11" s="580"/>
      <c r="DP11" s="580"/>
      <c r="DQ11" s="580"/>
      <c r="DR11" s="580"/>
      <c r="DS11" s="580"/>
      <c r="DT11" s="580"/>
      <c r="DU11" s="580"/>
      <c r="DV11" s="580"/>
      <c r="DW11" s="580"/>
      <c r="DX11" s="580"/>
      <c r="DY11" s="580"/>
      <c r="DZ11" s="580"/>
      <c r="EA11" s="580"/>
      <c r="EB11" s="580"/>
      <c r="EC11" s="580"/>
      <c r="ED11" s="580"/>
      <c r="EE11" s="580"/>
      <c r="EF11" s="580"/>
      <c r="EG11" s="580"/>
      <c r="EH11" s="580"/>
      <c r="EI11" s="580"/>
      <c r="EJ11" s="580"/>
      <c r="EK11" s="580"/>
      <c r="EL11" s="580"/>
      <c r="EM11" s="580"/>
      <c r="EN11" s="580"/>
      <c r="EO11" s="580"/>
      <c r="EP11" s="580"/>
      <c r="EQ11" s="580"/>
      <c r="ER11" s="580"/>
      <c r="ES11" s="580"/>
      <c r="ET11" s="580"/>
      <c r="EU11" s="580"/>
      <c r="EV11" s="580"/>
      <c r="EW11" s="580"/>
      <c r="EX11" s="580"/>
      <c r="EY11" s="580"/>
      <c r="EZ11" s="580"/>
      <c r="FA11" s="580"/>
      <c r="FB11" s="580"/>
      <c r="FC11" s="580"/>
      <c r="FD11" s="580"/>
      <c r="FE11" s="580"/>
      <c r="FF11" s="580"/>
      <c r="FG11" s="580"/>
      <c r="FH11" s="580"/>
      <c r="FI11" s="580"/>
      <c r="FJ11" s="580"/>
      <c r="FK11" s="580"/>
      <c r="FL11" s="580"/>
      <c r="FM11" s="580"/>
      <c r="FN11" s="580"/>
      <c r="FO11" s="580"/>
      <c r="FP11" s="580"/>
      <c r="FQ11" s="580"/>
      <c r="FR11" s="580"/>
      <c r="FS11" s="580"/>
      <c r="FT11" s="580"/>
      <c r="FU11" s="580"/>
      <c r="FV11" s="580"/>
      <c r="FW11" s="580"/>
      <c r="FX11" s="580"/>
      <c r="FY11" s="580"/>
      <c r="FZ11" s="580"/>
      <c r="GA11" s="580"/>
      <c r="GB11" s="580"/>
      <c r="GC11" s="580"/>
      <c r="GD11" s="580"/>
      <c r="GE11" s="580"/>
      <c r="GF11" s="580"/>
      <c r="GG11" s="580"/>
      <c r="GH11" s="580"/>
      <c r="GI11" s="580"/>
      <c r="GJ11" s="580"/>
      <c r="GK11" s="580"/>
      <c r="GL11" s="580"/>
      <c r="GM11" s="580"/>
      <c r="GN11" s="580"/>
      <c r="GO11" s="580"/>
      <c r="GP11" s="580"/>
      <c r="GQ11" s="580"/>
      <c r="GR11" s="580"/>
    </row>
    <row r="12" spans="1:200" customFormat="1" ht="15.75">
      <c r="A12" s="580"/>
      <c r="B12" s="620" t="s">
        <v>2039</v>
      </c>
      <c r="C12" s="594"/>
      <c r="D12" s="580"/>
      <c r="E12" s="580"/>
      <c r="F12" s="580"/>
      <c r="G12" s="580"/>
      <c r="H12" s="580"/>
      <c r="I12" s="580"/>
      <c r="J12" s="580"/>
      <c r="K12" s="580"/>
      <c r="L12" s="580"/>
      <c r="M12" s="580"/>
      <c r="N12" s="580"/>
      <c r="O12" s="580"/>
      <c r="P12" s="580"/>
      <c r="Q12" s="580"/>
      <c r="R12" s="580"/>
      <c r="S12" s="580"/>
      <c r="T12" s="580"/>
      <c r="U12" s="580"/>
      <c r="V12" s="580"/>
      <c r="W12" s="580"/>
      <c r="X12" s="580"/>
      <c r="Y12" s="580"/>
      <c r="Z12" s="580"/>
      <c r="AA12" s="580"/>
      <c r="AB12" s="580"/>
      <c r="AC12" s="580"/>
      <c r="AD12" s="580"/>
      <c r="AE12" s="580"/>
      <c r="AF12" s="580"/>
      <c r="AG12" s="580"/>
      <c r="AH12" s="580"/>
      <c r="AI12" s="580"/>
      <c r="AJ12" s="580"/>
      <c r="AK12" s="580"/>
      <c r="AL12" s="580"/>
      <c r="AM12" s="580"/>
      <c r="AN12" s="580"/>
      <c r="AO12" s="580"/>
      <c r="AP12" s="580"/>
      <c r="AQ12" s="580"/>
      <c r="AR12" s="580"/>
      <c r="AS12" s="580"/>
      <c r="AT12" s="580"/>
      <c r="AU12" s="580"/>
      <c r="AV12" s="580"/>
      <c r="AW12" s="580"/>
      <c r="AX12" s="580"/>
      <c r="AY12" s="580"/>
      <c r="AZ12" s="580"/>
      <c r="BA12" s="580"/>
      <c r="BB12" s="580"/>
      <c r="BC12" s="580"/>
      <c r="BD12" s="580"/>
      <c r="BE12" s="580"/>
      <c r="BF12" s="580"/>
      <c r="BG12" s="580"/>
      <c r="BH12" s="580"/>
      <c r="BI12" s="580"/>
      <c r="BJ12" s="580"/>
      <c r="BK12" s="580"/>
      <c r="BL12" s="580"/>
      <c r="BM12" s="580"/>
      <c r="BN12" s="580"/>
      <c r="BO12" s="580"/>
      <c r="BP12" s="580"/>
      <c r="BQ12" s="580"/>
      <c r="BR12" s="580"/>
      <c r="BS12" s="580"/>
      <c r="BT12" s="580"/>
      <c r="BU12" s="580"/>
      <c r="BV12" s="580"/>
      <c r="BW12" s="580"/>
      <c r="BX12" s="580"/>
      <c r="BY12" s="580"/>
      <c r="BZ12" s="580"/>
      <c r="CA12" s="580"/>
      <c r="CB12" s="580"/>
      <c r="CC12" s="580"/>
      <c r="CD12" s="580"/>
      <c r="CE12" s="580"/>
      <c r="CF12" s="580"/>
      <c r="CG12" s="580"/>
      <c r="CH12" s="580"/>
      <c r="CI12" s="580"/>
      <c r="CJ12" s="580"/>
      <c r="CK12" s="580"/>
      <c r="CL12" s="580"/>
      <c r="CM12" s="580"/>
      <c r="CN12" s="580"/>
      <c r="CO12" s="580"/>
      <c r="CP12" s="580"/>
      <c r="CQ12" s="580"/>
      <c r="CR12" s="580"/>
      <c r="CS12" s="580"/>
      <c r="CT12" s="580"/>
      <c r="CU12" s="580"/>
      <c r="CV12" s="580"/>
      <c r="CW12" s="580"/>
      <c r="CX12" s="580"/>
      <c r="CY12" s="580"/>
      <c r="CZ12" s="580"/>
      <c r="DA12" s="580"/>
      <c r="DB12" s="580"/>
      <c r="DC12" s="580"/>
      <c r="DD12" s="580"/>
      <c r="DE12" s="580"/>
      <c r="DF12" s="580"/>
      <c r="DG12" s="580"/>
      <c r="DH12" s="580"/>
      <c r="DI12" s="580"/>
      <c r="DJ12" s="580"/>
      <c r="DK12" s="580"/>
      <c r="DL12" s="580"/>
      <c r="DM12" s="580"/>
      <c r="DN12" s="580"/>
      <c r="DO12" s="580"/>
      <c r="DP12" s="580"/>
      <c r="DQ12" s="580"/>
      <c r="DR12" s="580"/>
      <c r="DS12" s="580"/>
      <c r="DT12" s="580"/>
      <c r="DU12" s="580"/>
      <c r="DV12" s="580"/>
      <c r="DW12" s="580"/>
      <c r="DX12" s="580"/>
      <c r="DY12" s="580"/>
      <c r="DZ12" s="580"/>
      <c r="EA12" s="580"/>
      <c r="EB12" s="580"/>
      <c r="EC12" s="580"/>
      <c r="ED12" s="580"/>
      <c r="EE12" s="580"/>
      <c r="EF12" s="580"/>
      <c r="EG12" s="580"/>
      <c r="EH12" s="580"/>
      <c r="EI12" s="580"/>
      <c r="EJ12" s="580"/>
      <c r="EK12" s="580"/>
      <c r="EL12" s="580"/>
      <c r="EM12" s="580"/>
      <c r="EN12" s="580"/>
      <c r="EO12" s="580"/>
      <c r="EP12" s="580"/>
      <c r="EQ12" s="580"/>
      <c r="ER12" s="580"/>
      <c r="ES12" s="580"/>
      <c r="ET12" s="580"/>
      <c r="EU12" s="580"/>
      <c r="EV12" s="580"/>
      <c r="EW12" s="580"/>
      <c r="EX12" s="580"/>
      <c r="EY12" s="580"/>
      <c r="EZ12" s="580"/>
      <c r="FA12" s="580"/>
      <c r="FB12" s="580"/>
      <c r="FC12" s="580"/>
      <c r="FD12" s="580"/>
      <c r="FE12" s="580"/>
      <c r="FF12" s="580"/>
      <c r="FG12" s="580"/>
      <c r="FH12" s="580"/>
      <c r="FI12" s="580"/>
      <c r="FJ12" s="580"/>
      <c r="FK12" s="580"/>
      <c r="FL12" s="580"/>
      <c r="FM12" s="580"/>
      <c r="FN12" s="580"/>
      <c r="FO12" s="580"/>
      <c r="FP12" s="580"/>
      <c r="FQ12" s="580"/>
      <c r="FR12" s="580"/>
      <c r="FS12" s="580"/>
      <c r="FT12" s="580"/>
      <c r="FU12" s="580"/>
      <c r="FV12" s="580"/>
      <c r="FW12" s="580"/>
      <c r="FX12" s="580"/>
      <c r="FY12" s="580"/>
      <c r="FZ12" s="580"/>
      <c r="GA12" s="580"/>
      <c r="GB12" s="580"/>
      <c r="GC12" s="580"/>
      <c r="GD12" s="580"/>
      <c r="GE12" s="580"/>
      <c r="GF12" s="580"/>
      <c r="GG12" s="580"/>
      <c r="GH12" s="580"/>
      <c r="GI12" s="580"/>
      <c r="GJ12" s="580"/>
      <c r="GK12" s="580"/>
      <c r="GL12" s="580"/>
      <c r="GM12" s="580"/>
      <c r="GN12" s="580"/>
      <c r="GO12" s="580"/>
      <c r="GP12" s="580"/>
      <c r="GQ12" s="580"/>
      <c r="GR12" s="580"/>
    </row>
    <row r="13" spans="1:200" customFormat="1" ht="15.75">
      <c r="A13" s="580"/>
      <c r="B13" s="617" t="s">
        <v>352</v>
      </c>
      <c r="C13" s="594"/>
      <c r="D13" s="580"/>
      <c r="E13" s="580"/>
      <c r="F13" s="580"/>
      <c r="G13" s="580"/>
      <c r="H13" s="580"/>
      <c r="I13" s="580"/>
      <c r="J13" s="580"/>
      <c r="K13" s="580"/>
      <c r="L13" s="580"/>
      <c r="M13" s="580"/>
      <c r="N13" s="580"/>
      <c r="O13" s="580"/>
      <c r="P13" s="580"/>
      <c r="Q13" s="580"/>
      <c r="R13" s="580"/>
      <c r="S13" s="580"/>
      <c r="T13" s="580"/>
      <c r="U13" s="580"/>
      <c r="V13" s="580"/>
      <c r="W13" s="580"/>
      <c r="X13" s="580"/>
      <c r="Y13" s="580"/>
      <c r="Z13" s="580"/>
      <c r="AA13" s="580"/>
      <c r="AB13" s="580"/>
      <c r="AC13" s="580"/>
      <c r="AD13" s="580"/>
      <c r="AE13" s="580"/>
      <c r="AF13" s="580"/>
      <c r="AG13" s="580"/>
      <c r="AH13" s="580"/>
      <c r="AI13" s="580"/>
      <c r="AJ13" s="580"/>
      <c r="AK13" s="580"/>
      <c r="AL13" s="580"/>
      <c r="AM13" s="580"/>
      <c r="AN13" s="580"/>
      <c r="AO13" s="580"/>
      <c r="AP13" s="580"/>
      <c r="AQ13" s="580"/>
      <c r="AR13" s="580"/>
      <c r="AS13" s="580"/>
      <c r="AT13" s="580"/>
      <c r="AU13" s="580"/>
      <c r="AV13" s="580"/>
      <c r="AW13" s="580"/>
      <c r="AX13" s="580"/>
      <c r="AY13" s="580"/>
      <c r="AZ13" s="580"/>
      <c r="BA13" s="580"/>
      <c r="BB13" s="580"/>
      <c r="BC13" s="580"/>
      <c r="BD13" s="580"/>
      <c r="BE13" s="580"/>
      <c r="BF13" s="580"/>
      <c r="BG13" s="580"/>
      <c r="BH13" s="580"/>
      <c r="BI13" s="580"/>
      <c r="BJ13" s="580"/>
      <c r="BK13" s="580"/>
      <c r="BL13" s="580"/>
      <c r="BM13" s="580"/>
      <c r="BN13" s="580"/>
      <c r="BO13" s="580"/>
      <c r="BP13" s="580"/>
      <c r="BQ13" s="580"/>
      <c r="BR13" s="580"/>
      <c r="BS13" s="580"/>
      <c r="BT13" s="580"/>
      <c r="BU13" s="580"/>
      <c r="BV13" s="580"/>
      <c r="BW13" s="580"/>
      <c r="BX13" s="580"/>
      <c r="BY13" s="580"/>
      <c r="BZ13" s="580"/>
      <c r="CA13" s="580"/>
      <c r="CB13" s="580"/>
      <c r="CC13" s="580"/>
      <c r="CD13" s="580"/>
      <c r="CE13" s="580"/>
      <c r="CF13" s="580"/>
      <c r="CG13" s="580"/>
      <c r="CH13" s="580"/>
      <c r="CI13" s="580"/>
      <c r="CJ13" s="580"/>
      <c r="CK13" s="580"/>
      <c r="CL13" s="580"/>
      <c r="CM13" s="580"/>
      <c r="CN13" s="580"/>
      <c r="CO13" s="580"/>
      <c r="CP13" s="580"/>
      <c r="CQ13" s="580"/>
      <c r="CR13" s="580"/>
      <c r="CS13" s="580"/>
      <c r="CT13" s="580"/>
      <c r="CU13" s="580"/>
      <c r="CV13" s="580"/>
      <c r="CW13" s="580"/>
      <c r="CX13" s="580"/>
      <c r="CY13" s="580"/>
      <c r="CZ13" s="580"/>
      <c r="DA13" s="580"/>
      <c r="DB13" s="580"/>
      <c r="DC13" s="580"/>
      <c r="DD13" s="580"/>
      <c r="DE13" s="580"/>
      <c r="DF13" s="580"/>
      <c r="DG13" s="580"/>
      <c r="DH13" s="580"/>
      <c r="DI13" s="580"/>
      <c r="DJ13" s="580"/>
      <c r="DK13" s="580"/>
      <c r="DL13" s="580"/>
      <c r="DM13" s="580"/>
      <c r="DN13" s="580"/>
      <c r="DO13" s="580"/>
      <c r="DP13" s="580"/>
      <c r="DQ13" s="580"/>
      <c r="DR13" s="580"/>
      <c r="DS13" s="580"/>
      <c r="DT13" s="580"/>
      <c r="DU13" s="580"/>
      <c r="DV13" s="580"/>
      <c r="DW13" s="580"/>
      <c r="DX13" s="580"/>
      <c r="DY13" s="580"/>
      <c r="DZ13" s="580"/>
      <c r="EA13" s="580"/>
      <c r="EB13" s="580"/>
      <c r="EC13" s="580"/>
      <c r="ED13" s="580"/>
      <c r="EE13" s="580"/>
      <c r="EF13" s="580"/>
      <c r="EG13" s="580"/>
      <c r="EH13" s="580"/>
      <c r="EI13" s="580"/>
      <c r="EJ13" s="580"/>
      <c r="EK13" s="580"/>
      <c r="EL13" s="580"/>
      <c r="EM13" s="580"/>
      <c r="EN13" s="580"/>
      <c r="EO13" s="580"/>
      <c r="EP13" s="580"/>
      <c r="EQ13" s="580"/>
      <c r="ER13" s="580"/>
      <c r="ES13" s="580"/>
      <c r="ET13" s="580"/>
      <c r="EU13" s="580"/>
      <c r="EV13" s="580"/>
      <c r="EW13" s="580"/>
      <c r="EX13" s="580"/>
      <c r="EY13" s="580"/>
      <c r="EZ13" s="580"/>
      <c r="FA13" s="580"/>
      <c r="FB13" s="580"/>
      <c r="FC13" s="580"/>
      <c r="FD13" s="580"/>
      <c r="FE13" s="580"/>
      <c r="FF13" s="580"/>
      <c r="FG13" s="580"/>
      <c r="FH13" s="580"/>
      <c r="FI13" s="580"/>
      <c r="FJ13" s="580"/>
      <c r="FK13" s="580"/>
      <c r="FL13" s="580"/>
      <c r="FM13" s="580"/>
      <c r="FN13" s="580"/>
      <c r="FO13" s="580"/>
      <c r="FP13" s="580"/>
      <c r="FQ13" s="580"/>
      <c r="FR13" s="580"/>
      <c r="FS13" s="580"/>
      <c r="FT13" s="580"/>
      <c r="FU13" s="580"/>
      <c r="FV13" s="580"/>
      <c r="FW13" s="580"/>
      <c r="FX13" s="580"/>
      <c r="FY13" s="580"/>
      <c r="FZ13" s="580"/>
      <c r="GA13" s="580"/>
      <c r="GB13" s="580"/>
      <c r="GC13" s="580"/>
      <c r="GD13" s="580"/>
      <c r="GE13" s="580"/>
      <c r="GF13" s="580"/>
      <c r="GG13" s="580"/>
      <c r="GH13" s="580"/>
      <c r="GI13" s="580"/>
      <c r="GJ13" s="580"/>
      <c r="GK13" s="580"/>
      <c r="GL13" s="580"/>
      <c r="GM13" s="580"/>
      <c r="GN13" s="580"/>
      <c r="GO13" s="580"/>
      <c r="GP13" s="580"/>
      <c r="GQ13" s="580"/>
      <c r="GR13" s="580"/>
    </row>
    <row r="14" spans="1:200" customFormat="1" ht="15.75">
      <c r="A14" s="580"/>
      <c r="B14" s="1427" t="s">
        <v>2743</v>
      </c>
      <c r="C14" s="594"/>
      <c r="D14" s="580"/>
      <c r="E14" s="580"/>
      <c r="F14" s="580"/>
      <c r="G14" s="580"/>
      <c r="H14" s="580"/>
      <c r="I14" s="580"/>
      <c r="J14" s="580"/>
      <c r="K14" s="580"/>
      <c r="L14" s="580"/>
      <c r="M14" s="580"/>
      <c r="N14" s="580"/>
      <c r="O14" s="580"/>
      <c r="P14" s="580"/>
      <c r="Q14" s="580"/>
      <c r="R14" s="580"/>
      <c r="S14" s="580"/>
      <c r="T14" s="580"/>
      <c r="U14" s="580"/>
      <c r="V14" s="580"/>
      <c r="W14" s="580"/>
      <c r="X14" s="580"/>
      <c r="Y14" s="580"/>
      <c r="Z14" s="580"/>
      <c r="AA14" s="580"/>
      <c r="AB14" s="580"/>
      <c r="AC14" s="580"/>
      <c r="AD14" s="580"/>
      <c r="AE14" s="580"/>
      <c r="AF14" s="580"/>
      <c r="AG14" s="580"/>
      <c r="AH14" s="580"/>
      <c r="AI14" s="580"/>
      <c r="AJ14" s="580"/>
      <c r="AK14" s="580"/>
      <c r="AL14" s="580"/>
      <c r="AM14" s="580"/>
      <c r="AN14" s="580"/>
      <c r="AO14" s="580"/>
      <c r="AP14" s="580"/>
      <c r="AQ14" s="580"/>
      <c r="AR14" s="580"/>
      <c r="AS14" s="580"/>
      <c r="AT14" s="580"/>
      <c r="AU14" s="580"/>
      <c r="AV14" s="580"/>
      <c r="AW14" s="580"/>
      <c r="AX14" s="580"/>
      <c r="AY14" s="580"/>
      <c r="AZ14" s="580"/>
      <c r="BA14" s="580"/>
      <c r="BB14" s="580"/>
      <c r="BC14" s="580"/>
      <c r="BD14" s="580"/>
      <c r="BE14" s="580"/>
      <c r="BF14" s="580"/>
      <c r="BG14" s="580"/>
      <c r="BH14" s="580"/>
      <c r="BI14" s="580"/>
      <c r="BJ14" s="580"/>
      <c r="BK14" s="580"/>
      <c r="BL14" s="580"/>
      <c r="BM14" s="580"/>
      <c r="BN14" s="580"/>
      <c r="BO14" s="580"/>
      <c r="BP14" s="580"/>
      <c r="BQ14" s="580"/>
      <c r="BR14" s="580"/>
      <c r="BS14" s="580"/>
      <c r="BT14" s="580"/>
      <c r="BU14" s="580"/>
      <c r="BV14" s="580"/>
      <c r="BW14" s="580"/>
      <c r="BX14" s="580"/>
      <c r="BY14" s="580"/>
      <c r="BZ14" s="580"/>
      <c r="CA14" s="580"/>
      <c r="CB14" s="580"/>
      <c r="CC14" s="580"/>
      <c r="CD14" s="580"/>
      <c r="CE14" s="580"/>
      <c r="CF14" s="580"/>
      <c r="CG14" s="580"/>
      <c r="CH14" s="580"/>
      <c r="CI14" s="580"/>
      <c r="CJ14" s="580"/>
      <c r="CK14" s="580"/>
      <c r="CL14" s="580"/>
      <c r="CM14" s="580"/>
      <c r="CN14" s="580"/>
      <c r="CO14" s="580"/>
      <c r="CP14" s="580"/>
      <c r="CQ14" s="580"/>
      <c r="CR14" s="580"/>
      <c r="CS14" s="580"/>
      <c r="CT14" s="580"/>
      <c r="CU14" s="580"/>
      <c r="CV14" s="580"/>
      <c r="CW14" s="580"/>
      <c r="CX14" s="580"/>
      <c r="CY14" s="580"/>
      <c r="CZ14" s="580"/>
      <c r="DA14" s="580"/>
      <c r="DB14" s="580"/>
      <c r="DC14" s="580"/>
      <c r="DD14" s="580"/>
      <c r="DE14" s="580"/>
      <c r="DF14" s="580"/>
      <c r="DG14" s="580"/>
      <c r="DH14" s="580"/>
      <c r="DI14" s="580"/>
      <c r="DJ14" s="580"/>
      <c r="DK14" s="580"/>
      <c r="DL14" s="580"/>
      <c r="DM14" s="580"/>
      <c r="DN14" s="580"/>
      <c r="DO14" s="580"/>
      <c r="DP14" s="580"/>
      <c r="DQ14" s="580"/>
      <c r="DR14" s="580"/>
      <c r="DS14" s="580"/>
      <c r="DT14" s="580"/>
      <c r="DU14" s="580"/>
      <c r="DV14" s="580"/>
      <c r="DW14" s="580"/>
      <c r="DX14" s="580"/>
      <c r="DY14" s="580"/>
      <c r="DZ14" s="580"/>
      <c r="EA14" s="580"/>
      <c r="EB14" s="580"/>
      <c r="EC14" s="580"/>
      <c r="ED14" s="580"/>
      <c r="EE14" s="580"/>
      <c r="EF14" s="580"/>
      <c r="EG14" s="580"/>
      <c r="EH14" s="580"/>
      <c r="EI14" s="580"/>
      <c r="EJ14" s="580"/>
      <c r="EK14" s="580"/>
      <c r="EL14" s="580"/>
      <c r="EM14" s="580"/>
      <c r="EN14" s="580"/>
      <c r="EO14" s="580"/>
      <c r="EP14" s="580"/>
      <c r="EQ14" s="580"/>
      <c r="ER14" s="580"/>
      <c r="ES14" s="580"/>
      <c r="ET14" s="580"/>
      <c r="EU14" s="580"/>
      <c r="EV14" s="580"/>
      <c r="EW14" s="580"/>
      <c r="EX14" s="580"/>
      <c r="EY14" s="580"/>
      <c r="EZ14" s="580"/>
      <c r="FA14" s="580"/>
      <c r="FB14" s="580"/>
      <c r="FC14" s="580"/>
      <c r="FD14" s="580"/>
      <c r="FE14" s="580"/>
      <c r="FF14" s="580"/>
      <c r="FG14" s="580"/>
      <c r="FH14" s="580"/>
      <c r="FI14" s="580"/>
      <c r="FJ14" s="580"/>
      <c r="FK14" s="580"/>
      <c r="FL14" s="580"/>
      <c r="FM14" s="580"/>
      <c r="FN14" s="580"/>
      <c r="FO14" s="580"/>
      <c r="FP14" s="580"/>
      <c r="FQ14" s="580"/>
      <c r="FR14" s="580"/>
      <c r="FS14" s="580"/>
      <c r="FT14" s="580"/>
      <c r="FU14" s="580"/>
      <c r="FV14" s="580"/>
      <c r="FW14" s="580"/>
      <c r="FX14" s="580"/>
      <c r="FY14" s="580"/>
      <c r="FZ14" s="580"/>
      <c r="GA14" s="580"/>
      <c r="GB14" s="580"/>
      <c r="GC14" s="580"/>
      <c r="GD14" s="580"/>
      <c r="GE14" s="580"/>
      <c r="GF14" s="580"/>
      <c r="GG14" s="580"/>
      <c r="GH14" s="580"/>
      <c r="GI14" s="580"/>
      <c r="GJ14" s="580"/>
      <c r="GK14" s="580"/>
      <c r="GL14" s="580"/>
      <c r="GM14" s="580"/>
      <c r="GN14" s="580"/>
      <c r="GO14" s="580"/>
      <c r="GP14" s="580"/>
      <c r="GQ14" s="580"/>
      <c r="GR14" s="580"/>
    </row>
    <row r="15" spans="1:200" ht="15.75">
      <c r="B15" s="644"/>
      <c r="C15" s="594"/>
    </row>
    <row r="16" spans="1:200" ht="15.75">
      <c r="A16" s="580" t="s">
        <v>1567</v>
      </c>
      <c r="B16" s="644"/>
      <c r="C16" s="594"/>
    </row>
    <row r="17" spans="1:3" ht="15.75">
      <c r="A17" s="580" t="s">
        <v>1568</v>
      </c>
      <c r="B17" s="644"/>
      <c r="C17" s="594"/>
    </row>
    <row r="18" spans="1:3" ht="15.75">
      <c r="A18" s="580" t="s">
        <v>1569</v>
      </c>
      <c r="B18" s="644"/>
      <c r="C18" s="594"/>
    </row>
    <row r="19" spans="1:3" ht="15.75">
      <c r="A19" s="580" t="s">
        <v>1570</v>
      </c>
      <c r="C19" s="594"/>
    </row>
    <row r="20" spans="1:3" ht="15.75">
      <c r="C20" s="594"/>
    </row>
    <row r="21" spans="1:3" ht="15.75">
      <c r="A21" s="580" t="s">
        <v>1571</v>
      </c>
      <c r="C21" s="594"/>
    </row>
    <row r="22" spans="1:3" ht="15.75">
      <c r="C22" s="594"/>
    </row>
    <row r="23" spans="1:3" ht="15.75">
      <c r="A23" s="580" t="s">
        <v>1674</v>
      </c>
      <c r="C23" s="594"/>
    </row>
    <row r="24" spans="1:3" ht="15.75">
      <c r="A24" s="580" t="s">
        <v>1562</v>
      </c>
      <c r="C24" s="594"/>
    </row>
    <row r="25" spans="1:3" ht="15.75">
      <c r="A25" s="580" t="s">
        <v>2095</v>
      </c>
      <c r="C25" s="594"/>
    </row>
    <row r="26" spans="1:3" ht="15.75">
      <c r="A26" s="1426" t="s">
        <v>2744</v>
      </c>
      <c r="C26" s="594"/>
    </row>
    <row r="27" spans="1:3" ht="15.75">
      <c r="C27" s="594"/>
    </row>
    <row r="28" spans="1:3" ht="15.75">
      <c r="A28" s="596" t="s">
        <v>302</v>
      </c>
      <c r="C28" s="594"/>
    </row>
    <row r="29" spans="1:3" ht="13.5" thickBot="1">
      <c r="C29" s="597"/>
    </row>
    <row r="30" spans="1:3">
      <c r="B30" s="598" t="s">
        <v>303</v>
      </c>
      <c r="C30" s="599" t="s">
        <v>2513</v>
      </c>
    </row>
    <row r="31" spans="1:3" ht="32.25" customHeight="1">
      <c r="B31" s="600" t="s">
        <v>1297</v>
      </c>
      <c r="C31" s="601" t="s">
        <v>332</v>
      </c>
    </row>
    <row r="32" spans="1:3" ht="33.75" customHeight="1">
      <c r="B32" s="600" t="s">
        <v>304</v>
      </c>
      <c r="C32" s="602" t="s">
        <v>333</v>
      </c>
    </row>
    <row r="33" spans="2:3">
      <c r="B33" s="600" t="s">
        <v>541</v>
      </c>
      <c r="C33" s="601"/>
    </row>
    <row r="34" spans="2:3">
      <c r="B34" s="603" t="s">
        <v>305</v>
      </c>
      <c r="C34" s="601" t="s">
        <v>306</v>
      </c>
    </row>
    <row r="35" spans="2:3">
      <c r="B35" s="603" t="s">
        <v>307</v>
      </c>
      <c r="C35" s="601" t="s">
        <v>308</v>
      </c>
    </row>
    <row r="36" spans="2:3">
      <c r="B36" s="603" t="s">
        <v>309</v>
      </c>
      <c r="C36" s="601" t="s">
        <v>310</v>
      </c>
    </row>
    <row r="37" spans="2:3">
      <c r="B37" s="603" t="s">
        <v>311</v>
      </c>
      <c r="C37" s="601" t="s">
        <v>312</v>
      </c>
    </row>
    <row r="38" spans="2:3" ht="18.75" customHeight="1">
      <c r="B38" s="603" t="s">
        <v>313</v>
      </c>
      <c r="C38" s="601" t="s">
        <v>306</v>
      </c>
    </row>
    <row r="39" spans="2:3">
      <c r="B39" s="603" t="s">
        <v>314</v>
      </c>
      <c r="C39" s="601" t="s">
        <v>315</v>
      </c>
    </row>
    <row r="40" spans="2:3">
      <c r="B40" s="600" t="s">
        <v>1292</v>
      </c>
      <c r="C40" s="601"/>
    </row>
    <row r="41" spans="2:3">
      <c r="B41" s="603" t="s">
        <v>316</v>
      </c>
      <c r="C41" s="601" t="s">
        <v>306</v>
      </c>
    </row>
    <row r="42" spans="2:3">
      <c r="B42" s="603" t="s">
        <v>317</v>
      </c>
      <c r="C42" s="601" t="s">
        <v>318</v>
      </c>
    </row>
    <row r="43" spans="2:3">
      <c r="B43" s="603" t="s">
        <v>319</v>
      </c>
      <c r="C43" s="601" t="s">
        <v>306</v>
      </c>
    </row>
    <row r="44" spans="2:3">
      <c r="B44" s="604" t="s">
        <v>320</v>
      </c>
      <c r="C44" s="601" t="s">
        <v>321</v>
      </c>
    </row>
    <row r="45" spans="2:3" ht="17.25" customHeight="1">
      <c r="B45" s="604" t="s">
        <v>322</v>
      </c>
      <c r="C45" s="601" t="s">
        <v>323</v>
      </c>
    </row>
    <row r="46" spans="2:3">
      <c r="B46" s="600" t="s">
        <v>324</v>
      </c>
      <c r="C46" s="601"/>
    </row>
    <row r="47" spans="2:3" ht="13.5" thickBot="1">
      <c r="B47" s="605" t="s">
        <v>334</v>
      </c>
      <c r="C47" s="606" t="s">
        <v>306</v>
      </c>
    </row>
    <row r="48" spans="2:3">
      <c r="B48" s="607"/>
      <c r="C48" s="608"/>
    </row>
    <row r="49" spans="1:3" ht="15">
      <c r="A49" s="609"/>
      <c r="B49" s="610"/>
      <c r="C49" s="344"/>
    </row>
    <row r="50" spans="1:3">
      <c r="C50" s="344"/>
    </row>
    <row r="51" spans="1:3" ht="15.75">
      <c r="A51" s="611" t="s">
        <v>325</v>
      </c>
      <c r="B51" s="612"/>
      <c r="C51" s="613"/>
    </row>
    <row r="52" spans="1:3">
      <c r="C52" s="344"/>
    </row>
    <row r="53" spans="1:3">
      <c r="A53" s="580" t="s">
        <v>326</v>
      </c>
      <c r="C53" s="344"/>
    </row>
    <row r="54" spans="1:3">
      <c r="A54" s="614" t="s">
        <v>335</v>
      </c>
    </row>
    <row r="55" spans="1:3">
      <c r="A55" s="614" t="s">
        <v>336</v>
      </c>
    </row>
    <row r="56" spans="1:3">
      <c r="A56" s="614" t="s">
        <v>327</v>
      </c>
      <c r="C56" s="344"/>
    </row>
    <row r="57" spans="1:3">
      <c r="C57" s="344"/>
    </row>
    <row r="58" spans="1:3">
      <c r="A58" s="580" t="s">
        <v>328</v>
      </c>
      <c r="C58" s="344"/>
    </row>
    <row r="61" spans="1:3" ht="15.75">
      <c r="A61" s="611"/>
      <c r="B61" s="612"/>
      <c r="C61" s="613"/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6">
    <tabColor rgb="FFFF0000"/>
  </sheetPr>
  <dimension ref="A1:FW215"/>
  <sheetViews>
    <sheetView zoomScale="80" zoomScaleNormal="80" workbookViewId="0">
      <pane xSplit="5" ySplit="3" topLeftCell="P4" activePane="bottomRight" state="frozen"/>
      <selection pane="topRight" activeCell="F1" sqref="F1"/>
      <selection pane="bottomLeft" activeCell="A4" sqref="A4"/>
      <selection pane="bottomRight" activeCell="P4" sqref="P4"/>
    </sheetView>
  </sheetViews>
  <sheetFormatPr defaultColWidth="11.42578125" defaultRowHeight="12.75"/>
  <cols>
    <col min="1" max="1" width="12.140625" style="1469" customWidth="1"/>
    <col min="2" max="3" width="37.42578125" style="1443" customWidth="1"/>
    <col min="4" max="5" width="9.5703125" style="1469" customWidth="1"/>
    <col min="6" max="8" width="11.42578125" style="291" hidden="1" customWidth="1"/>
    <col min="9" max="12" width="11.5703125" style="291" hidden="1" customWidth="1"/>
    <col min="13" max="15" width="14.7109375" style="291" hidden="1" customWidth="1"/>
    <col min="16" max="25" width="13.28515625" style="291" bestFit="1" customWidth="1"/>
    <col min="26" max="26" width="14.85546875" style="291" bestFit="1" customWidth="1"/>
    <col min="27" max="28" width="12.42578125" style="291" customWidth="1"/>
    <col min="29" max="29" width="15.28515625" customWidth="1"/>
    <col min="30" max="30" width="61.42578125" customWidth="1"/>
    <col min="178" max="189" width="0" hidden="1" customWidth="1"/>
  </cols>
  <sheetData>
    <row r="1" spans="1:36" s="202" customFormat="1" ht="34.5" customHeight="1" thickBot="1">
      <c r="A1" s="1457" t="s">
        <v>1134</v>
      </c>
      <c r="B1" s="1429"/>
      <c r="C1" s="1429"/>
      <c r="D1" s="1479"/>
      <c r="E1" s="1480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>
        <v>16</v>
      </c>
      <c r="Q1" s="382">
        <v>17</v>
      </c>
      <c r="R1" s="382">
        <v>18</v>
      </c>
      <c r="S1" s="382">
        <v>19</v>
      </c>
      <c r="T1" s="382">
        <v>20</v>
      </c>
      <c r="U1" s="382">
        <v>21</v>
      </c>
      <c r="V1" s="382">
        <v>22</v>
      </c>
      <c r="W1" s="382">
        <v>23</v>
      </c>
      <c r="X1" s="382">
        <v>24</v>
      </c>
      <c r="Y1" s="382">
        <v>25</v>
      </c>
      <c r="Z1" s="382">
        <v>26</v>
      </c>
      <c r="AA1" s="382">
        <v>27</v>
      </c>
      <c r="AB1" s="382">
        <v>28</v>
      </c>
      <c r="AC1" s="381">
        <v>16</v>
      </c>
      <c r="AD1" s="381">
        <v>17</v>
      </c>
    </row>
    <row r="2" spans="1:36" s="4" customFormat="1" ht="15">
      <c r="A2" s="1458"/>
      <c r="B2" s="1430"/>
      <c r="C2" s="1431"/>
      <c r="D2" s="1367"/>
      <c r="E2" s="1481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F2" s="1578" t="s">
        <v>723</v>
      </c>
      <c r="AG2" s="1579"/>
      <c r="AH2" s="1579"/>
      <c r="AI2" s="1579"/>
      <c r="AJ2" s="1580"/>
    </row>
    <row r="3" spans="1:36" s="4" customFormat="1" ht="12.75" customHeight="1">
      <c r="A3" s="1459" t="s">
        <v>1135</v>
      </c>
      <c r="B3" s="1432" t="s">
        <v>2117</v>
      </c>
      <c r="C3" s="1432" t="s">
        <v>2120</v>
      </c>
      <c r="D3" s="1482" t="s">
        <v>1692</v>
      </c>
      <c r="E3" s="1482" t="s">
        <v>1693</v>
      </c>
      <c r="F3" s="302">
        <v>1990</v>
      </c>
      <c r="G3" s="302">
        <v>1991</v>
      </c>
      <c r="H3" s="302">
        <v>1992</v>
      </c>
      <c r="I3" s="302">
        <v>1993</v>
      </c>
      <c r="J3" s="302">
        <v>1994</v>
      </c>
      <c r="K3" s="302">
        <v>1995</v>
      </c>
      <c r="L3" s="302">
        <v>1996</v>
      </c>
      <c r="M3" s="302">
        <v>1997</v>
      </c>
      <c r="N3" s="302">
        <v>1998</v>
      </c>
      <c r="O3" s="302">
        <v>1999</v>
      </c>
      <c r="P3" s="302">
        <v>2000</v>
      </c>
      <c r="Q3" s="302">
        <f t="shared" ref="Q3:AA3" si="0">P3+1</f>
        <v>2001</v>
      </c>
      <c r="R3" s="302">
        <f t="shared" si="0"/>
        <v>2002</v>
      </c>
      <c r="S3" s="302">
        <f t="shared" si="0"/>
        <v>2003</v>
      </c>
      <c r="T3" s="302">
        <f t="shared" si="0"/>
        <v>2004</v>
      </c>
      <c r="U3" s="302">
        <f t="shared" si="0"/>
        <v>2005</v>
      </c>
      <c r="V3" s="302">
        <f t="shared" si="0"/>
        <v>2006</v>
      </c>
      <c r="W3" s="302">
        <f t="shared" si="0"/>
        <v>2007</v>
      </c>
      <c r="X3" s="302">
        <f t="shared" si="0"/>
        <v>2008</v>
      </c>
      <c r="Y3" s="302">
        <f t="shared" si="0"/>
        <v>2009</v>
      </c>
      <c r="Z3" s="302">
        <f t="shared" si="0"/>
        <v>2010</v>
      </c>
      <c r="AA3" s="302">
        <f t="shared" si="0"/>
        <v>2011</v>
      </c>
      <c r="AB3" s="302">
        <v>2012</v>
      </c>
      <c r="AC3" s="301" t="s">
        <v>697</v>
      </c>
      <c r="AD3" s="303" t="s">
        <v>698</v>
      </c>
      <c r="AF3" s="410" t="s">
        <v>2534</v>
      </c>
      <c r="AG3" s="409" t="s">
        <v>2533</v>
      </c>
      <c r="AH3" s="409" t="s">
        <v>722</v>
      </c>
      <c r="AI3" s="409" t="s">
        <v>360</v>
      </c>
      <c r="AJ3" s="411" t="s">
        <v>361</v>
      </c>
    </row>
    <row r="4" spans="1:36" s="515" customFormat="1">
      <c r="A4" s="1460" t="s">
        <v>685</v>
      </c>
      <c r="B4" s="1433" t="s">
        <v>1304</v>
      </c>
      <c r="C4" s="1433" t="s">
        <v>2118</v>
      </c>
      <c r="D4" s="1483" t="s">
        <v>1080</v>
      </c>
      <c r="E4" s="1483" t="s">
        <v>735</v>
      </c>
      <c r="F4" s="974"/>
      <c r="G4" s="974"/>
      <c r="H4" s="974"/>
      <c r="I4" s="974"/>
      <c r="J4" s="974"/>
      <c r="K4" s="974"/>
      <c r="L4" s="974"/>
      <c r="M4" s="1164"/>
      <c r="N4" s="1164"/>
      <c r="O4" s="1164"/>
      <c r="P4" s="1179"/>
      <c r="Q4" s="1179"/>
      <c r="R4" s="1179"/>
      <c r="S4" s="1179"/>
      <c r="T4" s="1179"/>
      <c r="U4" s="1179"/>
      <c r="V4" s="1179"/>
      <c r="W4" s="1179"/>
      <c r="X4" s="1179"/>
      <c r="Y4" s="1179"/>
      <c r="Z4" s="1164"/>
      <c r="AA4" s="1164"/>
      <c r="AB4" s="1164"/>
      <c r="AC4" s="984"/>
      <c r="AD4" s="4"/>
      <c r="AF4" s="497"/>
      <c r="AG4" s="498"/>
      <c r="AH4" s="498"/>
      <c r="AI4" s="498"/>
      <c r="AJ4" s="499"/>
    </row>
    <row r="5" spans="1:36" s="515" customFormat="1">
      <c r="A5" s="1461" t="s">
        <v>686</v>
      </c>
      <c r="B5" s="1433" t="s">
        <v>1305</v>
      </c>
      <c r="C5" s="1433" t="s">
        <v>2119</v>
      </c>
      <c r="D5" s="1483" t="s">
        <v>1080</v>
      </c>
      <c r="E5" s="1483" t="s">
        <v>2750</v>
      </c>
      <c r="F5" s="974"/>
      <c r="G5" s="974"/>
      <c r="H5" s="974"/>
      <c r="I5" s="974"/>
      <c r="J5" s="974"/>
      <c r="K5" s="974"/>
      <c r="L5" s="974"/>
      <c r="M5" s="1164"/>
      <c r="N5" s="1164"/>
      <c r="O5" s="1164"/>
      <c r="P5" s="1179"/>
      <c r="Q5" s="1179"/>
      <c r="R5" s="1179"/>
      <c r="S5" s="1179"/>
      <c r="T5" s="1179"/>
      <c r="U5" s="1179"/>
      <c r="V5" s="1179"/>
      <c r="W5" s="1179"/>
      <c r="X5" s="1179"/>
      <c r="Y5" s="1179"/>
      <c r="Z5" s="1164"/>
      <c r="AA5" s="1164"/>
      <c r="AB5" s="1164"/>
      <c r="AC5" s="984"/>
      <c r="AD5" s="4"/>
      <c r="AF5" s="497" t="str">
        <f>IF(AND(Y5&lt;&gt;0,Z5&lt;&gt;""),(Z5/Y5-1),"")</f>
        <v/>
      </c>
      <c r="AG5" s="498" t="str">
        <f>IF(AND(X5&lt;&gt;0,Y5&lt;&gt;""),(Y5/X5-1),"")</f>
        <v/>
      </c>
      <c r="AH5" s="498" t="str">
        <f>IF(AND(W5&lt;&gt;0,X5&lt;&gt;""),(X5/W5-1),"")</f>
        <v/>
      </c>
      <c r="AI5" s="498" t="str">
        <f>IF(AND(V5&lt;&gt;0,V5&lt;&gt;""),(W5/V5-1),"")</f>
        <v/>
      </c>
      <c r="AJ5" s="499" t="str">
        <f>IF(AND(U5&lt;&gt;0,U5&lt;&gt;""),(V5/U5-1),"")</f>
        <v/>
      </c>
    </row>
    <row r="6" spans="1:36" s="2" customFormat="1">
      <c r="A6" s="1462"/>
      <c r="B6" s="1433"/>
      <c r="C6" s="1433"/>
      <c r="D6" s="1484"/>
      <c r="E6" s="1484"/>
      <c r="F6" s="985"/>
      <c r="G6" s="985"/>
      <c r="H6" s="985"/>
      <c r="I6" s="985"/>
      <c r="J6" s="985"/>
      <c r="K6" s="985"/>
      <c r="L6" s="985"/>
      <c r="M6" s="985"/>
      <c r="N6" s="985"/>
      <c r="O6" s="985"/>
      <c r="P6" s="985"/>
      <c r="Q6" s="985"/>
      <c r="R6" s="985"/>
      <c r="S6" s="985"/>
      <c r="T6" s="985"/>
      <c r="U6" s="985"/>
      <c r="V6" s="985"/>
      <c r="W6" s="985"/>
      <c r="X6" s="986"/>
      <c r="Y6" s="986"/>
      <c r="Z6" s="986"/>
      <c r="AA6" s="1181"/>
      <c r="AB6" s="1181"/>
      <c r="AC6" s="253"/>
      <c r="AF6" s="208"/>
      <c r="AG6" s="50"/>
      <c r="AH6" s="50"/>
      <c r="AI6" s="50"/>
      <c r="AJ6" s="209"/>
    </row>
    <row r="7" spans="1:36" s="4" customFormat="1" ht="12.75" customHeight="1">
      <c r="A7" s="1459" t="s">
        <v>1136</v>
      </c>
      <c r="B7" s="1434"/>
      <c r="C7" s="1434"/>
      <c r="D7" s="1481"/>
      <c r="E7" s="1481"/>
      <c r="F7" s="987"/>
      <c r="G7" s="987"/>
      <c r="H7" s="987"/>
      <c r="I7" s="987"/>
      <c r="J7" s="987"/>
      <c r="K7" s="987"/>
      <c r="L7" s="987"/>
      <c r="M7" s="987"/>
      <c r="N7" s="987"/>
      <c r="O7" s="987"/>
      <c r="P7" s="987"/>
      <c r="Q7" s="987"/>
      <c r="R7" s="987"/>
      <c r="S7" s="987"/>
      <c r="T7" s="987"/>
      <c r="U7" s="987"/>
      <c r="V7" s="987"/>
      <c r="W7" s="987"/>
      <c r="X7" s="988"/>
      <c r="Y7" s="988"/>
      <c r="Z7" s="988"/>
      <c r="AA7" s="249"/>
      <c r="AB7" s="249"/>
      <c r="AC7" s="624"/>
      <c r="AF7" s="208"/>
      <c r="AG7" s="50"/>
      <c r="AH7" s="50"/>
      <c r="AI7" s="50"/>
      <c r="AJ7" s="209"/>
    </row>
    <row r="8" spans="1:36" s="26" customFormat="1">
      <c r="A8" s="1463" t="s">
        <v>2179</v>
      </c>
      <c r="B8" s="1435" t="s">
        <v>2749</v>
      </c>
      <c r="C8" s="1435" t="s">
        <v>2121</v>
      </c>
      <c r="D8" s="1485" t="s">
        <v>1080</v>
      </c>
      <c r="E8" s="1483">
        <v>1</v>
      </c>
      <c r="F8" s="985"/>
      <c r="G8" s="985"/>
      <c r="H8" s="985"/>
      <c r="I8" s="985"/>
      <c r="J8" s="985"/>
      <c r="K8" s="985"/>
      <c r="L8" s="985"/>
      <c r="M8" s="1147"/>
      <c r="N8" s="1147"/>
      <c r="O8" s="1147"/>
      <c r="P8" s="1147"/>
      <c r="Q8" s="1147"/>
      <c r="R8" s="1147"/>
      <c r="S8" s="1147"/>
      <c r="T8" s="1147"/>
      <c r="U8" s="1147"/>
      <c r="V8" s="1147"/>
      <c r="W8" s="1147"/>
      <c r="X8" s="1147"/>
      <c r="Y8" s="1147"/>
      <c r="Z8" s="1147"/>
      <c r="AA8" s="1147"/>
      <c r="AB8" s="1147"/>
      <c r="AC8" s="984"/>
      <c r="AE8" s="56"/>
      <c r="AF8" s="208"/>
      <c r="AG8" s="50"/>
      <c r="AH8" s="50"/>
      <c r="AI8" s="50"/>
      <c r="AJ8" s="209"/>
    </row>
    <row r="9" spans="1:36" s="26" customFormat="1">
      <c r="A9" s="1463" t="s">
        <v>2180</v>
      </c>
      <c r="B9" s="1435" t="s">
        <v>1306</v>
      </c>
      <c r="C9" s="1435" t="s">
        <v>2122</v>
      </c>
      <c r="D9" s="1485" t="s">
        <v>1080</v>
      </c>
      <c r="E9" s="1483">
        <v>1</v>
      </c>
      <c r="F9" s="985"/>
      <c r="G9" s="985"/>
      <c r="H9" s="985"/>
      <c r="I9" s="985"/>
      <c r="J9" s="985"/>
      <c r="K9" s="985"/>
      <c r="L9" s="985"/>
      <c r="M9" s="1147"/>
      <c r="N9" s="1147"/>
      <c r="O9" s="1147"/>
      <c r="P9" s="1147"/>
      <c r="Q9" s="1147"/>
      <c r="R9" s="1147"/>
      <c r="S9" s="1147"/>
      <c r="T9" s="1147"/>
      <c r="U9" s="1147"/>
      <c r="V9" s="1147"/>
      <c r="W9" s="1147"/>
      <c r="X9" s="1147"/>
      <c r="Y9" s="1147"/>
      <c r="Z9" s="1147"/>
      <c r="AA9" s="1147"/>
      <c r="AB9" s="1147"/>
      <c r="AC9" s="984"/>
      <c r="AE9" s="56"/>
      <c r="AF9" s="208"/>
      <c r="AG9" s="50"/>
      <c r="AH9" s="50"/>
      <c r="AI9" s="50"/>
      <c r="AJ9" s="209"/>
    </row>
    <row r="10" spans="1:36" s="2" customFormat="1">
      <c r="A10" s="1462"/>
      <c r="B10" s="1436"/>
      <c r="C10" s="1436"/>
      <c r="D10" s="1484"/>
      <c r="E10" s="1484"/>
      <c r="F10" s="985"/>
      <c r="G10" s="985"/>
      <c r="H10" s="985"/>
      <c r="I10" s="985"/>
      <c r="J10" s="985"/>
      <c r="K10" s="985"/>
      <c r="L10" s="985"/>
      <c r="M10" s="985"/>
      <c r="N10" s="985"/>
      <c r="O10" s="985"/>
      <c r="P10" s="985"/>
      <c r="Q10" s="985"/>
      <c r="R10" s="985"/>
      <c r="S10" s="985"/>
      <c r="T10" s="985"/>
      <c r="U10" s="985"/>
      <c r="V10" s="985"/>
      <c r="W10" s="985"/>
      <c r="X10" s="986"/>
      <c r="Y10" s="986"/>
      <c r="Z10" s="986"/>
      <c r="AA10" s="1181"/>
      <c r="AB10" s="1181"/>
      <c r="AC10" s="253"/>
      <c r="AF10" s="208"/>
      <c r="AG10" s="50"/>
      <c r="AH10" s="50"/>
      <c r="AI10" s="50"/>
      <c r="AJ10" s="209"/>
    </row>
    <row r="11" spans="1:36" s="300" customFormat="1" ht="12.75" customHeight="1">
      <c r="A11" s="1459" t="s">
        <v>1137</v>
      </c>
      <c r="B11" s="1434"/>
      <c r="C11" s="1434"/>
      <c r="D11" s="1486"/>
      <c r="E11" s="1486"/>
      <c r="F11" s="989"/>
      <c r="G11" s="989"/>
      <c r="H11" s="989"/>
      <c r="I11" s="989"/>
      <c r="J11" s="989"/>
      <c r="K11" s="989"/>
      <c r="L11" s="989"/>
      <c r="M11" s="989"/>
      <c r="N11" s="989"/>
      <c r="O11" s="989"/>
      <c r="P11" s="989"/>
      <c r="Q11" s="990"/>
      <c r="R11" s="990"/>
      <c r="S11" s="990"/>
      <c r="T11" s="990"/>
      <c r="U11" s="990"/>
      <c r="V11" s="990"/>
      <c r="W11" s="990"/>
      <c r="X11" s="991"/>
      <c r="Y11" s="991"/>
      <c r="Z11" s="991"/>
      <c r="AA11" s="1182"/>
      <c r="AB11" s="1182"/>
      <c r="AC11" s="992"/>
      <c r="AD11" s="2"/>
      <c r="AE11" s="2"/>
      <c r="AF11" s="208"/>
      <c r="AG11" s="50"/>
      <c r="AH11" s="50"/>
      <c r="AI11" s="50"/>
      <c r="AJ11" s="209"/>
    </row>
    <row r="12" spans="1:36" s="515" customFormat="1">
      <c r="A12" s="1460" t="s">
        <v>687</v>
      </c>
      <c r="B12" s="1433" t="s">
        <v>1307</v>
      </c>
      <c r="C12" s="1433" t="s">
        <v>2123</v>
      </c>
      <c r="D12" s="1485" t="s">
        <v>1080</v>
      </c>
      <c r="E12" s="1483" t="s">
        <v>735</v>
      </c>
      <c r="F12" s="969"/>
      <c r="G12" s="969"/>
      <c r="H12" s="969"/>
      <c r="I12" s="969"/>
      <c r="J12" s="969"/>
      <c r="K12" s="969"/>
      <c r="L12" s="969"/>
      <c r="M12" s="1164"/>
      <c r="N12" s="1164"/>
      <c r="O12" s="1164"/>
      <c r="P12" s="1164"/>
      <c r="Q12" s="1164"/>
      <c r="R12" s="1164"/>
      <c r="S12" s="1164"/>
      <c r="T12" s="1164"/>
      <c r="U12" s="1164"/>
      <c r="V12" s="1164"/>
      <c r="W12" s="1164"/>
      <c r="X12" s="1164"/>
      <c r="Y12" s="1164"/>
      <c r="Z12" s="1164"/>
      <c r="AA12" s="1164"/>
      <c r="AB12" s="1164"/>
      <c r="AC12" s="984"/>
      <c r="AD12" s="2"/>
      <c r="AE12" s="2"/>
      <c r="AF12" s="497"/>
      <c r="AG12" s="498"/>
      <c r="AH12" s="498"/>
      <c r="AI12" s="498"/>
      <c r="AJ12" s="499"/>
    </row>
    <row r="13" spans="1:36" s="515" customFormat="1">
      <c r="A13" s="1460" t="s">
        <v>688</v>
      </c>
      <c r="B13" s="1437" t="s">
        <v>1308</v>
      </c>
      <c r="C13" s="1433" t="s">
        <v>2124</v>
      </c>
      <c r="D13" s="1485" t="s">
        <v>1080</v>
      </c>
      <c r="E13" s="1483" t="s">
        <v>735</v>
      </c>
      <c r="F13" s="969"/>
      <c r="G13" s="969"/>
      <c r="H13" s="969"/>
      <c r="I13" s="969"/>
      <c r="J13" s="969"/>
      <c r="K13" s="969"/>
      <c r="L13" s="969"/>
      <c r="M13" s="1164"/>
      <c r="N13" s="1164"/>
      <c r="O13" s="1164"/>
      <c r="P13" s="1164"/>
      <c r="Q13" s="1164"/>
      <c r="R13" s="1164"/>
      <c r="S13" s="1164"/>
      <c r="T13" s="1164"/>
      <c r="U13" s="1164"/>
      <c r="V13" s="1164"/>
      <c r="W13" s="1164"/>
      <c r="X13" s="1164"/>
      <c r="Y13" s="1164"/>
      <c r="Z13" s="1164"/>
      <c r="AA13" s="1164"/>
      <c r="AB13" s="1164"/>
      <c r="AC13" s="984"/>
      <c r="AD13" s="2"/>
      <c r="AE13" s="2"/>
      <c r="AF13" s="497"/>
      <c r="AG13" s="498"/>
      <c r="AH13" s="498"/>
      <c r="AI13" s="498"/>
      <c r="AJ13" s="499"/>
    </row>
    <row r="14" spans="1:36" s="515" customFormat="1">
      <c r="A14" s="1460" t="s">
        <v>408</v>
      </c>
      <c r="B14" s="1433" t="s">
        <v>1309</v>
      </c>
      <c r="C14" s="1433" t="s">
        <v>2125</v>
      </c>
      <c r="D14" s="1485" t="s">
        <v>1080</v>
      </c>
      <c r="E14" s="1483" t="s">
        <v>735</v>
      </c>
      <c r="F14" s="969"/>
      <c r="G14" s="969"/>
      <c r="H14" s="969"/>
      <c r="I14" s="969"/>
      <c r="J14" s="969"/>
      <c r="K14" s="969"/>
      <c r="L14" s="969"/>
      <c r="M14" s="1164"/>
      <c r="N14" s="1164"/>
      <c r="O14" s="1164"/>
      <c r="P14" s="1164"/>
      <c r="Q14" s="1164"/>
      <c r="R14" s="1164"/>
      <c r="S14" s="1164"/>
      <c r="T14" s="1164"/>
      <c r="U14" s="1164"/>
      <c r="V14" s="1164"/>
      <c r="W14" s="1164"/>
      <c r="X14" s="1164"/>
      <c r="Y14" s="1164"/>
      <c r="Z14" s="1164"/>
      <c r="AA14" s="1164"/>
      <c r="AB14" s="1164"/>
      <c r="AC14" s="984"/>
      <c r="AD14" s="2"/>
      <c r="AE14" s="2"/>
      <c r="AF14" s="497"/>
      <c r="AG14" s="498"/>
      <c r="AH14" s="498"/>
      <c r="AI14" s="498"/>
      <c r="AJ14" s="499"/>
    </row>
    <row r="15" spans="1:36" s="515" customFormat="1">
      <c r="A15" s="1460"/>
      <c r="B15" s="1436"/>
      <c r="C15" s="1433"/>
      <c r="D15" s="1485" t="s">
        <v>1080</v>
      </c>
      <c r="E15" s="1483"/>
      <c r="F15" s="969"/>
      <c r="G15" s="969"/>
      <c r="H15" s="969"/>
      <c r="I15" s="969"/>
      <c r="J15" s="969"/>
      <c r="K15" s="969"/>
      <c r="L15" s="969"/>
      <c r="M15" s="1164"/>
      <c r="N15" s="1164"/>
      <c r="O15" s="1164"/>
      <c r="P15" s="1164"/>
      <c r="Q15" s="1164"/>
      <c r="R15" s="1164"/>
      <c r="S15" s="1164"/>
      <c r="T15" s="1164"/>
      <c r="U15" s="1164"/>
      <c r="V15" s="1164"/>
      <c r="W15" s="1164"/>
      <c r="X15" s="1164"/>
      <c r="Y15" s="1164"/>
      <c r="Z15" s="1164"/>
      <c r="AA15" s="1183"/>
      <c r="AB15" s="1183"/>
      <c r="AC15" s="984"/>
      <c r="AD15" s="2"/>
      <c r="AE15" s="2"/>
      <c r="AF15" s="497"/>
      <c r="AG15" s="498"/>
      <c r="AH15" s="498"/>
      <c r="AI15" s="498"/>
      <c r="AJ15" s="499"/>
    </row>
    <row r="16" spans="1:36" s="515" customFormat="1">
      <c r="A16" s="1461" t="s">
        <v>409</v>
      </c>
      <c r="B16" s="1433" t="s">
        <v>1310</v>
      </c>
      <c r="C16" s="1433" t="s">
        <v>2126</v>
      </c>
      <c r="D16" s="1485" t="s">
        <v>1080</v>
      </c>
      <c r="E16" s="1483" t="s">
        <v>2750</v>
      </c>
      <c r="F16" s="969"/>
      <c r="G16" s="969"/>
      <c r="H16" s="969"/>
      <c r="I16" s="969"/>
      <c r="J16" s="969"/>
      <c r="K16" s="969"/>
      <c r="L16" s="969"/>
      <c r="M16" s="1164"/>
      <c r="N16" s="1164"/>
      <c r="O16" s="1164"/>
      <c r="P16" s="1164"/>
      <c r="Q16" s="1164"/>
      <c r="R16" s="1164"/>
      <c r="S16" s="1164"/>
      <c r="T16" s="1164"/>
      <c r="U16" s="1164"/>
      <c r="V16" s="1164"/>
      <c r="W16" s="1164"/>
      <c r="X16" s="1164"/>
      <c r="Y16" s="1164"/>
      <c r="Z16" s="1164"/>
      <c r="AA16" s="1164"/>
      <c r="AB16" s="1164"/>
      <c r="AC16" s="984"/>
      <c r="AD16" s="2"/>
      <c r="AE16" s="2"/>
      <c r="AF16" s="497" t="str">
        <f>IF(AND(Y16&lt;&gt;0,Z16&lt;&gt;""),(Z16/Y16-1),"")</f>
        <v/>
      </c>
      <c r="AG16" s="498" t="str">
        <f>IF(AND(X16&lt;&gt;0,Y16&lt;&gt;""),(Y16/X16-1),"")</f>
        <v/>
      </c>
      <c r="AH16" s="498" t="str">
        <f>IF(AND(W16&lt;&gt;0,X16&lt;&gt;""),(X16/W16-1),"")</f>
        <v/>
      </c>
      <c r="AI16" s="498" t="str">
        <f>IF(AND(V16&lt;&gt;0,V16&lt;&gt;""),(W16/V16-1),"")</f>
        <v/>
      </c>
      <c r="AJ16" s="499" t="str">
        <f>IF(AND(U16&lt;&gt;0,U16&lt;&gt;""),(V16/U16-1),"")</f>
        <v/>
      </c>
    </row>
    <row r="17" spans="1:179" s="515" customFormat="1">
      <c r="A17" s="1461" t="s">
        <v>2303</v>
      </c>
      <c r="B17" s="1437" t="s">
        <v>1311</v>
      </c>
      <c r="C17" s="1437" t="s">
        <v>2127</v>
      </c>
      <c r="D17" s="1485" t="s">
        <v>1080</v>
      </c>
      <c r="E17" s="1483" t="s">
        <v>2750</v>
      </c>
      <c r="F17" s="969"/>
      <c r="G17" s="969"/>
      <c r="H17" s="969"/>
      <c r="I17" s="969"/>
      <c r="J17" s="969"/>
      <c r="K17" s="969"/>
      <c r="L17" s="969"/>
      <c r="M17" s="1164"/>
      <c r="N17" s="1164"/>
      <c r="O17" s="1164"/>
      <c r="P17" s="1164"/>
      <c r="Q17" s="1164"/>
      <c r="R17" s="1164"/>
      <c r="S17" s="1164"/>
      <c r="T17" s="1164"/>
      <c r="U17" s="1164"/>
      <c r="V17" s="1164"/>
      <c r="W17" s="1164"/>
      <c r="X17" s="1164"/>
      <c r="Y17" s="1164"/>
      <c r="Z17" s="1164"/>
      <c r="AA17" s="1164"/>
      <c r="AB17" s="1164"/>
      <c r="AC17" s="984"/>
      <c r="AD17" s="2"/>
      <c r="AE17" s="2"/>
      <c r="AF17" s="497" t="str">
        <f>IF(AND(Y17&lt;&gt;0,Z17&lt;&gt;""),(Z17/Y17-1),"")</f>
        <v/>
      </c>
      <c r="AG17" s="498" t="str">
        <f>IF(AND(X17&lt;&gt;0,Y17&lt;&gt;""),(Y17/X17-1),"")</f>
        <v/>
      </c>
      <c r="AH17" s="498" t="str">
        <f>IF(AND(W17&lt;&gt;0,X17&lt;&gt;""),(X17/W17-1),"")</f>
        <v/>
      </c>
      <c r="AI17" s="498" t="str">
        <f>IF(AND(V17&lt;&gt;0,V17&lt;&gt;""),(W17/V17-1),"")</f>
        <v/>
      </c>
      <c r="AJ17" s="499" t="str">
        <f>IF(AND(U17&lt;&gt;0,U17&lt;&gt;""),(V17/U17-1),"")</f>
        <v/>
      </c>
    </row>
    <row r="18" spans="1:179" s="515" customFormat="1" ht="16.5" customHeight="1">
      <c r="A18" s="1461" t="s">
        <v>2304</v>
      </c>
      <c r="B18" s="1433" t="s">
        <v>1312</v>
      </c>
      <c r="C18" s="1433" t="s">
        <v>2128</v>
      </c>
      <c r="D18" s="1485" t="s">
        <v>1080</v>
      </c>
      <c r="E18" s="1483" t="s">
        <v>2750</v>
      </c>
      <c r="F18" s="969"/>
      <c r="G18" s="969"/>
      <c r="H18" s="969"/>
      <c r="I18" s="969"/>
      <c r="J18" s="969"/>
      <c r="K18" s="969"/>
      <c r="L18" s="969"/>
      <c r="M18" s="1164"/>
      <c r="N18" s="1164"/>
      <c r="O18" s="1164"/>
      <c r="P18" s="1164"/>
      <c r="Q18" s="1164"/>
      <c r="R18" s="1164"/>
      <c r="S18" s="1164"/>
      <c r="T18" s="1164"/>
      <c r="U18" s="1164"/>
      <c r="V18" s="1164"/>
      <c r="W18" s="1164"/>
      <c r="X18" s="1164"/>
      <c r="Y18" s="1164"/>
      <c r="Z18" s="1164"/>
      <c r="AA18" s="1164"/>
      <c r="AB18" s="1164"/>
      <c r="AC18" s="984"/>
      <c r="AD18" s="1112"/>
      <c r="AE18" s="2"/>
      <c r="AF18" s="497" t="str">
        <f>IF(AND(Y18&lt;&gt;0,Z18&lt;&gt;""),(Z18/Y18-1),"")</f>
        <v/>
      </c>
      <c r="AG18" s="498" t="str">
        <f>IF(AND(X18&lt;&gt;0,Y18&lt;&gt;""),(Y18/X18-1),"")</f>
        <v/>
      </c>
      <c r="AH18" s="498" t="str">
        <f>IF(AND(W18&lt;&gt;0,X18&lt;&gt;""),(X18/W18-1),"")</f>
        <v/>
      </c>
      <c r="AI18" s="498" t="str">
        <f>IF(AND(V18&lt;&gt;0,V18&lt;&gt;""),(W18/V18-1),"")</f>
        <v/>
      </c>
      <c r="AJ18" s="499" t="str">
        <f>IF(AND(U18&lt;&gt;0,U18&lt;&gt;""),(V18/U18-1),"")</f>
        <v/>
      </c>
    </row>
    <row r="19" spans="1:179" s="515" customFormat="1">
      <c r="A19" s="1461"/>
      <c r="B19" s="1436"/>
      <c r="C19" s="1433"/>
      <c r="D19" s="1484"/>
      <c r="E19" s="1483"/>
      <c r="F19" s="969"/>
      <c r="G19" s="969"/>
      <c r="H19" s="969"/>
      <c r="I19" s="969"/>
      <c r="J19" s="969"/>
      <c r="K19" s="969"/>
      <c r="L19" s="969"/>
      <c r="M19" s="1164"/>
      <c r="N19" s="1164"/>
      <c r="O19" s="1164"/>
      <c r="P19" s="1164"/>
      <c r="Q19" s="1164"/>
      <c r="R19" s="1164"/>
      <c r="S19" s="1164"/>
      <c r="T19" s="1164"/>
      <c r="U19" s="1164"/>
      <c r="V19" s="1164"/>
      <c r="W19" s="1164"/>
      <c r="X19" s="1164"/>
      <c r="Y19" s="1164"/>
      <c r="Z19" s="1164"/>
      <c r="AA19" s="1183"/>
      <c r="AB19" s="1183"/>
      <c r="AC19" s="984"/>
      <c r="AD19" s="2"/>
      <c r="AE19" s="2"/>
      <c r="AF19" s="497"/>
      <c r="AG19" s="498"/>
      <c r="AH19" s="498"/>
      <c r="AI19" s="498"/>
      <c r="AJ19" s="499"/>
    </row>
    <row r="20" spans="1:179" s="515" customFormat="1">
      <c r="A20" s="1460" t="s">
        <v>2305</v>
      </c>
      <c r="B20" s="1433" t="s">
        <v>1313</v>
      </c>
      <c r="C20" s="1433" t="s">
        <v>2129</v>
      </c>
      <c r="D20" s="1483" t="s">
        <v>1080</v>
      </c>
      <c r="E20" s="1483" t="s">
        <v>735</v>
      </c>
      <c r="F20" s="974"/>
      <c r="G20" s="974"/>
      <c r="H20" s="974"/>
      <c r="I20" s="974"/>
      <c r="J20" s="974"/>
      <c r="K20" s="974"/>
      <c r="L20" s="974"/>
      <c r="M20" s="1164"/>
      <c r="N20" s="1164"/>
      <c r="O20" s="1164"/>
      <c r="P20" s="1164"/>
      <c r="Q20" s="1164"/>
      <c r="R20" s="1164"/>
      <c r="S20" s="1164"/>
      <c r="T20" s="1164"/>
      <c r="U20" s="1164"/>
      <c r="V20" s="1164"/>
      <c r="W20" s="1164"/>
      <c r="X20" s="1164"/>
      <c r="Y20" s="1164"/>
      <c r="Z20" s="1164"/>
      <c r="AA20" s="1164"/>
      <c r="AB20" s="1164"/>
      <c r="AC20" s="984"/>
      <c r="AD20" s="761"/>
      <c r="AF20" s="497"/>
      <c r="AG20" s="498"/>
      <c r="AH20" s="498"/>
      <c r="AI20" s="498"/>
      <c r="AJ20" s="499"/>
    </row>
    <row r="21" spans="1:179" s="515" customFormat="1">
      <c r="A21" s="1462" t="s">
        <v>2306</v>
      </c>
      <c r="B21" s="1433" t="s">
        <v>1314</v>
      </c>
      <c r="C21" s="1433" t="s">
        <v>2130</v>
      </c>
      <c r="D21" s="1483" t="s">
        <v>1080</v>
      </c>
      <c r="E21" s="1483" t="s">
        <v>2750</v>
      </c>
      <c r="F21" s="974"/>
      <c r="G21" s="974"/>
      <c r="H21" s="23"/>
      <c r="I21" s="761"/>
      <c r="J21" s="974"/>
      <c r="K21" s="974"/>
      <c r="L21" s="974"/>
      <c r="M21" s="1164"/>
      <c r="N21" s="1164"/>
      <c r="O21" s="1164"/>
      <c r="P21" s="1164"/>
      <c r="Q21" s="1164"/>
      <c r="R21" s="1164"/>
      <c r="S21" s="1164"/>
      <c r="T21" s="1164"/>
      <c r="U21" s="1164"/>
      <c r="V21" s="1164"/>
      <c r="W21" s="1164"/>
      <c r="X21" s="1164"/>
      <c r="Y21" s="1164"/>
      <c r="Z21" s="1164"/>
      <c r="AA21" s="1164"/>
      <c r="AB21" s="1164"/>
      <c r="AC21" s="984"/>
      <c r="AD21" s="761"/>
      <c r="AF21" s="497" t="str">
        <f>IF(AND(Y21&lt;&gt;0,Z21&lt;&gt;""),(Z21/Y21-1),"")</f>
        <v/>
      </c>
      <c r="AG21" s="498" t="str">
        <f>IF(AND(X21&lt;&gt;0,Y21&lt;&gt;""),(Y21/X21-1),"")</f>
        <v/>
      </c>
      <c r="AH21" s="498" t="str">
        <f>IF(AND(W21&lt;&gt;0,X21&lt;&gt;""),(X21/W21-1),"")</f>
        <v/>
      </c>
      <c r="AI21" s="498" t="str">
        <f>IF(AND(V21&lt;&gt;0,V21&lt;&gt;""),(W21/V21-1),"")</f>
        <v/>
      </c>
      <c r="AJ21" s="499" t="str">
        <f>IF(AND(U21&lt;&gt;0,U21&lt;&gt;""),(V21/U21-1),"")</f>
        <v/>
      </c>
    </row>
    <row r="22" spans="1:179" s="2" customFormat="1">
      <c r="A22" s="1462"/>
      <c r="B22" s="1433"/>
      <c r="C22" s="1433"/>
      <c r="D22" s="1484"/>
      <c r="E22" s="1484"/>
      <c r="F22" s="985"/>
      <c r="G22" s="985"/>
      <c r="H22" s="23"/>
      <c r="J22" s="985"/>
      <c r="K22" s="985"/>
      <c r="L22" s="985"/>
      <c r="AA22" s="1156"/>
      <c r="AB22" s="1156"/>
      <c r="AC22" s="253"/>
      <c r="AF22" s="208"/>
      <c r="AG22" s="50"/>
      <c r="AH22" s="50"/>
      <c r="AI22" s="50"/>
      <c r="AJ22" s="209"/>
    </row>
    <row r="23" spans="1:179" s="300" customFormat="1" ht="12.75" customHeight="1">
      <c r="A23" s="1459" t="s">
        <v>694</v>
      </c>
      <c r="B23" s="1432"/>
      <c r="C23" s="1432"/>
      <c r="D23" s="1481"/>
      <c r="E23" s="1481"/>
      <c r="F23" s="989"/>
      <c r="G23" s="989"/>
      <c r="H23" s="23"/>
      <c r="I23" s="993"/>
      <c r="J23" s="989"/>
      <c r="K23" s="989"/>
      <c r="L23" s="989"/>
      <c r="M23" s="989"/>
      <c r="N23" s="989"/>
      <c r="O23" s="989"/>
      <c r="P23" s="989"/>
      <c r="Q23" s="990"/>
      <c r="R23" s="990"/>
      <c r="S23" s="990"/>
      <c r="T23" s="990"/>
      <c r="U23" s="990"/>
      <c r="V23" s="990"/>
      <c r="W23" s="990"/>
      <c r="X23" s="991"/>
      <c r="Y23" s="991"/>
      <c r="Z23" s="991"/>
      <c r="AA23" s="1182"/>
      <c r="AB23" s="1182"/>
      <c r="AC23" s="992"/>
      <c r="AD23" s="993"/>
      <c r="AF23" s="208"/>
      <c r="AG23" s="50"/>
      <c r="AH23" s="50"/>
      <c r="AI23" s="50"/>
      <c r="AJ23" s="209"/>
    </row>
    <row r="24" spans="1:179" s="515" customFormat="1" ht="19.5" customHeight="1">
      <c r="A24" s="1461" t="s">
        <v>536</v>
      </c>
      <c r="B24" s="1436" t="s">
        <v>694</v>
      </c>
      <c r="C24" s="1433" t="s">
        <v>2131</v>
      </c>
      <c r="D24" s="1483" t="s">
        <v>1080</v>
      </c>
      <c r="E24" s="1483" t="s">
        <v>390</v>
      </c>
      <c r="F24" s="973"/>
      <c r="G24" s="973"/>
      <c r="H24" s="23"/>
      <c r="I24" s="761"/>
      <c r="J24" s="973"/>
      <c r="K24" s="973"/>
      <c r="L24" s="973"/>
      <c r="M24" s="1179"/>
      <c r="N24" s="1179"/>
      <c r="O24" s="1179"/>
      <c r="P24" s="1179"/>
      <c r="Q24" s="1179"/>
      <c r="R24" s="1179"/>
      <c r="S24" s="1179"/>
      <c r="T24" s="1179"/>
      <c r="U24" s="1179"/>
      <c r="V24" s="1179"/>
      <c r="W24" s="1179"/>
      <c r="X24" s="1179"/>
      <c r="Y24" s="1179"/>
      <c r="Z24" s="1179"/>
      <c r="AA24" s="1179"/>
      <c r="AB24" s="1179"/>
      <c r="AC24" s="994"/>
      <c r="AD24" s="983"/>
      <c r="AE24" s="496"/>
      <c r="AF24" s="497" t="str">
        <f>IF(AND(Y24&lt;&gt;0,Z24&lt;&gt;""),(Z24/Y24-1),"")</f>
        <v/>
      </c>
      <c r="AG24" s="498" t="str">
        <f>IF(AND(X24&lt;&gt;0,Y24&lt;&gt;""),(Y24/X24-1),"")</f>
        <v/>
      </c>
      <c r="AH24" s="498" t="str">
        <f>IF(AND(W24&lt;&gt;0,X24&lt;&gt;""),(X24/W24-1),"")</f>
        <v/>
      </c>
      <c r="AI24" s="498" t="str">
        <f>IF(AND(V24&lt;&gt;0,V24&lt;&gt;""),(W24/V24-1),"")</f>
        <v/>
      </c>
      <c r="AJ24" s="499" t="str">
        <f>IF(AND(U24&lt;&gt;0,U24&lt;&gt;""),(V24/U24-1),"")</f>
        <v/>
      </c>
    </row>
    <row r="25" spans="1:179" s="515" customFormat="1" ht="19.5" customHeight="1">
      <c r="A25" s="1462"/>
      <c r="B25" s="1433"/>
      <c r="C25" s="1433"/>
      <c r="D25" s="1483"/>
      <c r="E25" s="1483"/>
      <c r="F25" s="973"/>
      <c r="G25" s="973"/>
      <c r="H25" s="23"/>
      <c r="I25" s="23"/>
      <c r="J25" s="973"/>
      <c r="K25" s="973"/>
      <c r="L25" s="973"/>
      <c r="M25" s="973"/>
      <c r="N25" s="973"/>
      <c r="O25" s="973"/>
      <c r="P25" s="973"/>
      <c r="Q25" s="973"/>
      <c r="R25" s="973"/>
      <c r="S25" s="973"/>
      <c r="T25" s="973"/>
      <c r="U25" s="973"/>
      <c r="V25" s="973"/>
      <c r="W25" s="973"/>
      <c r="X25" s="973"/>
      <c r="Y25" s="973"/>
      <c r="Z25" s="973"/>
      <c r="AA25" s="973"/>
      <c r="AB25" s="973"/>
      <c r="AC25" s="973"/>
      <c r="AD25" s="973"/>
      <c r="AE25" s="496"/>
      <c r="AF25" s="497"/>
      <c r="AG25" s="498"/>
      <c r="AH25" s="498"/>
      <c r="AI25" s="498"/>
      <c r="AJ25" s="499"/>
    </row>
    <row r="26" spans="1:179" s="383" customFormat="1">
      <c r="A26" s="1464" t="s">
        <v>1103</v>
      </c>
      <c r="B26" s="1438"/>
      <c r="C26" s="1438"/>
      <c r="D26" s="1367"/>
      <c r="E26" s="1367"/>
      <c r="F26" s="993"/>
      <c r="G26" s="993"/>
      <c r="H26" s="23"/>
      <c r="I26" s="23"/>
      <c r="J26" s="993"/>
      <c r="K26" s="993"/>
      <c r="L26" s="993"/>
      <c r="M26" s="993"/>
      <c r="N26" s="993"/>
      <c r="O26" s="993"/>
      <c r="P26" s="993"/>
      <c r="Q26" s="993"/>
      <c r="R26" s="993"/>
      <c r="S26" s="993"/>
      <c r="T26" s="993"/>
      <c r="U26" s="993"/>
      <c r="V26" s="993"/>
      <c r="W26" s="993"/>
      <c r="X26" s="993"/>
      <c r="Y26" s="993"/>
      <c r="Z26" s="993"/>
      <c r="AA26" s="993"/>
      <c r="AB26" s="993"/>
      <c r="AC26" s="995"/>
      <c r="AD26" s="996"/>
      <c r="AE26" s="300"/>
      <c r="AF26" s="447"/>
      <c r="AG26" s="448"/>
      <c r="AH26" s="448"/>
      <c r="AI26" s="448"/>
      <c r="AJ26" s="449"/>
      <c r="AK26" s="300"/>
      <c r="AL26" s="515"/>
      <c r="AM26" s="515"/>
      <c r="AN26" s="515"/>
      <c r="AO26" s="515"/>
      <c r="AP26" s="515"/>
      <c r="AQ26" s="515"/>
      <c r="AR26" s="515"/>
      <c r="AS26" s="515"/>
      <c r="AT26" s="515"/>
      <c r="AU26" s="515"/>
      <c r="AV26" s="515"/>
      <c r="AW26" s="515"/>
      <c r="AX26" s="515"/>
      <c r="AY26" s="515"/>
      <c r="AZ26" s="515"/>
      <c r="BA26" s="515"/>
      <c r="BB26" s="515"/>
      <c r="BC26" s="515"/>
      <c r="BD26" s="515"/>
      <c r="BE26" s="515"/>
      <c r="BF26" s="515"/>
      <c r="BG26" s="515"/>
      <c r="BH26" s="515"/>
      <c r="BI26" s="515"/>
      <c r="BJ26" s="515"/>
      <c r="BK26" s="515"/>
      <c r="BL26" s="515"/>
      <c r="BM26" s="515"/>
      <c r="BN26" s="515"/>
      <c r="BO26" s="515"/>
      <c r="BP26" s="515"/>
      <c r="BQ26" s="515"/>
      <c r="BR26" s="515"/>
      <c r="BS26" s="515"/>
      <c r="BT26" s="515"/>
      <c r="BU26" s="515"/>
      <c r="BV26" s="515"/>
      <c r="BW26" s="515"/>
      <c r="BX26" s="515"/>
      <c r="BY26" s="515"/>
      <c r="BZ26" s="515"/>
      <c r="CA26" s="515"/>
      <c r="CB26" s="515"/>
      <c r="CC26" s="515"/>
      <c r="CD26" s="515"/>
      <c r="CE26" s="515"/>
      <c r="CF26" s="515"/>
      <c r="CG26" s="515"/>
      <c r="CH26" s="515"/>
      <c r="CI26" s="515"/>
      <c r="CJ26" s="515"/>
      <c r="CK26" s="515"/>
      <c r="CL26" s="515"/>
      <c r="CM26" s="515"/>
      <c r="CN26" s="515"/>
      <c r="CO26" s="515"/>
      <c r="CP26" s="515"/>
      <c r="CQ26" s="515"/>
      <c r="CR26" s="515"/>
      <c r="CS26" s="515"/>
      <c r="CT26" s="515"/>
      <c r="CU26" s="515"/>
      <c r="CV26" s="515"/>
      <c r="CW26" s="515"/>
      <c r="CX26" s="515"/>
      <c r="CY26" s="515"/>
      <c r="CZ26" s="515"/>
      <c r="DA26" s="515"/>
      <c r="DB26" s="515"/>
      <c r="DC26" s="515"/>
      <c r="DD26" s="515"/>
      <c r="DE26" s="515"/>
      <c r="DF26" s="515"/>
      <c r="DG26" s="515"/>
      <c r="DH26" s="515"/>
      <c r="DI26" s="515"/>
      <c r="DJ26" s="515"/>
      <c r="DK26" s="515"/>
      <c r="DL26" s="515"/>
      <c r="DM26" s="515"/>
      <c r="DN26" s="515"/>
      <c r="DO26" s="515"/>
      <c r="DP26" s="515"/>
      <c r="DQ26" s="515"/>
      <c r="DR26" s="515"/>
      <c r="DS26" s="515"/>
      <c r="DT26" s="515"/>
      <c r="DU26" s="515"/>
      <c r="DV26" s="515"/>
      <c r="DW26" s="515"/>
      <c r="DX26" s="515"/>
      <c r="DY26" s="515"/>
      <c r="DZ26" s="515"/>
      <c r="EA26" s="515"/>
      <c r="EB26" s="515"/>
      <c r="EC26" s="515"/>
      <c r="ED26" s="515"/>
      <c r="EE26" s="515"/>
      <c r="EF26" s="515"/>
      <c r="EG26" s="515"/>
      <c r="EH26" s="515"/>
      <c r="EI26" s="515"/>
      <c r="EJ26" s="515"/>
      <c r="EK26" s="515"/>
      <c r="EL26" s="515"/>
      <c r="EM26" s="515"/>
      <c r="EN26" s="515"/>
      <c r="EO26" s="515"/>
      <c r="EP26" s="515"/>
      <c r="EQ26" s="515"/>
      <c r="ER26" s="515"/>
      <c r="ES26" s="515"/>
      <c r="ET26" s="515"/>
      <c r="EU26" s="515"/>
      <c r="EV26" s="515"/>
      <c r="EW26" s="515"/>
      <c r="EX26" s="515"/>
      <c r="EY26" s="515"/>
      <c r="EZ26" s="515"/>
      <c r="FA26" s="515"/>
      <c r="FB26" s="515"/>
      <c r="FC26" s="515"/>
      <c r="FD26" s="515"/>
      <c r="FE26" s="515"/>
      <c r="FF26" s="515"/>
      <c r="FG26" s="515"/>
      <c r="FH26" s="515"/>
      <c r="FI26" s="515"/>
      <c r="FJ26" s="515"/>
      <c r="FK26" s="515"/>
      <c r="FL26" s="515"/>
      <c r="FM26" s="515"/>
      <c r="FN26" s="515"/>
      <c r="FO26" s="515"/>
      <c r="FP26" s="515"/>
      <c r="FQ26" s="515"/>
      <c r="FR26" s="515"/>
      <c r="FS26" s="515"/>
      <c r="FT26" s="515"/>
      <c r="FU26" s="515"/>
      <c r="FV26" s="515"/>
      <c r="FW26" s="515"/>
    </row>
    <row r="27" spans="1:179" s="504" customFormat="1">
      <c r="A27" s="1465" t="s">
        <v>402</v>
      </c>
      <c r="B27" s="1439" t="s">
        <v>1109</v>
      </c>
      <c r="C27" s="1433" t="s">
        <v>2133</v>
      </c>
      <c r="D27" s="1483" t="s">
        <v>1080</v>
      </c>
      <c r="E27" s="1483" t="s">
        <v>1104</v>
      </c>
      <c r="F27" s="1101"/>
      <c r="G27" s="1101"/>
      <c r="H27" s="23"/>
      <c r="I27" s="23"/>
      <c r="J27" s="1101"/>
      <c r="K27" s="1101"/>
      <c r="L27" s="1101"/>
      <c r="M27" s="1102"/>
      <c r="N27" s="1103"/>
      <c r="O27" s="1103"/>
      <c r="P27" s="1103"/>
      <c r="Q27" s="1103"/>
      <c r="R27" s="1103"/>
      <c r="S27" s="1103"/>
      <c r="T27" s="1103"/>
      <c r="U27" s="1103"/>
      <c r="V27" s="1103"/>
      <c r="W27" s="1103"/>
      <c r="X27" s="1103"/>
      <c r="Y27" s="1103"/>
      <c r="Z27" s="1103"/>
      <c r="AA27" s="1103"/>
      <c r="AB27" s="1103"/>
      <c r="AC27" s="998"/>
      <c r="AD27" s="999"/>
      <c r="AE27" s="505"/>
      <c r="AF27" s="497" t="str">
        <f>IF(AND(Y27&lt;&gt;0,Z27&lt;&gt;""),(Z27/Y27-1),"")</f>
        <v/>
      </c>
      <c r="AG27" s="498" t="str">
        <f>IF(AND(X27&lt;&gt;0,Y27&lt;&gt;""),(Y27/X27-1),"")</f>
        <v/>
      </c>
      <c r="AH27" s="498" t="str">
        <f>IF(AND(W27&lt;&gt;0,X27&lt;&gt;""),(X27/W27-1),"")</f>
        <v/>
      </c>
      <c r="AI27" s="498" t="str">
        <f>IF(AND(V27&lt;&gt;0,V27&lt;&gt;""),(W27/V27-1),"")</f>
        <v/>
      </c>
      <c r="AJ27" s="499" t="str">
        <f>IF(AND(U27&lt;&gt;0,U27&lt;&gt;""),(V27/U27-1),"")</f>
        <v/>
      </c>
      <c r="AK27" s="505"/>
      <c r="AL27" s="515"/>
      <c r="AM27" s="515"/>
      <c r="AN27" s="515"/>
      <c r="AO27" s="515"/>
      <c r="AP27" s="515"/>
      <c r="AQ27" s="515"/>
      <c r="AR27" s="515"/>
      <c r="AS27" s="515"/>
      <c r="AT27" s="515"/>
      <c r="AU27" s="515"/>
      <c r="AV27" s="515"/>
      <c r="AW27" s="515"/>
      <c r="AX27" s="515"/>
      <c r="AY27" s="515"/>
      <c r="AZ27" s="515"/>
      <c r="BA27" s="515"/>
      <c r="BB27" s="515"/>
      <c r="BC27" s="515"/>
      <c r="BD27" s="515"/>
      <c r="BE27" s="515"/>
      <c r="BF27" s="515"/>
      <c r="BG27" s="515"/>
      <c r="BH27" s="515"/>
      <c r="BI27" s="515"/>
      <c r="BJ27" s="515"/>
      <c r="BK27" s="515"/>
      <c r="BL27" s="515"/>
      <c r="BM27" s="515"/>
      <c r="BN27" s="515"/>
      <c r="BO27" s="515"/>
      <c r="BP27" s="515"/>
      <c r="BQ27" s="515"/>
      <c r="BR27" s="515"/>
      <c r="BS27" s="515"/>
      <c r="BT27" s="515"/>
      <c r="BU27" s="515"/>
      <c r="BV27" s="515"/>
      <c r="BW27" s="515"/>
      <c r="BX27" s="515"/>
      <c r="BY27" s="515"/>
      <c r="BZ27" s="515"/>
      <c r="CA27" s="515"/>
      <c r="CB27" s="515"/>
      <c r="CC27" s="515"/>
      <c r="CD27" s="515"/>
      <c r="CE27" s="515"/>
      <c r="CF27" s="515"/>
      <c r="CG27" s="515"/>
      <c r="CH27" s="515"/>
      <c r="CI27" s="515"/>
      <c r="CJ27" s="515"/>
      <c r="CK27" s="515"/>
      <c r="CL27" s="515"/>
      <c r="CM27" s="515"/>
      <c r="CN27" s="515"/>
      <c r="CO27" s="515"/>
      <c r="CP27" s="515"/>
      <c r="CQ27" s="515"/>
      <c r="CR27" s="515"/>
      <c r="CS27" s="515"/>
      <c r="CT27" s="515"/>
      <c r="CU27" s="515"/>
      <c r="CV27" s="515"/>
      <c r="CW27" s="515"/>
      <c r="CX27" s="515"/>
      <c r="CY27" s="515"/>
      <c r="CZ27" s="515"/>
      <c r="DA27" s="515"/>
      <c r="DB27" s="515"/>
      <c r="DC27" s="515"/>
      <c r="DD27" s="515"/>
      <c r="DE27" s="515"/>
      <c r="DF27" s="515"/>
      <c r="DG27" s="515"/>
      <c r="DH27" s="515"/>
      <c r="DI27" s="515"/>
      <c r="DJ27" s="515"/>
      <c r="DK27" s="515"/>
      <c r="DL27" s="515"/>
      <c r="DM27" s="515"/>
      <c r="DN27" s="515"/>
      <c r="DO27" s="515"/>
      <c r="DP27" s="515"/>
      <c r="DQ27" s="515"/>
      <c r="DR27" s="515"/>
      <c r="DS27" s="515"/>
      <c r="DT27" s="515"/>
      <c r="DU27" s="515"/>
      <c r="DV27" s="515"/>
      <c r="DW27" s="515"/>
      <c r="DX27" s="515"/>
      <c r="DY27" s="515"/>
      <c r="DZ27" s="515"/>
      <c r="EA27" s="515"/>
      <c r="EB27" s="515"/>
      <c r="EC27" s="515"/>
      <c r="ED27" s="515"/>
      <c r="EE27" s="515"/>
      <c r="EF27" s="515"/>
      <c r="EG27" s="515"/>
      <c r="EH27" s="515"/>
      <c r="EI27" s="515"/>
      <c r="EJ27" s="515"/>
      <c r="EK27" s="515"/>
      <c r="EL27" s="515"/>
      <c r="EM27" s="515"/>
      <c r="EN27" s="515"/>
      <c r="EO27" s="515"/>
      <c r="EP27" s="515"/>
      <c r="EQ27" s="515"/>
      <c r="ER27" s="515"/>
      <c r="ES27" s="515"/>
      <c r="ET27" s="515"/>
      <c r="EU27" s="515"/>
      <c r="EV27" s="515"/>
      <c r="EW27" s="515"/>
      <c r="EX27" s="515"/>
      <c r="EY27" s="515"/>
      <c r="EZ27" s="515"/>
      <c r="FA27" s="515"/>
      <c r="FB27" s="515"/>
      <c r="FC27" s="515"/>
      <c r="FD27" s="515"/>
      <c r="FE27" s="515"/>
      <c r="FF27" s="515"/>
      <c r="FG27" s="515"/>
      <c r="FH27" s="515"/>
      <c r="FI27" s="515"/>
      <c r="FJ27" s="515"/>
      <c r="FK27" s="515"/>
      <c r="FL27" s="515"/>
      <c r="FM27" s="515"/>
      <c r="FN27" s="515"/>
      <c r="FO27" s="515"/>
      <c r="FP27" s="515"/>
      <c r="FQ27" s="515"/>
      <c r="FR27" s="515"/>
      <c r="FS27" s="515"/>
      <c r="FT27" s="515"/>
      <c r="FU27" s="515"/>
      <c r="FV27" s="515"/>
      <c r="FW27" s="515"/>
    </row>
    <row r="28" spans="1:179" s="504" customFormat="1">
      <c r="A28" s="1465" t="s">
        <v>403</v>
      </c>
      <c r="B28" s="1439" t="s">
        <v>1110</v>
      </c>
      <c r="C28" s="1433" t="s">
        <v>2134</v>
      </c>
      <c r="D28" s="1483" t="s">
        <v>1080</v>
      </c>
      <c r="E28" s="1483" t="s">
        <v>1104</v>
      </c>
      <c r="F28" s="1101"/>
      <c r="G28" s="1101"/>
      <c r="H28" s="23"/>
      <c r="I28" s="23"/>
      <c r="J28" s="1101"/>
      <c r="K28" s="1101"/>
      <c r="L28" s="1101"/>
      <c r="M28" s="1102"/>
      <c r="N28" s="1102"/>
      <c r="O28" s="1102"/>
      <c r="P28" s="1103"/>
      <c r="Q28" s="1103"/>
      <c r="R28" s="1103"/>
      <c r="S28" s="1103"/>
      <c r="T28" s="1103"/>
      <c r="U28" s="1103"/>
      <c r="V28" s="1103"/>
      <c r="W28" s="1103"/>
      <c r="X28" s="1103"/>
      <c r="Y28" s="1103"/>
      <c r="Z28" s="1103"/>
      <c r="AA28" s="1103"/>
      <c r="AB28" s="1103"/>
      <c r="AC28" s="998"/>
      <c r="AD28" s="999"/>
      <c r="AE28" s="505"/>
      <c r="AF28" s="497" t="str">
        <f t="shared" ref="AF28:AF37" si="1">IF(AND(Y28&lt;&gt;0,Z28&lt;&gt;""),(Z28/Y28-1),"")</f>
        <v/>
      </c>
      <c r="AG28" s="498" t="str">
        <f t="shared" ref="AG28:AG37" si="2">IF(AND(X28&lt;&gt;0,Y28&lt;&gt;""),(Y28/X28-1),"")</f>
        <v/>
      </c>
      <c r="AH28" s="498" t="str">
        <f t="shared" ref="AH28:AH37" si="3">IF(AND(W28&lt;&gt;0,X28&lt;&gt;""),(X28/W28-1),"")</f>
        <v/>
      </c>
      <c r="AI28" s="498" t="str">
        <f t="shared" ref="AI28:AI37" si="4">IF(AND(V28&lt;&gt;0,V28&lt;&gt;""),(W28/V28-1),"")</f>
        <v/>
      </c>
      <c r="AJ28" s="499" t="str">
        <f t="shared" ref="AJ28:AJ37" si="5">IF(AND(U28&lt;&gt;0,U28&lt;&gt;""),(V28/U28-1),"")</f>
        <v/>
      </c>
      <c r="AK28" s="505"/>
      <c r="AL28" s="515"/>
      <c r="AM28" s="515"/>
      <c r="AN28" s="515"/>
      <c r="AO28" s="515"/>
      <c r="AP28" s="515"/>
      <c r="AQ28" s="515"/>
      <c r="AR28" s="515"/>
      <c r="AS28" s="515"/>
      <c r="AT28" s="515"/>
      <c r="AU28" s="515"/>
      <c r="AV28" s="515"/>
      <c r="AW28" s="515"/>
      <c r="AX28" s="515"/>
      <c r="AY28" s="515"/>
      <c r="AZ28" s="515"/>
      <c r="BA28" s="515"/>
      <c r="BB28" s="515"/>
      <c r="BC28" s="515"/>
      <c r="BD28" s="515"/>
      <c r="BE28" s="515"/>
      <c r="BF28" s="515"/>
      <c r="BG28" s="515"/>
      <c r="BH28" s="515"/>
      <c r="BI28" s="515"/>
      <c r="BJ28" s="515"/>
      <c r="BK28" s="515"/>
      <c r="BL28" s="515"/>
      <c r="BM28" s="515"/>
      <c r="BN28" s="515"/>
      <c r="BO28" s="515"/>
      <c r="BP28" s="515"/>
      <c r="BQ28" s="515"/>
      <c r="BR28" s="515"/>
      <c r="BS28" s="515"/>
      <c r="BT28" s="515"/>
      <c r="BU28" s="515"/>
      <c r="BV28" s="515"/>
      <c r="BW28" s="515"/>
      <c r="BX28" s="515"/>
      <c r="BY28" s="515"/>
      <c r="BZ28" s="515"/>
      <c r="CA28" s="515"/>
      <c r="CB28" s="515"/>
      <c r="CC28" s="515"/>
      <c r="CD28" s="515"/>
      <c r="CE28" s="515"/>
      <c r="CF28" s="515"/>
      <c r="CG28" s="515"/>
      <c r="CH28" s="515"/>
      <c r="CI28" s="515"/>
      <c r="CJ28" s="515"/>
      <c r="CK28" s="515"/>
      <c r="CL28" s="515"/>
      <c r="CM28" s="515"/>
      <c r="CN28" s="515"/>
      <c r="CO28" s="515"/>
      <c r="CP28" s="515"/>
      <c r="CQ28" s="515"/>
      <c r="CR28" s="515"/>
      <c r="CS28" s="515"/>
      <c r="CT28" s="515"/>
      <c r="CU28" s="515"/>
      <c r="CV28" s="515"/>
      <c r="CW28" s="515"/>
      <c r="CX28" s="515"/>
      <c r="CY28" s="515"/>
      <c r="CZ28" s="515"/>
      <c r="DA28" s="515"/>
      <c r="DB28" s="515"/>
      <c r="DC28" s="515"/>
      <c r="DD28" s="515"/>
      <c r="DE28" s="515"/>
      <c r="DF28" s="515"/>
      <c r="DG28" s="515"/>
      <c r="DH28" s="515"/>
      <c r="DI28" s="515"/>
      <c r="DJ28" s="515"/>
      <c r="DK28" s="515"/>
      <c r="DL28" s="515"/>
      <c r="DM28" s="515"/>
      <c r="DN28" s="515"/>
      <c r="DO28" s="515"/>
      <c r="DP28" s="515"/>
      <c r="DQ28" s="515"/>
      <c r="DR28" s="515"/>
      <c r="DS28" s="515"/>
      <c r="DT28" s="515"/>
      <c r="DU28" s="515"/>
      <c r="DV28" s="515"/>
      <c r="DW28" s="515"/>
      <c r="DX28" s="515"/>
      <c r="DY28" s="515"/>
      <c r="DZ28" s="515"/>
      <c r="EA28" s="515"/>
      <c r="EB28" s="515"/>
      <c r="EC28" s="515"/>
      <c r="ED28" s="515"/>
      <c r="EE28" s="515"/>
      <c r="EF28" s="515"/>
      <c r="EG28" s="515"/>
      <c r="EH28" s="515"/>
      <c r="EI28" s="515"/>
      <c r="EJ28" s="515"/>
      <c r="EK28" s="515"/>
      <c r="EL28" s="515"/>
      <c r="EM28" s="515"/>
      <c r="EN28" s="515"/>
      <c r="EO28" s="515"/>
      <c r="EP28" s="515"/>
      <c r="EQ28" s="515"/>
      <c r="ER28" s="515"/>
      <c r="ES28" s="515"/>
      <c r="ET28" s="515"/>
      <c r="EU28" s="515"/>
      <c r="EV28" s="515"/>
      <c r="EW28" s="515"/>
      <c r="EX28" s="515"/>
      <c r="EY28" s="515"/>
      <c r="EZ28" s="515"/>
      <c r="FA28" s="515"/>
      <c r="FB28" s="515"/>
      <c r="FC28" s="515"/>
      <c r="FD28" s="515"/>
      <c r="FE28" s="515"/>
      <c r="FF28" s="515"/>
      <c r="FG28" s="515"/>
      <c r="FH28" s="515"/>
      <c r="FI28" s="515"/>
      <c r="FJ28" s="515"/>
      <c r="FK28" s="515"/>
      <c r="FL28" s="515"/>
      <c r="FM28" s="515"/>
      <c r="FN28" s="515"/>
      <c r="FO28" s="515"/>
      <c r="FP28" s="515"/>
      <c r="FQ28" s="515"/>
      <c r="FR28" s="515"/>
      <c r="FS28" s="515"/>
      <c r="FT28" s="515"/>
      <c r="FU28" s="515"/>
      <c r="FV28" s="515"/>
      <c r="FW28" s="515"/>
    </row>
    <row r="29" spans="1:179" s="504" customFormat="1">
      <c r="A29" s="1465" t="s">
        <v>401</v>
      </c>
      <c r="B29" s="1439" t="s">
        <v>1111</v>
      </c>
      <c r="C29" s="1433" t="s">
        <v>2132</v>
      </c>
      <c r="D29" s="1483" t="s">
        <v>1080</v>
      </c>
      <c r="E29" s="1483" t="s">
        <v>1104</v>
      </c>
      <c r="F29" s="1101"/>
      <c r="G29" s="1101"/>
      <c r="H29" s="23"/>
      <c r="I29" s="1101"/>
      <c r="J29" s="1101"/>
      <c r="K29" s="1101"/>
      <c r="L29" s="1101"/>
      <c r="M29" s="1102"/>
      <c r="N29" s="1103"/>
      <c r="O29" s="1103"/>
      <c r="P29" s="1103"/>
      <c r="Q29" s="1103"/>
      <c r="R29" s="1103"/>
      <c r="S29" s="1103"/>
      <c r="T29" s="1103"/>
      <c r="U29" s="1103"/>
      <c r="V29" s="1103"/>
      <c r="W29" s="1103"/>
      <c r="X29" s="1103"/>
      <c r="Y29" s="1103"/>
      <c r="Z29" s="1103"/>
      <c r="AA29" s="1103"/>
      <c r="AB29" s="1103"/>
      <c r="AC29" s="998"/>
      <c r="AD29" s="999"/>
      <c r="AE29" s="505"/>
      <c r="AF29" s="497" t="str">
        <f t="shared" si="1"/>
        <v/>
      </c>
      <c r="AG29" s="498" t="str">
        <f t="shared" si="2"/>
        <v/>
      </c>
      <c r="AH29" s="498" t="str">
        <f t="shared" si="3"/>
        <v/>
      </c>
      <c r="AI29" s="498" t="str">
        <f t="shared" si="4"/>
        <v/>
      </c>
      <c r="AJ29" s="499" t="str">
        <f t="shared" si="5"/>
        <v/>
      </c>
      <c r="AK29" s="505"/>
    </row>
    <row r="30" spans="1:179" s="504" customFormat="1">
      <c r="A30" s="1465" t="s">
        <v>1021</v>
      </c>
      <c r="B30" s="1439" t="s">
        <v>2748</v>
      </c>
      <c r="C30" s="1439"/>
      <c r="D30" s="1483" t="s">
        <v>1080</v>
      </c>
      <c r="E30" s="1483" t="s">
        <v>1104</v>
      </c>
      <c r="F30" s="1101"/>
      <c r="G30" s="1101"/>
      <c r="H30" s="1"/>
      <c r="I30" s="23"/>
      <c r="J30" s="1101"/>
      <c r="K30" s="1101"/>
      <c r="L30" s="1101"/>
      <c r="M30" s="760"/>
      <c r="N30" s="760"/>
      <c r="O30" s="760"/>
      <c r="P30" s="1103"/>
      <c r="Q30" s="1103"/>
      <c r="R30" s="1103"/>
      <c r="S30" s="1103"/>
      <c r="T30" s="1103"/>
      <c r="U30" s="1103"/>
      <c r="V30" s="1103"/>
      <c r="W30" s="1103"/>
      <c r="X30" s="1103"/>
      <c r="Y30" s="1103"/>
      <c r="Z30" s="1103"/>
      <c r="AA30" s="1103"/>
      <c r="AB30" s="1103"/>
      <c r="AC30" s="998"/>
      <c r="AD30" s="999"/>
      <c r="AE30" s="505"/>
      <c r="AF30" s="497" t="str">
        <f t="shared" si="1"/>
        <v/>
      </c>
      <c r="AG30" s="498" t="str">
        <f t="shared" si="2"/>
        <v/>
      </c>
      <c r="AH30" s="498" t="str">
        <f t="shared" si="3"/>
        <v/>
      </c>
      <c r="AI30" s="498" t="str">
        <f t="shared" si="4"/>
        <v/>
      </c>
      <c r="AJ30" s="499" t="str">
        <f t="shared" si="5"/>
        <v/>
      </c>
      <c r="AK30" s="505"/>
    </row>
    <row r="31" spans="1:179" s="504" customFormat="1">
      <c r="A31" s="1465" t="s">
        <v>1028</v>
      </c>
      <c r="B31" s="1439" t="s">
        <v>1115</v>
      </c>
      <c r="C31" s="1433" t="s">
        <v>2135</v>
      </c>
      <c r="D31" s="1483" t="s">
        <v>1080</v>
      </c>
      <c r="E31" s="1483" t="s">
        <v>1104</v>
      </c>
      <c r="F31" s="1101"/>
      <c r="G31" s="1101"/>
      <c r="H31" s="1"/>
      <c r="I31" s="1101"/>
      <c r="J31" s="1101"/>
      <c r="K31" s="1101"/>
      <c r="L31" s="1101"/>
      <c r="M31" s="1105"/>
      <c r="N31" s="1105"/>
      <c r="O31" s="1105"/>
      <c r="P31" s="1103"/>
      <c r="Q31" s="1103"/>
      <c r="R31" s="1103"/>
      <c r="S31" s="1103"/>
      <c r="T31" s="1103"/>
      <c r="U31" s="1103"/>
      <c r="V31" s="1103"/>
      <c r="W31" s="1103"/>
      <c r="X31" s="1103"/>
      <c r="Y31" s="1103"/>
      <c r="Z31" s="1103"/>
      <c r="AA31" s="1103"/>
      <c r="AB31" s="1103"/>
      <c r="AC31" s="998"/>
      <c r="AD31" s="999"/>
      <c r="AE31" s="505"/>
      <c r="AF31" s="497" t="str">
        <f t="shared" si="1"/>
        <v/>
      </c>
      <c r="AG31" s="498" t="str">
        <f t="shared" si="2"/>
        <v/>
      </c>
      <c r="AH31" s="498" t="str">
        <f t="shared" si="3"/>
        <v/>
      </c>
      <c r="AI31" s="498" t="str">
        <f t="shared" si="4"/>
        <v/>
      </c>
      <c r="AJ31" s="499" t="str">
        <f t="shared" si="5"/>
        <v/>
      </c>
      <c r="AK31" s="505"/>
    </row>
    <row r="32" spans="1:179" s="504" customFormat="1">
      <c r="A32" s="1465" t="s">
        <v>1063</v>
      </c>
      <c r="B32" s="1439" t="s">
        <v>1114</v>
      </c>
      <c r="C32" s="1433" t="s">
        <v>2136</v>
      </c>
      <c r="D32" s="1483" t="s">
        <v>1080</v>
      </c>
      <c r="E32" s="1483" t="s">
        <v>1104</v>
      </c>
      <c r="F32" s="1101"/>
      <c r="G32" s="1101"/>
      <c r="H32" s="27"/>
      <c r="I32" s="27"/>
      <c r="J32" s="1101"/>
      <c r="K32" s="1101"/>
      <c r="L32" s="1101"/>
      <c r="M32" s="1104"/>
      <c r="N32" s="1104"/>
      <c r="O32" s="1104"/>
      <c r="P32" s="1104"/>
      <c r="Q32" s="1104"/>
      <c r="R32" s="1104"/>
      <c r="S32" s="1104"/>
      <c r="T32" s="1104"/>
      <c r="U32" s="1104"/>
      <c r="V32" s="1104"/>
      <c r="W32" s="1104"/>
      <c r="X32" s="1104"/>
      <c r="Y32" s="1104"/>
      <c r="Z32" s="1104"/>
      <c r="AA32" s="1104"/>
      <c r="AB32" s="1104"/>
      <c r="AC32" s="998"/>
      <c r="AD32" s="999"/>
      <c r="AE32" s="505"/>
      <c r="AF32" s="497" t="e">
        <f>IF(AND(#REF!&lt;&gt;0,#REF!&lt;&gt;""),(#REF!/#REF!-1),"")</f>
        <v>#REF!</v>
      </c>
      <c r="AG32" s="498" t="e">
        <f>IF(AND(#REF!&lt;&gt;0,#REF!&lt;&gt;""),(#REF!/#REF!-1),"")</f>
        <v>#REF!</v>
      </c>
      <c r="AH32" s="498" t="e">
        <f>IF(AND(#REF!&lt;&gt;0,#REF!&lt;&gt;""),(#REF!/#REF!-1),"")</f>
        <v>#REF!</v>
      </c>
      <c r="AI32" s="498" t="e">
        <f>IF(AND(#REF!&lt;&gt;0,#REF!&lt;&gt;""),(#REF!/#REF!-1),"")</f>
        <v>#REF!</v>
      </c>
      <c r="AJ32" s="499" t="e">
        <f>IF(AND(#REF!&lt;&gt;0,#REF!&lt;&gt;""),(#REF!/#REF!-1),"")</f>
        <v>#REF!</v>
      </c>
      <c r="AK32" s="505"/>
    </row>
    <row r="33" spans="1:37" s="504" customFormat="1">
      <c r="A33" s="1465" t="s">
        <v>1655</v>
      </c>
      <c r="B33" s="1439" t="s">
        <v>1653</v>
      </c>
      <c r="C33" s="1439" t="s">
        <v>1653</v>
      </c>
      <c r="D33" s="1483" t="s">
        <v>1080</v>
      </c>
      <c r="E33" s="1483" t="s">
        <v>1104</v>
      </c>
      <c r="F33" s="1101"/>
      <c r="G33" s="1101"/>
      <c r="H33" s="1101"/>
      <c r="I33" s="1101"/>
      <c r="J33" s="1101"/>
      <c r="K33" s="1101"/>
      <c r="L33" s="1101"/>
      <c r="M33" s="365"/>
      <c r="N33" s="365"/>
      <c r="O33" s="365"/>
      <c r="P33" s="1103"/>
      <c r="Q33" s="1103"/>
      <c r="R33" s="1103"/>
      <c r="S33" s="1103"/>
      <c r="T33" s="1103"/>
      <c r="U33" s="1103"/>
      <c r="V33" s="1103"/>
      <c r="W33" s="1103"/>
      <c r="X33" s="1103"/>
      <c r="Y33" s="1103"/>
      <c r="Z33" s="1103"/>
      <c r="AA33" s="1103"/>
      <c r="AB33" s="1103"/>
      <c r="AC33" s="998"/>
      <c r="AD33" s="999"/>
      <c r="AE33" s="505"/>
      <c r="AF33" s="497" t="str">
        <f t="shared" si="1"/>
        <v/>
      </c>
      <c r="AG33" s="498" t="str">
        <f t="shared" si="2"/>
        <v/>
      </c>
      <c r="AH33" s="498" t="str">
        <f t="shared" si="3"/>
        <v/>
      </c>
      <c r="AI33" s="498" t="str">
        <f t="shared" si="4"/>
        <v/>
      </c>
      <c r="AJ33" s="499" t="str">
        <f t="shared" si="5"/>
        <v/>
      </c>
      <c r="AK33" s="505"/>
    </row>
    <row r="34" spans="1:37" s="504" customFormat="1">
      <c r="A34" s="1465" t="s">
        <v>1656</v>
      </c>
      <c r="B34" s="1439" t="s">
        <v>1112</v>
      </c>
      <c r="C34" s="1439" t="s">
        <v>1112</v>
      </c>
      <c r="D34" s="1483" t="s">
        <v>1080</v>
      </c>
      <c r="E34" s="1483" t="s">
        <v>1104</v>
      </c>
      <c r="F34" s="1101"/>
      <c r="G34" s="1101"/>
      <c r="H34" s="1101"/>
      <c r="I34" s="1101"/>
      <c r="J34" s="1101"/>
      <c r="K34" s="1101"/>
      <c r="L34" s="1101"/>
      <c r="M34" s="1249"/>
      <c r="N34" s="1249"/>
      <c r="O34" s="1249"/>
      <c r="P34" s="1249"/>
      <c r="Q34" s="1249"/>
      <c r="R34" s="1249"/>
      <c r="S34" s="1249"/>
      <c r="T34" s="1249"/>
      <c r="U34" s="1249"/>
      <c r="V34" s="1249"/>
      <c r="W34" s="1249"/>
      <c r="X34" s="1249"/>
      <c r="Y34" s="1249"/>
      <c r="Z34" s="1249"/>
      <c r="AA34" s="1249"/>
      <c r="AB34" s="1249"/>
      <c r="AC34" s="1001"/>
      <c r="AD34" s="1002"/>
      <c r="AE34" s="505"/>
      <c r="AF34" s="497" t="str">
        <f>IF(AND(Y32&lt;&gt;0,Z32&lt;&gt;""),(Z32/Y32-1),"")</f>
        <v/>
      </c>
      <c r="AG34" s="498" t="str">
        <f>IF(AND(X32&lt;&gt;0,Y32&lt;&gt;""),(Y32/X32-1),"")</f>
        <v/>
      </c>
      <c r="AH34" s="498" t="str">
        <f>IF(AND(W32&lt;&gt;0,X32&lt;&gt;""),(X32/W32-1),"")</f>
        <v/>
      </c>
      <c r="AI34" s="498" t="str">
        <f>IF(AND(V32&lt;&gt;0,V32&lt;&gt;""),(W32/V32-1),"")</f>
        <v/>
      </c>
      <c r="AJ34" s="499" t="str">
        <f>IF(AND(U32&lt;&gt;0,U32&lt;&gt;""),(V32/U32-1),"")</f>
        <v/>
      </c>
      <c r="AK34" s="505"/>
    </row>
    <row r="35" spans="1:37" s="504" customFormat="1">
      <c r="A35" s="1465" t="s">
        <v>1654</v>
      </c>
      <c r="B35" s="1439" t="s">
        <v>1657</v>
      </c>
      <c r="C35" s="1439" t="s">
        <v>1657</v>
      </c>
      <c r="D35" s="1483" t="s">
        <v>1080</v>
      </c>
      <c r="E35" s="1483" t="s">
        <v>1104</v>
      </c>
      <c r="F35" s="1101"/>
      <c r="G35" s="1101"/>
      <c r="H35" s="1101"/>
      <c r="I35" s="1101"/>
      <c r="J35" s="1101"/>
      <c r="K35" s="1101"/>
      <c r="L35" s="1101"/>
      <c r="M35" s="365"/>
      <c r="N35" s="365"/>
      <c r="O35" s="1250"/>
      <c r="P35" s="1106"/>
      <c r="Q35" s="1106"/>
      <c r="R35" s="1106"/>
      <c r="S35" s="1106"/>
      <c r="T35" s="1106"/>
      <c r="U35" s="1106"/>
      <c r="V35" s="1106"/>
      <c r="W35" s="1106"/>
      <c r="X35" s="1106"/>
      <c r="Y35" s="1106"/>
      <c r="Z35" s="1106"/>
      <c r="AA35" s="1106"/>
      <c r="AB35" s="1106"/>
      <c r="AC35" s="998"/>
      <c r="AD35" s="999"/>
      <c r="AE35" s="505"/>
      <c r="AF35" s="497" t="str">
        <f t="shared" si="1"/>
        <v/>
      </c>
      <c r="AG35" s="498" t="str">
        <f t="shared" si="2"/>
        <v/>
      </c>
      <c r="AH35" s="498" t="str">
        <f t="shared" si="3"/>
        <v/>
      </c>
      <c r="AI35" s="498" t="str">
        <f t="shared" si="4"/>
        <v/>
      </c>
      <c r="AJ35" s="499" t="str">
        <f t="shared" si="5"/>
        <v/>
      </c>
      <c r="AK35" s="505"/>
    </row>
    <row r="36" spans="1:37" s="504" customFormat="1">
      <c r="A36" s="1465" t="s">
        <v>1677</v>
      </c>
      <c r="B36" s="1439" t="s">
        <v>1678</v>
      </c>
      <c r="C36" s="1439"/>
      <c r="D36" s="1483" t="s">
        <v>1080</v>
      </c>
      <c r="E36" s="1483" t="s">
        <v>1104</v>
      </c>
      <c r="F36" s="1101"/>
      <c r="G36" s="1101"/>
      <c r="H36" s="1101"/>
      <c r="I36" s="1101"/>
      <c r="J36" s="1101"/>
      <c r="K36" s="1101"/>
      <c r="L36" s="1101"/>
      <c r="M36" s="365"/>
      <c r="N36" s="365"/>
      <c r="O36" s="365"/>
      <c r="P36" s="1106"/>
      <c r="Q36" s="1106"/>
      <c r="R36" s="1106"/>
      <c r="S36" s="1106"/>
      <c r="T36" s="1106"/>
      <c r="U36" s="1106"/>
      <c r="V36" s="1106"/>
      <c r="W36" s="1106"/>
      <c r="X36" s="1106"/>
      <c r="Y36" s="1106"/>
      <c r="Z36" s="1106"/>
      <c r="AA36" s="1106"/>
      <c r="AB36" s="1106"/>
      <c r="AC36" s="998"/>
      <c r="AD36" s="999"/>
      <c r="AE36" s="505"/>
      <c r="AF36" s="497"/>
      <c r="AG36" s="498"/>
      <c r="AH36" s="498"/>
      <c r="AI36" s="498"/>
      <c r="AJ36" s="499"/>
      <c r="AK36" s="505"/>
    </row>
    <row r="37" spans="1:37" s="506" customFormat="1">
      <c r="A37" s="1458" t="s">
        <v>537</v>
      </c>
      <c r="B37" s="1439" t="s">
        <v>1113</v>
      </c>
      <c r="C37" s="1433" t="s">
        <v>2777</v>
      </c>
      <c r="D37" s="1483" t="s">
        <v>1080</v>
      </c>
      <c r="E37" s="1483" t="s">
        <v>1104</v>
      </c>
      <c r="F37" s="1107"/>
      <c r="G37" s="1107"/>
      <c r="H37" s="1107"/>
      <c r="I37" s="1107"/>
      <c r="J37" s="1107"/>
      <c r="K37" s="1107"/>
      <c r="L37" s="1107"/>
      <c r="M37" s="1108"/>
      <c r="N37" s="1108"/>
      <c r="O37" s="1108"/>
      <c r="P37" s="1569">
        <f t="shared" ref="P37:AA37" si="6">SUM(P27:P36)</f>
        <v>0</v>
      </c>
      <c r="Q37" s="1569">
        <f t="shared" si="6"/>
        <v>0</v>
      </c>
      <c r="R37" s="1569">
        <f t="shared" si="6"/>
        <v>0</v>
      </c>
      <c r="S37" s="1569">
        <f t="shared" si="6"/>
        <v>0</v>
      </c>
      <c r="T37" s="1569">
        <f t="shared" si="6"/>
        <v>0</v>
      </c>
      <c r="U37" s="1569">
        <f t="shared" si="6"/>
        <v>0</v>
      </c>
      <c r="V37" s="1569">
        <f t="shared" si="6"/>
        <v>0</v>
      </c>
      <c r="W37" s="1569">
        <f t="shared" si="6"/>
        <v>0</v>
      </c>
      <c r="X37" s="1569">
        <f t="shared" si="6"/>
        <v>0</v>
      </c>
      <c r="Y37" s="1569">
        <f t="shared" si="6"/>
        <v>0</v>
      </c>
      <c r="Z37" s="1569">
        <f t="shared" si="6"/>
        <v>0</v>
      </c>
      <c r="AA37" s="1569">
        <f t="shared" si="6"/>
        <v>0</v>
      </c>
      <c r="AB37" s="1569">
        <f t="shared" ref="AB37" si="7">SUM(AB27:AB36)</f>
        <v>0</v>
      </c>
      <c r="AC37" s="998"/>
      <c r="AD37" s="1003"/>
      <c r="AE37" s="507"/>
      <c r="AF37" s="497" t="str">
        <f t="shared" si="1"/>
        <v/>
      </c>
      <c r="AG37" s="498" t="str">
        <f t="shared" si="2"/>
        <v/>
      </c>
      <c r="AH37" s="498" t="str">
        <f t="shared" si="3"/>
        <v/>
      </c>
      <c r="AI37" s="498" t="str">
        <f t="shared" si="4"/>
        <v/>
      </c>
      <c r="AJ37" s="499" t="str">
        <f t="shared" si="5"/>
        <v/>
      </c>
      <c r="AK37" s="507"/>
    </row>
    <row r="38" spans="1:37" s="2" customFormat="1">
      <c r="A38" s="1462"/>
      <c r="B38" s="1433"/>
      <c r="C38" s="1433"/>
      <c r="D38" s="1484"/>
      <c r="E38" s="1484"/>
      <c r="F38" s="985"/>
      <c r="G38" s="985"/>
      <c r="H38" s="985"/>
      <c r="I38" s="985"/>
      <c r="J38" s="985"/>
      <c r="K38" s="985"/>
      <c r="L38" s="985"/>
      <c r="M38" s="985"/>
      <c r="N38" s="985"/>
      <c r="O38" s="985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986"/>
      <c r="AD38" s="1004"/>
      <c r="AF38" s="208" t="str">
        <f>IF(AND(Y38&lt;&gt;0,Z38&lt;&gt;""),(Z38/Y38-1),"")</f>
        <v/>
      </c>
      <c r="AG38" s="50" t="str">
        <f>IF(AND(X38&lt;&gt;0,Y38&lt;&gt;""),(Y38/X38-1),"")</f>
        <v/>
      </c>
      <c r="AH38" s="50" t="str">
        <f>IF(AND(W38&lt;&gt;0,X38&lt;&gt;""),(X38/W38-1),"")</f>
        <v/>
      </c>
      <c r="AI38" s="50" t="str">
        <f>IF(AND(V38&lt;&gt;0,V38&lt;&gt;""),(W38/V38-1),"")</f>
        <v/>
      </c>
      <c r="AJ38" s="209" t="str">
        <f>IF(AND(U38&lt;&gt;0,U38&lt;&gt;""),(V38/U38-1),"")</f>
        <v/>
      </c>
    </row>
    <row r="39" spans="1:37" s="4" customFormat="1" ht="3.75" customHeight="1">
      <c r="A39" s="1466"/>
      <c r="B39" s="1440"/>
      <c r="C39" s="1440"/>
      <c r="D39" s="1481"/>
      <c r="E39" s="1481"/>
      <c r="F39" s="1005"/>
      <c r="G39" s="1005"/>
      <c r="H39" s="1005"/>
      <c r="I39" s="1005"/>
      <c r="J39" s="1005"/>
      <c r="K39" s="1005"/>
      <c r="L39" s="1005"/>
      <c r="M39" s="1005"/>
      <c r="N39" s="1005"/>
      <c r="O39" s="1005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624"/>
      <c r="AF39" s="208" t="str">
        <f>IF(AND(Y39&lt;&gt;0,Z39&lt;&gt;""),(Z39/Y39-1),"")</f>
        <v/>
      </c>
      <c r="AG39" s="50" t="str">
        <f>IF(AND(X39&lt;&gt;0,Y39&lt;&gt;""),(Y39/X39-1),"")</f>
        <v/>
      </c>
      <c r="AH39" s="50" t="str">
        <f>IF(AND(W39&lt;&gt;0,X39&lt;&gt;""),(X39/W39-1),"")</f>
        <v/>
      </c>
      <c r="AI39" s="50" t="str">
        <f>IF(AND(V39&lt;&gt;0,V39&lt;&gt;""),(W39/V39-1),"")</f>
        <v/>
      </c>
      <c r="AJ39" s="209" t="str">
        <f>IF(AND(U39&lt;&gt;0,U39&lt;&gt;""),(V39/U39-1),"")</f>
        <v/>
      </c>
    </row>
    <row r="40" spans="1:37" s="4" customFormat="1" ht="12.75" customHeight="1">
      <c r="A40" s="1459" t="s">
        <v>1138</v>
      </c>
      <c r="B40" s="1441"/>
      <c r="C40" s="1441"/>
      <c r="D40" s="1481"/>
      <c r="E40" s="1481"/>
      <c r="F40" s="1006"/>
      <c r="G40" s="1006"/>
      <c r="H40" s="1006"/>
      <c r="I40" s="1006"/>
      <c r="J40" s="1006"/>
      <c r="K40" s="1006"/>
      <c r="L40" s="1006"/>
      <c r="M40" s="1006"/>
      <c r="N40" s="1006"/>
      <c r="O40" s="1006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624"/>
      <c r="AD40" s="997"/>
      <c r="AF40" s="203"/>
      <c r="AG40" s="45"/>
      <c r="AH40" s="45"/>
      <c r="AI40" s="45"/>
      <c r="AJ40" s="204"/>
    </row>
    <row r="41" spans="1:37" s="515" customFormat="1">
      <c r="A41" s="1462" t="s">
        <v>538</v>
      </c>
      <c r="B41" s="1433" t="s">
        <v>2751</v>
      </c>
      <c r="C41" s="1433" t="s">
        <v>2137</v>
      </c>
      <c r="D41" s="1483" t="s">
        <v>1080</v>
      </c>
      <c r="E41" s="1483" t="s">
        <v>1104</v>
      </c>
      <c r="F41" s="969"/>
      <c r="G41" s="969"/>
      <c r="H41" s="969"/>
      <c r="I41" s="969"/>
      <c r="J41" s="969"/>
      <c r="K41" s="969"/>
      <c r="L41" s="969"/>
      <c r="M41" s="969"/>
      <c r="N41" s="969"/>
      <c r="O41" s="969"/>
      <c r="P41" s="1570">
        <f t="shared" ref="P41:AA41" si="8">P42+P43+P44+P45</f>
        <v>0</v>
      </c>
      <c r="Q41" s="1570">
        <f t="shared" si="8"/>
        <v>0</v>
      </c>
      <c r="R41" s="1570">
        <f t="shared" si="8"/>
        <v>0</v>
      </c>
      <c r="S41" s="1570">
        <f t="shared" si="8"/>
        <v>0</v>
      </c>
      <c r="T41" s="1570">
        <f t="shared" si="8"/>
        <v>0</v>
      </c>
      <c r="U41" s="1570">
        <f t="shared" si="8"/>
        <v>0</v>
      </c>
      <c r="V41" s="1570">
        <f t="shared" si="8"/>
        <v>0</v>
      </c>
      <c r="W41" s="1570">
        <f t="shared" si="8"/>
        <v>0</v>
      </c>
      <c r="X41" s="1570">
        <f t="shared" si="8"/>
        <v>0</v>
      </c>
      <c r="Y41" s="1570">
        <f t="shared" si="8"/>
        <v>0</v>
      </c>
      <c r="Z41" s="1570">
        <f t="shared" si="8"/>
        <v>0</v>
      </c>
      <c r="AA41" s="1570">
        <f t="shared" si="8"/>
        <v>0</v>
      </c>
      <c r="AB41" s="1570">
        <f t="shared" ref="AB41" si="9">AB42+AB43+AB44+AB45</f>
        <v>0</v>
      </c>
      <c r="AC41" s="998"/>
      <c r="AD41" s="761"/>
      <c r="AF41" s="208" t="str">
        <f>IF(AND(Y41&lt;&gt;0,Z41&lt;&gt;""),(Z41/Y41-1),"")</f>
        <v/>
      </c>
      <c r="AG41" s="50" t="str">
        <f>IF(AND(X41&lt;&gt;0,Y41&lt;&gt;""),(Y41/X41-1),"")</f>
        <v/>
      </c>
      <c r="AH41" s="50" t="str">
        <f>IF(AND(W41&lt;&gt;0,X41&lt;&gt;""),(X41/W41-1),"")</f>
        <v/>
      </c>
      <c r="AI41" s="50" t="str">
        <f>IF(AND(V41&lt;&gt;0,V41&lt;&gt;""),(W41/V41-1),"")</f>
        <v/>
      </c>
      <c r="AJ41" s="209" t="str">
        <f>IF(AND(U41&lt;&gt;0,U41&lt;&gt;""),(V41/U41-1),"")</f>
        <v/>
      </c>
    </row>
    <row r="42" spans="1:37" s="515" customFormat="1">
      <c r="A42" s="1460" t="s">
        <v>690</v>
      </c>
      <c r="B42" s="1433" t="s">
        <v>1315</v>
      </c>
      <c r="C42" s="1433" t="s">
        <v>2138</v>
      </c>
      <c r="D42" s="1483" t="s">
        <v>1080</v>
      </c>
      <c r="E42" s="1483" t="s">
        <v>1104</v>
      </c>
      <c r="F42" s="974"/>
      <c r="G42" s="974"/>
      <c r="H42" s="974"/>
      <c r="I42" s="974"/>
      <c r="J42" s="974"/>
      <c r="K42" s="974"/>
      <c r="L42" s="974"/>
      <c r="M42" s="974"/>
      <c r="N42" s="974"/>
      <c r="O42" s="974"/>
      <c r="P42" s="974"/>
      <c r="Q42" s="974"/>
      <c r="R42" s="974"/>
      <c r="S42" s="974"/>
      <c r="T42" s="974"/>
      <c r="U42" s="974"/>
      <c r="V42" s="974"/>
      <c r="W42" s="974"/>
      <c r="X42" s="974"/>
      <c r="Y42" s="974"/>
      <c r="Z42" s="974"/>
      <c r="AA42" s="974"/>
      <c r="AB42" s="974"/>
      <c r="AC42" s="998"/>
      <c r="AD42" s="999"/>
      <c r="AF42" s="517"/>
      <c r="AJ42" s="518"/>
    </row>
    <row r="43" spans="1:37" s="515" customFormat="1">
      <c r="A43" s="1460" t="s">
        <v>691</v>
      </c>
      <c r="B43" s="1433" t="s">
        <v>1316</v>
      </c>
      <c r="C43" s="1433" t="s">
        <v>2139</v>
      </c>
      <c r="D43" s="1483" t="s">
        <v>1080</v>
      </c>
      <c r="E43" s="1483" t="s">
        <v>1104</v>
      </c>
      <c r="F43" s="974"/>
      <c r="G43" s="974"/>
      <c r="H43" s="974"/>
      <c r="I43" s="974"/>
      <c r="J43" s="974"/>
      <c r="K43" s="974"/>
      <c r="L43" s="974"/>
      <c r="M43" s="974"/>
      <c r="N43" s="974"/>
      <c r="O43" s="974"/>
      <c r="P43" s="974"/>
      <c r="Q43" s="974"/>
      <c r="R43" s="974"/>
      <c r="S43" s="974"/>
      <c r="T43" s="974"/>
      <c r="U43" s="974"/>
      <c r="V43" s="974"/>
      <c r="W43" s="974"/>
      <c r="X43" s="974"/>
      <c r="Y43" s="974"/>
      <c r="Z43" s="974"/>
      <c r="AA43" s="974"/>
      <c r="AB43" s="974"/>
      <c r="AC43" s="998"/>
      <c r="AD43" s="999"/>
      <c r="AF43" s="517"/>
      <c r="AJ43" s="518"/>
    </row>
    <row r="44" spans="1:37" s="515" customFormat="1">
      <c r="A44" s="1460" t="s">
        <v>736</v>
      </c>
      <c r="B44" s="1433" t="s">
        <v>1322</v>
      </c>
      <c r="C44" s="1433" t="s">
        <v>2145</v>
      </c>
      <c r="D44" s="1483" t="s">
        <v>1080</v>
      </c>
      <c r="E44" s="1483" t="s">
        <v>1104</v>
      </c>
      <c r="F44" s="974"/>
      <c r="G44" s="974"/>
      <c r="H44" s="974"/>
      <c r="I44" s="974"/>
      <c r="J44" s="974"/>
      <c r="K44" s="974"/>
      <c r="L44" s="974"/>
      <c r="M44" s="974"/>
      <c r="N44" s="974"/>
      <c r="O44" s="974"/>
      <c r="P44" s="974"/>
      <c r="Q44" s="974"/>
      <c r="R44" s="974"/>
      <c r="S44" s="974"/>
      <c r="T44" s="974"/>
      <c r="U44" s="974"/>
      <c r="V44" s="974"/>
      <c r="W44" s="974"/>
      <c r="X44" s="974"/>
      <c r="Y44" s="974"/>
      <c r="Z44" s="974"/>
      <c r="AA44" s="974"/>
      <c r="AB44" s="974"/>
      <c r="AC44" s="998"/>
      <c r="AD44" s="1007"/>
      <c r="AF44" s="517"/>
      <c r="AJ44" s="518"/>
    </row>
    <row r="45" spans="1:37" s="508" customFormat="1">
      <c r="A45" s="1460" t="s">
        <v>1037</v>
      </c>
      <c r="B45" s="1433" t="s">
        <v>1321</v>
      </c>
      <c r="C45" s="1433" t="s">
        <v>2146</v>
      </c>
      <c r="D45" s="1483" t="s">
        <v>1080</v>
      </c>
      <c r="E45" s="1483" t="s">
        <v>1104</v>
      </c>
      <c r="F45" s="1109"/>
      <c r="G45" s="1109"/>
      <c r="H45" s="5"/>
      <c r="I45" s="769"/>
      <c r="J45" s="1109"/>
      <c r="K45" s="1109"/>
      <c r="L45" s="1109"/>
      <c r="M45" s="1109"/>
      <c r="N45" s="1109"/>
      <c r="O45" s="1109"/>
      <c r="P45" s="974"/>
      <c r="Q45" s="974"/>
      <c r="R45" s="974"/>
      <c r="S45" s="974"/>
      <c r="T45" s="974"/>
      <c r="U45" s="974"/>
      <c r="V45" s="974"/>
      <c r="W45" s="974"/>
      <c r="X45" s="974"/>
      <c r="Y45" s="974"/>
      <c r="Z45" s="974"/>
      <c r="AA45" s="974"/>
      <c r="AB45" s="974"/>
      <c r="AC45" s="998"/>
      <c r="AD45" s="999"/>
      <c r="AF45" s="208" t="str">
        <f t="shared" ref="AF45:AF50" si="10">IF(AND(Y45&lt;&gt;0,Z45&lt;&gt;""),(Z45/Y45-1),"")</f>
        <v/>
      </c>
      <c r="AG45" s="50" t="str">
        <f t="shared" ref="AG45:AG50" si="11">IF(AND(X45&lt;&gt;0,Y45&lt;&gt;""),(Y45/X45-1),"")</f>
        <v/>
      </c>
      <c r="AH45" s="50" t="str">
        <f t="shared" ref="AH45:AH50" si="12">IF(AND(W45&lt;&gt;0,X45&lt;&gt;""),(X45/W45-1),"")</f>
        <v/>
      </c>
      <c r="AI45" s="50" t="str">
        <f t="shared" ref="AI45:AI50" si="13">IF(AND(V45&lt;&gt;0,V45&lt;&gt;""),(W45/V45-1),"")</f>
        <v/>
      </c>
      <c r="AJ45" s="209" t="str">
        <f t="shared" ref="AJ45:AJ50" si="14">IF(AND(U45&lt;&gt;0,U45&lt;&gt;""),(V45/U45-1),"")</f>
        <v/>
      </c>
    </row>
    <row r="46" spans="1:37" s="515" customFormat="1">
      <c r="A46" s="1462" t="s">
        <v>539</v>
      </c>
      <c r="B46" s="1433" t="s">
        <v>1323</v>
      </c>
      <c r="C46" s="1433" t="s">
        <v>2140</v>
      </c>
      <c r="D46" s="1483" t="s">
        <v>1080</v>
      </c>
      <c r="E46" s="1483" t="s">
        <v>1104</v>
      </c>
      <c r="F46" s="974"/>
      <c r="G46" s="974"/>
      <c r="H46" s="6"/>
      <c r="I46" s="761"/>
      <c r="J46" s="974"/>
      <c r="K46" s="974"/>
      <c r="L46" s="974"/>
      <c r="M46" s="974"/>
      <c r="N46" s="974"/>
      <c r="O46" s="974"/>
      <c r="P46" s="974"/>
      <c r="Q46" s="974"/>
      <c r="R46" s="974"/>
      <c r="S46" s="974"/>
      <c r="T46" s="974"/>
      <c r="U46" s="974"/>
      <c r="V46" s="974"/>
      <c r="W46" s="974"/>
      <c r="X46" s="974"/>
      <c r="Y46" s="974"/>
      <c r="Z46" s="974"/>
      <c r="AA46" s="974"/>
      <c r="AB46" s="974"/>
      <c r="AC46" s="998"/>
      <c r="AD46" s="761"/>
      <c r="AF46" s="208" t="str">
        <f t="shared" si="10"/>
        <v/>
      </c>
      <c r="AG46" s="50" t="str">
        <f t="shared" si="11"/>
        <v/>
      </c>
      <c r="AH46" s="50" t="str">
        <f t="shared" si="12"/>
        <v/>
      </c>
      <c r="AI46" s="50" t="str">
        <f t="shared" si="13"/>
        <v/>
      </c>
      <c r="AJ46" s="209" t="str">
        <f t="shared" si="14"/>
        <v/>
      </c>
    </row>
    <row r="47" spans="1:37" s="515" customFormat="1">
      <c r="A47" s="1462" t="s">
        <v>540</v>
      </c>
      <c r="B47" s="1433" t="s">
        <v>1317</v>
      </c>
      <c r="C47" s="1433" t="s">
        <v>2141</v>
      </c>
      <c r="D47" s="1483" t="s">
        <v>1080</v>
      </c>
      <c r="E47" s="1483" t="s">
        <v>1104</v>
      </c>
      <c r="F47" s="976"/>
      <c r="G47" s="976"/>
      <c r="H47" s="6"/>
      <c r="I47" s="761"/>
      <c r="J47" s="976"/>
      <c r="K47" s="976"/>
      <c r="L47" s="976"/>
      <c r="M47" s="976"/>
      <c r="N47" s="976"/>
      <c r="O47" s="976"/>
      <c r="P47" s="976"/>
      <c r="Q47" s="976"/>
      <c r="R47" s="976"/>
      <c r="S47" s="976"/>
      <c r="T47" s="976"/>
      <c r="U47" s="976"/>
      <c r="V47" s="976"/>
      <c r="W47" s="976"/>
      <c r="X47" s="976"/>
      <c r="Y47" s="976"/>
      <c r="Z47" s="976"/>
      <c r="AA47" s="976"/>
      <c r="AB47" s="976"/>
      <c r="AC47" s="998"/>
      <c r="AD47" s="1008"/>
      <c r="AF47" s="208" t="str">
        <f t="shared" si="10"/>
        <v/>
      </c>
      <c r="AG47" s="50" t="str">
        <f t="shared" si="11"/>
        <v/>
      </c>
      <c r="AH47" s="50" t="str">
        <f t="shared" si="12"/>
        <v/>
      </c>
      <c r="AI47" s="50" t="str">
        <f t="shared" si="13"/>
        <v/>
      </c>
      <c r="AJ47" s="209" t="str">
        <f t="shared" si="14"/>
        <v/>
      </c>
    </row>
    <row r="48" spans="1:37" s="515" customFormat="1">
      <c r="A48" s="1462" t="s">
        <v>1022</v>
      </c>
      <c r="B48" s="1433" t="s">
        <v>1318</v>
      </c>
      <c r="C48" s="1433" t="s">
        <v>2142</v>
      </c>
      <c r="D48" s="1483" t="s">
        <v>1080</v>
      </c>
      <c r="E48" s="1483" t="s">
        <v>1104</v>
      </c>
      <c r="F48" s="974"/>
      <c r="G48" s="974"/>
      <c r="H48" s="1"/>
      <c r="I48" s="761"/>
      <c r="J48" s="974"/>
      <c r="K48" s="974"/>
      <c r="L48" s="974"/>
      <c r="M48" s="974"/>
      <c r="N48" s="974"/>
      <c r="O48" s="974"/>
      <c r="P48" s="974"/>
      <c r="Q48" s="974"/>
      <c r="R48" s="974"/>
      <c r="S48" s="974"/>
      <c r="T48" s="974"/>
      <c r="U48" s="974"/>
      <c r="V48" s="974"/>
      <c r="W48" s="974"/>
      <c r="X48" s="974"/>
      <c r="Y48" s="974"/>
      <c r="Z48" s="974"/>
      <c r="AA48" s="974"/>
      <c r="AB48" s="974"/>
      <c r="AC48" s="998"/>
      <c r="AD48" s="999"/>
      <c r="AF48" s="208" t="str">
        <f t="shared" si="10"/>
        <v/>
      </c>
      <c r="AG48" s="50" t="str">
        <f t="shared" si="11"/>
        <v/>
      </c>
      <c r="AH48" s="50" t="str">
        <f t="shared" si="12"/>
        <v/>
      </c>
      <c r="AI48" s="50" t="str">
        <f t="shared" si="13"/>
        <v/>
      </c>
      <c r="AJ48" s="209" t="str">
        <f t="shared" si="14"/>
        <v/>
      </c>
    </row>
    <row r="49" spans="1:36" s="515" customFormat="1">
      <c r="A49" s="1462" t="s">
        <v>2283</v>
      </c>
      <c r="B49" s="1433" t="s">
        <v>1319</v>
      </c>
      <c r="C49" s="1433" t="s">
        <v>2143</v>
      </c>
      <c r="D49" s="1483" t="s">
        <v>1080</v>
      </c>
      <c r="E49" s="1483" t="s">
        <v>1104</v>
      </c>
      <c r="F49" s="974"/>
      <c r="G49" s="974"/>
      <c r="H49" s="5"/>
      <c r="I49" s="761"/>
      <c r="J49" s="974"/>
      <c r="K49" s="974"/>
      <c r="L49" s="974"/>
      <c r="M49" s="974"/>
      <c r="N49" s="974"/>
      <c r="O49" s="974"/>
      <c r="P49" s="974"/>
      <c r="Q49" s="974"/>
      <c r="R49" s="974"/>
      <c r="S49" s="974"/>
      <c r="T49" s="974"/>
      <c r="U49" s="974"/>
      <c r="V49" s="974"/>
      <c r="W49" s="974"/>
      <c r="X49" s="974"/>
      <c r="Y49" s="974"/>
      <c r="Z49" s="974"/>
      <c r="AA49" s="974"/>
      <c r="AB49" s="974"/>
      <c r="AC49" s="998"/>
      <c r="AD49" s="997"/>
      <c r="AF49" s="208" t="str">
        <f t="shared" si="10"/>
        <v/>
      </c>
      <c r="AG49" s="50" t="str">
        <f t="shared" si="11"/>
        <v/>
      </c>
      <c r="AH49" s="50" t="str">
        <f t="shared" si="12"/>
        <v/>
      </c>
      <c r="AI49" s="50" t="str">
        <f t="shared" si="13"/>
        <v/>
      </c>
      <c r="AJ49" s="209" t="str">
        <f t="shared" si="14"/>
        <v/>
      </c>
    </row>
    <row r="50" spans="1:36" s="515" customFormat="1">
      <c r="A50" s="1467" t="s">
        <v>568</v>
      </c>
      <c r="B50" s="1433" t="s">
        <v>1320</v>
      </c>
      <c r="C50" s="1433" t="s">
        <v>2144</v>
      </c>
      <c r="D50" s="1483" t="s">
        <v>1080</v>
      </c>
      <c r="E50" s="1483" t="s">
        <v>1104</v>
      </c>
      <c r="F50" s="969"/>
      <c r="G50" s="969"/>
      <c r="H50" s="5"/>
      <c r="I50" s="761"/>
      <c r="J50" s="969"/>
      <c r="K50" s="969"/>
      <c r="L50" s="969"/>
      <c r="M50" s="969"/>
      <c r="N50" s="969"/>
      <c r="O50" s="969"/>
      <c r="P50" s="1571">
        <f t="shared" ref="P50:AA50" si="15">P41+P46+P47+P48+P49</f>
        <v>0</v>
      </c>
      <c r="Q50" s="1571">
        <f t="shared" si="15"/>
        <v>0</v>
      </c>
      <c r="R50" s="1571">
        <f t="shared" si="15"/>
        <v>0</v>
      </c>
      <c r="S50" s="1571">
        <f t="shared" si="15"/>
        <v>0</v>
      </c>
      <c r="T50" s="1571">
        <f t="shared" si="15"/>
        <v>0</v>
      </c>
      <c r="U50" s="1571">
        <f t="shared" si="15"/>
        <v>0</v>
      </c>
      <c r="V50" s="1571">
        <f t="shared" si="15"/>
        <v>0</v>
      </c>
      <c r="W50" s="1571">
        <f t="shared" si="15"/>
        <v>0</v>
      </c>
      <c r="X50" s="1571">
        <f t="shared" si="15"/>
        <v>0</v>
      </c>
      <c r="Y50" s="1571">
        <f t="shared" si="15"/>
        <v>0</v>
      </c>
      <c r="Z50" s="1571">
        <f t="shared" si="15"/>
        <v>0</v>
      </c>
      <c r="AA50" s="1571">
        <f t="shared" si="15"/>
        <v>0</v>
      </c>
      <c r="AB50" s="1571">
        <f>AB41+AB46+AB47+AB48+AB49</f>
        <v>0</v>
      </c>
      <c r="AC50" s="998"/>
      <c r="AD50" s="999"/>
      <c r="AF50" s="208" t="str">
        <f t="shared" si="10"/>
        <v/>
      </c>
      <c r="AG50" s="50" t="str">
        <f t="shared" si="11"/>
        <v/>
      </c>
      <c r="AH50" s="50" t="str">
        <f t="shared" si="12"/>
        <v/>
      </c>
      <c r="AI50" s="50" t="str">
        <f t="shared" si="13"/>
        <v/>
      </c>
      <c r="AJ50" s="209" t="str">
        <f t="shared" si="14"/>
        <v/>
      </c>
    </row>
    <row r="51" spans="1:36" s="2" customFormat="1">
      <c r="A51" s="1462"/>
      <c r="B51" s="1433"/>
      <c r="C51" s="1433"/>
      <c r="D51" s="1487"/>
      <c r="E51" s="1487"/>
      <c r="F51" s="985"/>
      <c r="G51" s="985"/>
      <c r="H51" s="5"/>
      <c r="J51" s="985"/>
      <c r="K51" s="985"/>
      <c r="L51" s="985"/>
      <c r="M51" s="985"/>
      <c r="N51" s="985"/>
      <c r="O51" s="985"/>
      <c r="P51" s="985"/>
      <c r="Q51" s="985"/>
      <c r="R51" s="985"/>
      <c r="S51" s="985"/>
      <c r="T51" s="985"/>
      <c r="U51" s="985"/>
      <c r="V51" s="985"/>
      <c r="W51" s="985"/>
      <c r="X51" s="985"/>
      <c r="Y51" s="985"/>
      <c r="Z51" s="985"/>
      <c r="AA51" s="985"/>
      <c r="AB51" s="985"/>
      <c r="AC51" s="255"/>
      <c r="AD51" s="1009"/>
      <c r="AF51" s="437"/>
      <c r="AJ51" s="438"/>
    </row>
    <row r="52" spans="1:36" s="4" customFormat="1" ht="12.75" customHeight="1">
      <c r="A52" s="1459" t="s">
        <v>541</v>
      </c>
      <c r="B52" s="1441"/>
      <c r="C52" s="1441"/>
      <c r="D52" s="1481"/>
      <c r="E52" s="1481"/>
      <c r="F52" s="1005"/>
      <c r="G52" s="1010"/>
      <c r="H52" s="5"/>
      <c r="J52" s="1010"/>
      <c r="K52" s="1010"/>
      <c r="L52" s="1010"/>
      <c r="M52" s="1010"/>
      <c r="N52" s="1010"/>
      <c r="O52" s="1010"/>
      <c r="P52" s="1010"/>
      <c r="Q52" s="1010"/>
      <c r="R52" s="1010"/>
      <c r="S52" s="1010"/>
      <c r="T52" s="1010"/>
      <c r="U52" s="1010"/>
      <c r="V52" s="1010"/>
      <c r="W52" s="1010"/>
      <c r="X52" s="1010"/>
      <c r="Y52" s="1010"/>
      <c r="Z52" s="1010"/>
      <c r="AA52" s="1010"/>
      <c r="AB52" s="1010"/>
      <c r="AC52" s="1011"/>
      <c r="AD52" s="624"/>
      <c r="AF52" s="203"/>
      <c r="AG52" s="45"/>
      <c r="AH52" s="45"/>
      <c r="AI52" s="45"/>
      <c r="AJ52" s="204"/>
    </row>
    <row r="53" spans="1:36" s="515" customFormat="1">
      <c r="A53" s="1461" t="s">
        <v>542</v>
      </c>
      <c r="B53" s="1436" t="s">
        <v>1324</v>
      </c>
      <c r="C53" s="1433" t="s">
        <v>2147</v>
      </c>
      <c r="D53" s="1483" t="s">
        <v>1080</v>
      </c>
      <c r="E53" s="1483" t="s">
        <v>1104</v>
      </c>
      <c r="F53" s="974"/>
      <c r="G53" s="974"/>
      <c r="H53" s="5"/>
      <c r="I53" s="761"/>
      <c r="J53" s="974"/>
      <c r="K53" s="974"/>
      <c r="L53" s="974"/>
      <c r="M53" s="974"/>
      <c r="N53" s="974"/>
      <c r="O53" s="974"/>
      <c r="P53" s="1572">
        <f t="shared" ref="P53:AA53" si="16">P54+P55+P56+P57+P58</f>
        <v>0</v>
      </c>
      <c r="Q53" s="1572">
        <f t="shared" si="16"/>
        <v>0</v>
      </c>
      <c r="R53" s="1572">
        <f t="shared" si="16"/>
        <v>0</v>
      </c>
      <c r="S53" s="1572">
        <f t="shared" si="16"/>
        <v>0</v>
      </c>
      <c r="T53" s="1572">
        <f t="shared" si="16"/>
        <v>0</v>
      </c>
      <c r="U53" s="1572">
        <f t="shared" si="16"/>
        <v>0</v>
      </c>
      <c r="V53" s="1572">
        <f t="shared" si="16"/>
        <v>0</v>
      </c>
      <c r="W53" s="1572">
        <f t="shared" si="16"/>
        <v>0</v>
      </c>
      <c r="X53" s="1572">
        <f t="shared" si="16"/>
        <v>0</v>
      </c>
      <c r="Y53" s="1572">
        <f t="shared" si="16"/>
        <v>0</v>
      </c>
      <c r="Z53" s="1572">
        <f t="shared" si="16"/>
        <v>0</v>
      </c>
      <c r="AA53" s="1572">
        <f t="shared" si="16"/>
        <v>0</v>
      </c>
      <c r="AB53" s="1572">
        <f>AB54+AB55+AB56+AB57+AB58</f>
        <v>0</v>
      </c>
      <c r="AC53" s="998"/>
      <c r="AD53" s="997"/>
      <c r="AF53" s="208" t="str">
        <f>IF(AND(Y53&lt;&gt;0,Z53&lt;&gt;""),(Z53/Y53-1),"")</f>
        <v/>
      </c>
      <c r="AG53" s="50" t="str">
        <f>IF(AND(X53&lt;&gt;0,Y53&lt;&gt;""),(Y53/X53-1),"")</f>
        <v/>
      </c>
      <c r="AH53" s="50" t="str">
        <f>IF(AND(W53&lt;&gt;0,X53&lt;&gt;""),(X53/W53-1),"")</f>
        <v/>
      </c>
      <c r="AI53" s="50" t="str">
        <f>IF(AND(V53&lt;&gt;0,V53&lt;&gt;""),(W53/V53-1),"")</f>
        <v/>
      </c>
      <c r="AJ53" s="209" t="str">
        <f>IF(AND(U53&lt;&gt;0,U53&lt;&gt;""),(V53/U53-1),"")</f>
        <v/>
      </c>
    </row>
    <row r="54" spans="1:36" s="515" customFormat="1">
      <c r="A54" s="1468" t="s">
        <v>692</v>
      </c>
      <c r="B54" s="1436" t="s">
        <v>1325</v>
      </c>
      <c r="C54" s="1436" t="s">
        <v>2148</v>
      </c>
      <c r="D54" s="1483" t="s">
        <v>1080</v>
      </c>
      <c r="E54" s="1483" t="s">
        <v>1104</v>
      </c>
      <c r="F54" s="969"/>
      <c r="G54" s="969"/>
      <c r="H54" s="969"/>
      <c r="I54" s="969"/>
      <c r="J54" s="969"/>
      <c r="K54" s="969"/>
      <c r="L54" s="969"/>
      <c r="M54" s="969"/>
      <c r="N54" s="969"/>
      <c r="O54" s="969"/>
      <c r="P54" s="969"/>
      <c r="Q54" s="969"/>
      <c r="R54" s="969"/>
      <c r="S54" s="969"/>
      <c r="T54" s="969"/>
      <c r="U54" s="969"/>
      <c r="V54" s="969"/>
      <c r="W54" s="969"/>
      <c r="X54" s="969"/>
      <c r="Y54" s="969"/>
      <c r="Z54" s="969"/>
      <c r="AA54" s="969"/>
      <c r="AB54" s="969"/>
      <c r="AC54" s="998"/>
      <c r="AD54" s="997"/>
      <c r="AF54" s="517"/>
      <c r="AJ54" s="518"/>
    </row>
    <row r="55" spans="1:36" s="515" customFormat="1">
      <c r="A55" s="1468" t="s">
        <v>693</v>
      </c>
      <c r="B55" s="1436" t="s">
        <v>1326</v>
      </c>
      <c r="C55" s="1436" t="s">
        <v>2149</v>
      </c>
      <c r="D55" s="1483" t="s">
        <v>1080</v>
      </c>
      <c r="E55" s="1483" t="s">
        <v>1104</v>
      </c>
      <c r="F55" s="969"/>
      <c r="G55" s="22"/>
      <c r="H55" s="761"/>
      <c r="I55" s="969"/>
      <c r="J55" s="969"/>
      <c r="K55" s="969"/>
      <c r="L55" s="969"/>
      <c r="M55" s="969"/>
      <c r="N55" s="969"/>
      <c r="O55" s="969"/>
      <c r="P55" s="969"/>
      <c r="Q55" s="969"/>
      <c r="R55" s="969"/>
      <c r="S55" s="969"/>
      <c r="T55" s="969"/>
      <c r="U55" s="969"/>
      <c r="V55" s="969"/>
      <c r="W55" s="969"/>
      <c r="X55" s="969"/>
      <c r="Y55" s="969"/>
      <c r="Z55" s="969"/>
      <c r="AA55" s="969"/>
      <c r="AB55" s="969"/>
      <c r="AC55" s="998"/>
      <c r="AD55" s="997"/>
      <c r="AF55" s="517"/>
      <c r="AJ55" s="518"/>
    </row>
    <row r="56" spans="1:36" s="515" customFormat="1">
      <c r="A56" s="1468" t="s">
        <v>411</v>
      </c>
      <c r="B56" s="1436" t="s">
        <v>1327</v>
      </c>
      <c r="C56" s="1436" t="s">
        <v>2150</v>
      </c>
      <c r="D56" s="1483" t="s">
        <v>1080</v>
      </c>
      <c r="E56" s="1483" t="s">
        <v>1104</v>
      </c>
      <c r="F56" s="969"/>
      <c r="G56" s="11"/>
      <c r="H56" s="761"/>
      <c r="I56" s="969"/>
      <c r="J56" s="969"/>
      <c r="K56" s="969"/>
      <c r="L56" s="969"/>
      <c r="M56" s="969"/>
      <c r="N56" s="969"/>
      <c r="O56" s="969"/>
      <c r="P56" s="969"/>
      <c r="Q56" s="969"/>
      <c r="R56" s="969"/>
      <c r="S56" s="969"/>
      <c r="T56" s="969"/>
      <c r="U56" s="969"/>
      <c r="V56" s="969"/>
      <c r="W56" s="969"/>
      <c r="X56" s="969"/>
      <c r="Y56" s="969"/>
      <c r="Z56" s="969"/>
      <c r="AA56" s="969"/>
      <c r="AB56" s="969"/>
      <c r="AC56" s="998"/>
      <c r="AD56" s="997"/>
      <c r="AF56" s="517"/>
      <c r="AJ56" s="518"/>
    </row>
    <row r="57" spans="1:36" s="515" customFormat="1">
      <c r="A57" s="1468" t="s">
        <v>638</v>
      </c>
      <c r="B57" s="1436" t="s">
        <v>1328</v>
      </c>
      <c r="C57" s="1436" t="s">
        <v>2151</v>
      </c>
      <c r="D57" s="1483" t="s">
        <v>1080</v>
      </c>
      <c r="E57" s="1483" t="s">
        <v>1104</v>
      </c>
      <c r="F57" s="969"/>
      <c r="G57" s="11"/>
      <c r="H57" s="761"/>
      <c r="I57" s="969"/>
      <c r="J57" s="969"/>
      <c r="K57" s="969"/>
      <c r="L57" s="969"/>
      <c r="M57" s="969"/>
      <c r="N57" s="969"/>
      <c r="O57" s="969"/>
      <c r="P57" s="970"/>
      <c r="Q57" s="970"/>
      <c r="R57" s="970"/>
      <c r="S57" s="970"/>
      <c r="T57" s="970"/>
      <c r="U57" s="970"/>
      <c r="V57" s="970"/>
      <c r="W57" s="970"/>
      <c r="X57" s="970"/>
      <c r="Y57" s="970"/>
      <c r="Z57" s="970"/>
      <c r="AA57" s="970"/>
      <c r="AB57" s="970"/>
      <c r="AC57" s="998"/>
      <c r="AD57" s="761"/>
      <c r="AF57" s="517"/>
      <c r="AJ57" s="518"/>
    </row>
    <row r="58" spans="1:36" s="515" customFormat="1">
      <c r="A58" s="1468" t="s">
        <v>639</v>
      </c>
      <c r="B58" s="1436" t="s">
        <v>1329</v>
      </c>
      <c r="C58" s="1436" t="s">
        <v>2152</v>
      </c>
      <c r="D58" s="1483" t="s">
        <v>1080</v>
      </c>
      <c r="E58" s="1483" t="s">
        <v>1104</v>
      </c>
      <c r="F58" s="970"/>
      <c r="G58" s="11"/>
      <c r="H58" s="761"/>
      <c r="I58" s="970"/>
      <c r="J58" s="970"/>
      <c r="K58" s="970"/>
      <c r="L58" s="970"/>
      <c r="M58" s="970"/>
      <c r="N58" s="970"/>
      <c r="O58" s="970"/>
      <c r="P58" s="970"/>
      <c r="Q58" s="970"/>
      <c r="R58" s="970"/>
      <c r="S58" s="970"/>
      <c r="T58" s="970"/>
      <c r="U58" s="970"/>
      <c r="V58" s="970"/>
      <c r="W58" s="970"/>
      <c r="X58" s="970"/>
      <c r="Y58" s="970"/>
      <c r="Z58" s="970"/>
      <c r="AA58" s="970"/>
      <c r="AB58" s="970"/>
      <c r="AC58" s="998"/>
      <c r="AD58" s="997"/>
      <c r="AF58" s="517"/>
      <c r="AJ58" s="518"/>
    </row>
    <row r="59" spans="1:36" s="515" customFormat="1">
      <c r="A59" s="1461" t="s">
        <v>543</v>
      </c>
      <c r="B59" s="1436" t="s">
        <v>1330</v>
      </c>
      <c r="C59" s="1436" t="s">
        <v>2153</v>
      </c>
      <c r="D59" s="1483" t="s">
        <v>1080</v>
      </c>
      <c r="E59" s="1483" t="s">
        <v>1104</v>
      </c>
      <c r="F59" s="974"/>
      <c r="G59" s="11"/>
      <c r="H59" s="761"/>
      <c r="I59" s="974"/>
      <c r="J59" s="974"/>
      <c r="K59" s="974"/>
      <c r="L59" s="974"/>
      <c r="M59" s="974"/>
      <c r="N59" s="974"/>
      <c r="O59" s="974"/>
      <c r="P59" s="974"/>
      <c r="Q59" s="974"/>
      <c r="R59" s="974"/>
      <c r="S59" s="974"/>
      <c r="T59" s="974"/>
      <c r="U59" s="974"/>
      <c r="V59" s="974"/>
      <c r="W59" s="974"/>
      <c r="X59" s="974"/>
      <c r="Y59" s="974"/>
      <c r="Z59" s="974"/>
      <c r="AA59" s="974"/>
      <c r="AB59" s="974"/>
      <c r="AC59" s="998"/>
      <c r="AD59" s="997"/>
      <c r="AF59" s="208" t="str">
        <f>IF(AND(Y59&lt;&gt;0,Z59&lt;&gt;""),(Z59/Y59-1),"")</f>
        <v/>
      </c>
      <c r="AG59" s="50" t="str">
        <f>IF(AND(X59&lt;&gt;0,Y59&lt;&gt;""),(Y59/X59-1),"")</f>
        <v/>
      </c>
      <c r="AH59" s="50" t="str">
        <f>IF(AND(W59&lt;&gt;0,X59&lt;&gt;""),(X59/W59-1),"")</f>
        <v/>
      </c>
      <c r="AI59" s="50" t="str">
        <f>IF(AND(V59&lt;&gt;0,V59&lt;&gt;""),(W59/V59-1),"")</f>
        <v/>
      </c>
      <c r="AJ59" s="209" t="str">
        <f>IF(AND(U59&lt;&gt;0,U59&lt;&gt;""),(V59/U59-1),"")</f>
        <v/>
      </c>
    </row>
    <row r="60" spans="1:36" s="515" customFormat="1">
      <c r="A60" s="1461" t="s">
        <v>1023</v>
      </c>
      <c r="B60" s="1436" t="s">
        <v>1331</v>
      </c>
      <c r="C60" s="1436" t="s">
        <v>2154</v>
      </c>
      <c r="D60" s="1483" t="s">
        <v>1080</v>
      </c>
      <c r="E60" s="1483" t="s">
        <v>1104</v>
      </c>
      <c r="F60" s="974"/>
      <c r="G60" s="2"/>
      <c r="H60" s="761"/>
      <c r="I60" s="974"/>
      <c r="J60" s="974"/>
      <c r="K60" s="974"/>
      <c r="L60" s="974"/>
      <c r="M60" s="974"/>
      <c r="N60" s="974"/>
      <c r="O60" s="974"/>
      <c r="P60" s="974"/>
      <c r="Q60" s="974"/>
      <c r="R60" s="974"/>
      <c r="S60" s="974"/>
      <c r="T60" s="974"/>
      <c r="U60" s="974"/>
      <c r="V60" s="974"/>
      <c r="W60" s="974"/>
      <c r="X60" s="974"/>
      <c r="Y60" s="974"/>
      <c r="Z60" s="974"/>
      <c r="AA60" s="974"/>
      <c r="AB60" s="974"/>
      <c r="AC60" s="998"/>
      <c r="AD60" s="997"/>
      <c r="AF60" s="208" t="str">
        <f>IF(AND(Y60&lt;&gt;0,Z60&lt;&gt;""),(Z60/Y60-1),"")</f>
        <v/>
      </c>
      <c r="AG60" s="50" t="str">
        <f>IF(AND(X60&lt;&gt;0,Y60&lt;&gt;""),(Y60/X60-1),"")</f>
        <v/>
      </c>
      <c r="AH60" s="50" t="str">
        <f>IF(AND(W60&lt;&gt;0,X60&lt;&gt;""),(X60/W60-1),"")</f>
        <v/>
      </c>
      <c r="AI60" s="50" t="str">
        <f>IF(AND(V60&lt;&gt;0,V60&lt;&gt;""),(W60/V60-1),"")</f>
        <v/>
      </c>
      <c r="AJ60" s="209" t="str">
        <f>IF(AND(U60&lt;&gt;0,U60&lt;&gt;""),(V60/U60-1),"")</f>
        <v/>
      </c>
    </row>
    <row r="61" spans="1:36" s="515" customFormat="1">
      <c r="A61" s="1461" t="s">
        <v>649</v>
      </c>
      <c r="B61" s="1436" t="s">
        <v>1332</v>
      </c>
      <c r="C61" s="1436" t="s">
        <v>2155</v>
      </c>
      <c r="D61" s="1483" t="s">
        <v>1080</v>
      </c>
      <c r="E61" s="1483" t="s">
        <v>1104</v>
      </c>
      <c r="F61" s="974"/>
      <c r="G61" s="22"/>
      <c r="H61" s="761"/>
      <c r="I61" s="974"/>
      <c r="J61" s="974"/>
      <c r="K61" s="974"/>
      <c r="L61" s="974"/>
      <c r="M61" s="974"/>
      <c r="N61" s="974"/>
      <c r="O61" s="974"/>
      <c r="P61" s="974"/>
      <c r="Q61" s="974"/>
      <c r="R61" s="974"/>
      <c r="S61" s="974"/>
      <c r="T61" s="974"/>
      <c r="U61" s="974"/>
      <c r="V61" s="974"/>
      <c r="W61" s="974"/>
      <c r="X61" s="974"/>
      <c r="Y61" s="974"/>
      <c r="Z61" s="974"/>
      <c r="AA61" s="974"/>
      <c r="AB61" s="974"/>
      <c r="AC61" s="998"/>
      <c r="AD61" s="997"/>
      <c r="AF61" s="208" t="str">
        <f>IF(AND(Y61&lt;&gt;0,Z61&lt;&gt;""),(Z61/Y61-1),"")</f>
        <v/>
      </c>
      <c r="AG61" s="50" t="str">
        <f>IF(AND(X61&lt;&gt;0,Y61&lt;&gt;""),(Y61/X61-1),"")</f>
        <v/>
      </c>
      <c r="AH61" s="50" t="str">
        <f>IF(AND(W61&lt;&gt;0,X61&lt;&gt;""),(X61/W61-1),"")</f>
        <v/>
      </c>
      <c r="AI61" s="50" t="str">
        <f>IF(AND(V61&lt;&gt;0,V61&lt;&gt;""),(W61/V61-1),"")</f>
        <v/>
      </c>
      <c r="AJ61" s="209" t="str">
        <f>IF(AND(U61&lt;&gt;0,U61&lt;&gt;""),(V61/U61-1),"")</f>
        <v/>
      </c>
    </row>
    <row r="62" spans="1:36" s="515" customFormat="1">
      <c r="A62" s="1467" t="s">
        <v>569</v>
      </c>
      <c r="B62" s="1436" t="s">
        <v>1333</v>
      </c>
      <c r="C62" s="1436" t="s">
        <v>2156</v>
      </c>
      <c r="D62" s="1483" t="s">
        <v>1080</v>
      </c>
      <c r="E62" s="1483" t="s">
        <v>1104</v>
      </c>
      <c r="F62" s="974"/>
      <c r="G62" s="22"/>
      <c r="H62" s="761"/>
      <c r="I62" s="974"/>
      <c r="J62" s="974"/>
      <c r="K62" s="974"/>
      <c r="L62" s="974"/>
      <c r="M62" s="969"/>
      <c r="N62" s="969"/>
      <c r="O62" s="969"/>
      <c r="P62" s="1571">
        <f t="shared" ref="P62:AA62" si="17">P53+P59+P60+P61</f>
        <v>0</v>
      </c>
      <c r="Q62" s="1571">
        <f t="shared" si="17"/>
        <v>0</v>
      </c>
      <c r="R62" s="1571">
        <f t="shared" si="17"/>
        <v>0</v>
      </c>
      <c r="S62" s="1571">
        <f t="shared" si="17"/>
        <v>0</v>
      </c>
      <c r="T62" s="1571">
        <f t="shared" si="17"/>
        <v>0</v>
      </c>
      <c r="U62" s="1571">
        <f t="shared" si="17"/>
        <v>0</v>
      </c>
      <c r="V62" s="1571">
        <f t="shared" si="17"/>
        <v>0</v>
      </c>
      <c r="W62" s="1571">
        <f t="shared" si="17"/>
        <v>0</v>
      </c>
      <c r="X62" s="1571">
        <f t="shared" si="17"/>
        <v>0</v>
      </c>
      <c r="Y62" s="1571">
        <f t="shared" si="17"/>
        <v>0</v>
      </c>
      <c r="Z62" s="1571">
        <f t="shared" si="17"/>
        <v>0</v>
      </c>
      <c r="AA62" s="1571">
        <f t="shared" si="17"/>
        <v>0</v>
      </c>
      <c r="AB62" s="1571">
        <f>AB53+AB59+AB60+AB61</f>
        <v>0</v>
      </c>
      <c r="AC62" s="998"/>
      <c r="AD62" s="997"/>
      <c r="AF62" s="208" t="str">
        <f>IF(AND(Y62&lt;&gt;0,Z62&lt;&gt;""),(Z62/Y62-1),"")</f>
        <v/>
      </c>
      <c r="AG62" s="50" t="str">
        <f>IF(AND(X62&lt;&gt;0,Y62&lt;&gt;""),(Y62/X62-1),"")</f>
        <v/>
      </c>
      <c r="AH62" s="50" t="str">
        <f>IF(AND(W62&lt;&gt;0,X62&lt;&gt;""),(X62/W62-1),"")</f>
        <v/>
      </c>
      <c r="AI62" s="50" t="str">
        <f>IF(AND(V62&lt;&gt;0,V62&lt;&gt;""),(W62/V62-1),"")</f>
        <v/>
      </c>
      <c r="AJ62" s="209" t="str">
        <f>IF(AND(U62&lt;&gt;0,U62&lt;&gt;""),(V62/U62-1),"")</f>
        <v/>
      </c>
    </row>
    <row r="63" spans="1:36" s="2" customFormat="1">
      <c r="A63" s="1461"/>
      <c r="B63" s="1436"/>
      <c r="C63" s="1436"/>
      <c r="D63" s="1487"/>
      <c r="E63" s="1487"/>
      <c r="F63" s="985"/>
      <c r="G63" s="22"/>
      <c r="I63" s="985"/>
      <c r="J63" s="985"/>
      <c r="K63" s="985"/>
      <c r="L63" s="985"/>
      <c r="M63" s="985"/>
      <c r="N63" s="985"/>
      <c r="O63" s="985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1013"/>
      <c r="AD63" s="253"/>
      <c r="AF63" s="437"/>
      <c r="AJ63" s="438"/>
    </row>
    <row r="64" spans="1:36" s="4" customFormat="1" ht="12.75" customHeight="1">
      <c r="A64" s="1459" t="s">
        <v>1139</v>
      </c>
      <c r="B64" s="1441"/>
      <c r="C64" s="1441"/>
      <c r="D64" s="1481"/>
      <c r="E64" s="1481"/>
      <c r="F64" s="1014"/>
      <c r="G64" s="22"/>
      <c r="I64" s="1014"/>
      <c r="J64" s="1014"/>
      <c r="K64" s="1014"/>
      <c r="L64" s="1014"/>
      <c r="M64" s="1014"/>
      <c r="N64" s="1014"/>
      <c r="O64" s="1014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1011"/>
      <c r="AD64" s="624"/>
      <c r="AF64" s="203"/>
      <c r="AG64" s="45"/>
      <c r="AH64" s="45"/>
      <c r="AI64" s="45"/>
      <c r="AJ64" s="204"/>
    </row>
    <row r="65" spans="1:36" s="508" customFormat="1">
      <c r="A65" s="1461" t="s">
        <v>2317</v>
      </c>
      <c r="B65" s="1436" t="s">
        <v>2752</v>
      </c>
      <c r="C65" s="1436" t="s">
        <v>2157</v>
      </c>
      <c r="D65" s="1483" t="s">
        <v>1080</v>
      </c>
      <c r="E65" s="1483" t="s">
        <v>1104</v>
      </c>
      <c r="F65" s="1086"/>
      <c r="G65" s="1086"/>
      <c r="H65" s="1086"/>
      <c r="I65" s="1086"/>
      <c r="J65" s="1086"/>
      <c r="K65" s="1086"/>
      <c r="L65" s="1086"/>
      <c r="M65" s="1086"/>
      <c r="N65" s="1086"/>
      <c r="O65" s="1086"/>
      <c r="P65" s="174">
        <f t="shared" ref="P65:AB66" si="18">P75+P87+P97</f>
        <v>0</v>
      </c>
      <c r="Q65" s="174">
        <f t="shared" si="18"/>
        <v>0</v>
      </c>
      <c r="R65" s="174">
        <f t="shared" si="18"/>
        <v>0</v>
      </c>
      <c r="S65" s="174">
        <f t="shared" si="18"/>
        <v>0</v>
      </c>
      <c r="T65" s="174">
        <f t="shared" si="18"/>
        <v>0</v>
      </c>
      <c r="U65" s="174">
        <f t="shared" si="18"/>
        <v>0</v>
      </c>
      <c r="V65" s="174">
        <f t="shared" si="18"/>
        <v>0</v>
      </c>
      <c r="W65" s="174">
        <f t="shared" si="18"/>
        <v>0</v>
      </c>
      <c r="X65" s="174">
        <f t="shared" si="18"/>
        <v>0</v>
      </c>
      <c r="Y65" s="174">
        <f t="shared" si="18"/>
        <v>0</v>
      </c>
      <c r="Z65" s="174">
        <f t="shared" si="18"/>
        <v>0</v>
      </c>
      <c r="AA65" s="174">
        <f t="shared" si="18"/>
        <v>0</v>
      </c>
      <c r="AB65" s="174">
        <f>AB75+AB87+AB97</f>
        <v>0</v>
      </c>
      <c r="AC65" s="998"/>
      <c r="AD65" s="997"/>
      <c r="AF65" s="208" t="str">
        <f>IF(AND(Y65&lt;&gt;0,Z65&lt;&gt;""),(Z65/Y65-1),"")</f>
        <v/>
      </c>
      <c r="AG65" s="50" t="str">
        <f>IF(AND(X65&lt;&gt;0,Y65&lt;&gt;""),(Y65/X65-1),"")</f>
        <v/>
      </c>
      <c r="AH65" s="50" t="str">
        <f>IF(AND(W65&lt;&gt;0,X65&lt;&gt;""),(X65/W65-1),"")</f>
        <v/>
      </c>
      <c r="AI65" s="50" t="str">
        <f>IF(AND(V65&lt;&gt;0,V65&lt;&gt;""),(W65/V65-1),"")</f>
        <v/>
      </c>
      <c r="AJ65" s="209" t="str">
        <f>IF(AND(U65&lt;&gt;0,U65&lt;&gt;""),(V65/U65-1),"")</f>
        <v/>
      </c>
    </row>
    <row r="66" spans="1:36" s="515" customFormat="1">
      <c r="A66" s="1468" t="s">
        <v>413</v>
      </c>
      <c r="B66" s="1436" t="s">
        <v>1335</v>
      </c>
      <c r="C66" s="1436" t="s">
        <v>751</v>
      </c>
      <c r="D66" s="1483" t="s">
        <v>1080</v>
      </c>
      <c r="E66" s="1483" t="s">
        <v>1104</v>
      </c>
      <c r="F66" s="969"/>
      <c r="G66" s="969"/>
      <c r="H66" s="969"/>
      <c r="I66" s="969"/>
      <c r="J66" s="969"/>
      <c r="K66" s="969"/>
      <c r="L66" s="969"/>
      <c r="M66" s="969"/>
      <c r="N66" s="969"/>
      <c r="O66" s="969"/>
      <c r="P66" s="174">
        <f t="shared" si="18"/>
        <v>0</v>
      </c>
      <c r="Q66" s="174">
        <f t="shared" si="18"/>
        <v>0</v>
      </c>
      <c r="R66" s="174">
        <f t="shared" si="18"/>
        <v>0</v>
      </c>
      <c r="S66" s="174">
        <f t="shared" si="18"/>
        <v>0</v>
      </c>
      <c r="T66" s="174">
        <f t="shared" si="18"/>
        <v>0</v>
      </c>
      <c r="U66" s="174">
        <f t="shared" si="18"/>
        <v>0</v>
      </c>
      <c r="V66" s="174">
        <f t="shared" si="18"/>
        <v>0</v>
      </c>
      <c r="W66" s="174">
        <f t="shared" si="18"/>
        <v>0</v>
      </c>
      <c r="X66" s="174">
        <f t="shared" si="18"/>
        <v>0</v>
      </c>
      <c r="Y66" s="174">
        <f t="shared" si="18"/>
        <v>0</v>
      </c>
      <c r="Z66" s="174">
        <f t="shared" si="18"/>
        <v>0</v>
      </c>
      <c r="AA66" s="174">
        <f t="shared" si="18"/>
        <v>0</v>
      </c>
      <c r="AB66" s="174">
        <f t="shared" si="18"/>
        <v>0</v>
      </c>
      <c r="AC66" s="998"/>
      <c r="AD66" s="757"/>
      <c r="AF66" s="517"/>
      <c r="AJ66" s="518"/>
    </row>
    <row r="67" spans="1:36" s="508" customFormat="1">
      <c r="A67" s="1468" t="s">
        <v>412</v>
      </c>
      <c r="B67" s="1436" t="s">
        <v>1334</v>
      </c>
      <c r="C67" s="1436" t="s">
        <v>765</v>
      </c>
      <c r="D67" s="1483" t="s">
        <v>1080</v>
      </c>
      <c r="E67" s="1483" t="s">
        <v>1104</v>
      </c>
      <c r="F67" s="1086"/>
      <c r="G67" s="769"/>
      <c r="H67" s="1086"/>
      <c r="I67" s="1086"/>
      <c r="J67" s="1086"/>
      <c r="K67" s="1086"/>
      <c r="L67" s="1086"/>
      <c r="M67" s="1086"/>
      <c r="N67" s="1086"/>
      <c r="O67" s="1086"/>
      <c r="P67" s="174">
        <f t="shared" ref="P67:AA71" si="19">SUM(P77+P89+P99)</f>
        <v>0</v>
      </c>
      <c r="Q67" s="174">
        <f t="shared" si="19"/>
        <v>0</v>
      </c>
      <c r="R67" s="174">
        <f t="shared" si="19"/>
        <v>0</v>
      </c>
      <c r="S67" s="174">
        <f t="shared" si="19"/>
        <v>0</v>
      </c>
      <c r="T67" s="174">
        <f t="shared" si="19"/>
        <v>0</v>
      </c>
      <c r="U67" s="174">
        <f t="shared" si="19"/>
        <v>0</v>
      </c>
      <c r="V67" s="174">
        <f t="shared" si="19"/>
        <v>0</v>
      </c>
      <c r="W67" s="174">
        <f t="shared" si="19"/>
        <v>0</v>
      </c>
      <c r="X67" s="174">
        <f t="shared" si="19"/>
        <v>0</v>
      </c>
      <c r="Y67" s="174">
        <f t="shared" si="19"/>
        <v>0</v>
      </c>
      <c r="Z67" s="174">
        <f t="shared" si="19"/>
        <v>0</v>
      </c>
      <c r="AA67" s="174">
        <f t="shared" si="19"/>
        <v>0</v>
      </c>
      <c r="AB67" s="174">
        <f t="shared" ref="AB67:AB71" si="20">SUM(AB77+AB89+AB99)</f>
        <v>0</v>
      </c>
      <c r="AC67" s="998"/>
      <c r="AD67" s="1015"/>
      <c r="AF67" s="208" t="str">
        <f t="shared" ref="AF67:AF72" si="21">IF(AND(Y67&lt;&gt;0,Z67&lt;&gt;""),(Z67/Y67-1),"")</f>
        <v/>
      </c>
      <c r="AG67" s="50" t="str">
        <f t="shared" ref="AG67:AG72" si="22">IF(AND(X67&lt;&gt;0,Y67&lt;&gt;""),(Y67/X67-1),"")</f>
        <v/>
      </c>
      <c r="AH67" s="50" t="str">
        <f t="shared" ref="AH67:AH72" si="23">IF(AND(W67&lt;&gt;0,X67&lt;&gt;""),(X67/W67-1),"")</f>
        <v/>
      </c>
      <c r="AI67" s="50" t="str">
        <f t="shared" ref="AI67:AI72" si="24">IF(AND(V67&lt;&gt;0,V67&lt;&gt;""),(W67/V67-1),"")</f>
        <v/>
      </c>
      <c r="AJ67" s="209" t="str">
        <f t="shared" ref="AJ67:AJ72" si="25">IF(AND(U67&lt;&gt;0,U67&lt;&gt;""),(V67/U67-1),"")</f>
        <v/>
      </c>
    </row>
    <row r="68" spans="1:36" s="508" customFormat="1">
      <c r="A68" s="1461" t="s">
        <v>655</v>
      </c>
      <c r="B68" s="1436" t="s">
        <v>1194</v>
      </c>
      <c r="C68" s="1436" t="s">
        <v>752</v>
      </c>
      <c r="D68" s="1483" t="s">
        <v>1080</v>
      </c>
      <c r="E68" s="1483" t="s">
        <v>1104</v>
      </c>
      <c r="F68" s="1109"/>
      <c r="G68" s="1109"/>
      <c r="H68" s="1109"/>
      <c r="I68" s="1109"/>
      <c r="J68" s="1109"/>
      <c r="K68" s="1109"/>
      <c r="L68" s="1109"/>
      <c r="M68" s="1086"/>
      <c r="N68" s="1086"/>
      <c r="O68" s="1086"/>
      <c r="P68" s="174">
        <f t="shared" si="19"/>
        <v>0</v>
      </c>
      <c r="Q68" s="174">
        <f t="shared" si="19"/>
        <v>0</v>
      </c>
      <c r="R68" s="174">
        <f t="shared" si="19"/>
        <v>0</v>
      </c>
      <c r="S68" s="174">
        <f t="shared" si="19"/>
        <v>0</v>
      </c>
      <c r="T68" s="174">
        <f t="shared" si="19"/>
        <v>0</v>
      </c>
      <c r="U68" s="174">
        <f t="shared" si="19"/>
        <v>0</v>
      </c>
      <c r="V68" s="174">
        <f t="shared" si="19"/>
        <v>0</v>
      </c>
      <c r="W68" s="174">
        <f t="shared" si="19"/>
        <v>0</v>
      </c>
      <c r="X68" s="174">
        <f t="shared" si="19"/>
        <v>0</v>
      </c>
      <c r="Y68" s="174">
        <f t="shared" si="19"/>
        <v>0</v>
      </c>
      <c r="Z68" s="174">
        <f t="shared" si="19"/>
        <v>0</v>
      </c>
      <c r="AA68" s="174">
        <f t="shared" si="19"/>
        <v>0</v>
      </c>
      <c r="AB68" s="174">
        <f t="shared" si="20"/>
        <v>0</v>
      </c>
      <c r="AC68" s="998"/>
      <c r="AD68" s="1015"/>
      <c r="AF68" s="208" t="str">
        <f t="shared" si="21"/>
        <v/>
      </c>
      <c r="AG68" s="50" t="str">
        <f t="shared" si="22"/>
        <v/>
      </c>
      <c r="AH68" s="50" t="str">
        <f t="shared" si="23"/>
        <v/>
      </c>
      <c r="AI68" s="50" t="str">
        <f t="shared" si="24"/>
        <v/>
      </c>
      <c r="AJ68" s="209" t="str">
        <f t="shared" si="25"/>
        <v/>
      </c>
    </row>
    <row r="69" spans="1:36" s="508" customFormat="1">
      <c r="A69" s="1461" t="s">
        <v>656</v>
      </c>
      <c r="B69" s="1436" t="s">
        <v>1336</v>
      </c>
      <c r="C69" s="1436" t="s">
        <v>753</v>
      </c>
      <c r="D69" s="1483" t="s">
        <v>1080</v>
      </c>
      <c r="E69" s="1483" t="s">
        <v>1104</v>
      </c>
      <c r="F69" s="1109"/>
      <c r="G69" s="1109"/>
      <c r="H69" s="1109"/>
      <c r="I69" s="1109"/>
      <c r="J69" s="1109"/>
      <c r="K69" s="1109"/>
      <c r="L69" s="1109"/>
      <c r="M69" s="1109"/>
      <c r="N69" s="1109"/>
      <c r="O69" s="1109"/>
      <c r="P69" s="174">
        <f t="shared" si="19"/>
        <v>0</v>
      </c>
      <c r="Q69" s="174">
        <f t="shared" si="19"/>
        <v>0</v>
      </c>
      <c r="R69" s="174">
        <f t="shared" si="19"/>
        <v>0</v>
      </c>
      <c r="S69" s="174">
        <f t="shared" si="19"/>
        <v>0</v>
      </c>
      <c r="T69" s="174">
        <f t="shared" si="19"/>
        <v>0</v>
      </c>
      <c r="U69" s="174">
        <f t="shared" si="19"/>
        <v>0</v>
      </c>
      <c r="V69" s="174">
        <f t="shared" si="19"/>
        <v>0</v>
      </c>
      <c r="W69" s="174">
        <f t="shared" si="19"/>
        <v>0</v>
      </c>
      <c r="X69" s="174">
        <f t="shared" si="19"/>
        <v>0</v>
      </c>
      <c r="Y69" s="174">
        <f t="shared" si="19"/>
        <v>0</v>
      </c>
      <c r="Z69" s="174">
        <f t="shared" si="19"/>
        <v>0</v>
      </c>
      <c r="AA69" s="174">
        <f t="shared" si="19"/>
        <v>0</v>
      </c>
      <c r="AB69" s="174">
        <f t="shared" si="20"/>
        <v>0</v>
      </c>
      <c r="AC69" s="998"/>
      <c r="AD69" s="1015"/>
      <c r="AF69" s="208" t="str">
        <f t="shared" si="21"/>
        <v/>
      </c>
      <c r="AG69" s="50" t="str">
        <f t="shared" si="22"/>
        <v/>
      </c>
      <c r="AH69" s="50" t="str">
        <f t="shared" si="23"/>
        <v/>
      </c>
      <c r="AI69" s="50" t="str">
        <f t="shared" si="24"/>
        <v/>
      </c>
      <c r="AJ69" s="209" t="str">
        <f t="shared" si="25"/>
        <v/>
      </c>
    </row>
    <row r="70" spans="1:36" s="508" customFormat="1">
      <c r="A70" s="1461" t="s">
        <v>1079</v>
      </c>
      <c r="B70" s="1436" t="s">
        <v>1337</v>
      </c>
      <c r="C70" s="1436" t="s">
        <v>754</v>
      </c>
      <c r="D70" s="1483" t="s">
        <v>1080</v>
      </c>
      <c r="E70" s="1483" t="s">
        <v>1104</v>
      </c>
      <c r="F70" s="1109"/>
      <c r="G70" s="1109"/>
      <c r="H70" s="1109"/>
      <c r="I70" s="1109"/>
      <c r="J70" s="1109"/>
      <c r="K70" s="1109"/>
      <c r="L70" s="1109"/>
      <c r="M70" s="1086"/>
      <c r="N70" s="1086"/>
      <c r="O70" s="1086"/>
      <c r="P70" s="174">
        <f t="shared" si="19"/>
        <v>0</v>
      </c>
      <c r="Q70" s="174">
        <f t="shared" si="19"/>
        <v>0</v>
      </c>
      <c r="R70" s="174">
        <f t="shared" si="19"/>
        <v>0</v>
      </c>
      <c r="S70" s="174">
        <f t="shared" si="19"/>
        <v>0</v>
      </c>
      <c r="T70" s="174">
        <f t="shared" si="19"/>
        <v>0</v>
      </c>
      <c r="U70" s="174">
        <f t="shared" si="19"/>
        <v>0</v>
      </c>
      <c r="V70" s="174">
        <f t="shared" si="19"/>
        <v>0</v>
      </c>
      <c r="W70" s="174">
        <f t="shared" si="19"/>
        <v>0</v>
      </c>
      <c r="X70" s="174">
        <f t="shared" si="19"/>
        <v>0</v>
      </c>
      <c r="Y70" s="174">
        <f t="shared" si="19"/>
        <v>0</v>
      </c>
      <c r="Z70" s="174">
        <f t="shared" si="19"/>
        <v>0</v>
      </c>
      <c r="AA70" s="174">
        <f t="shared" si="19"/>
        <v>0</v>
      </c>
      <c r="AB70" s="174">
        <f t="shared" si="20"/>
        <v>0</v>
      </c>
      <c r="AC70" s="998"/>
      <c r="AD70" s="1016"/>
      <c r="AF70" s="208" t="str">
        <f t="shared" si="21"/>
        <v/>
      </c>
      <c r="AG70" s="50" t="str">
        <f t="shared" si="22"/>
        <v/>
      </c>
      <c r="AH70" s="50" t="str">
        <f t="shared" si="23"/>
        <v/>
      </c>
      <c r="AI70" s="50" t="str">
        <f t="shared" si="24"/>
        <v/>
      </c>
      <c r="AJ70" s="209" t="str">
        <f t="shared" si="25"/>
        <v/>
      </c>
    </row>
    <row r="71" spans="1:36" s="508" customFormat="1">
      <c r="A71" s="1461" t="s">
        <v>347</v>
      </c>
      <c r="B71" s="1436" t="s">
        <v>1338</v>
      </c>
      <c r="C71" s="1436" t="s">
        <v>755</v>
      </c>
      <c r="D71" s="1483" t="s">
        <v>1080</v>
      </c>
      <c r="E71" s="1483" t="s">
        <v>1104</v>
      </c>
      <c r="F71" s="1109"/>
      <c r="G71" s="1109"/>
      <c r="H71" s="1109"/>
      <c r="I71" s="1109"/>
      <c r="J71" s="1109"/>
      <c r="K71" s="1109"/>
      <c r="L71" s="1109"/>
      <c r="M71" s="1086"/>
      <c r="N71" s="1086"/>
      <c r="O71" s="1086"/>
      <c r="P71" s="174">
        <f t="shared" si="19"/>
        <v>0</v>
      </c>
      <c r="Q71" s="174">
        <f t="shared" si="19"/>
        <v>0</v>
      </c>
      <c r="R71" s="174">
        <f t="shared" si="19"/>
        <v>0</v>
      </c>
      <c r="S71" s="174">
        <f t="shared" si="19"/>
        <v>0</v>
      </c>
      <c r="T71" s="174">
        <f t="shared" si="19"/>
        <v>0</v>
      </c>
      <c r="U71" s="174">
        <f t="shared" si="19"/>
        <v>0</v>
      </c>
      <c r="V71" s="174">
        <f t="shared" si="19"/>
        <v>0</v>
      </c>
      <c r="W71" s="174">
        <f t="shared" si="19"/>
        <v>0</v>
      </c>
      <c r="X71" s="174">
        <f t="shared" si="19"/>
        <v>0</v>
      </c>
      <c r="Y71" s="174">
        <f t="shared" si="19"/>
        <v>0</v>
      </c>
      <c r="Z71" s="174">
        <f t="shared" si="19"/>
        <v>0</v>
      </c>
      <c r="AA71" s="174">
        <f t="shared" si="19"/>
        <v>0</v>
      </c>
      <c r="AB71" s="174">
        <f t="shared" si="20"/>
        <v>0</v>
      </c>
      <c r="AC71" s="998"/>
      <c r="AD71" s="1015"/>
      <c r="AF71" s="208" t="str">
        <f t="shared" si="21"/>
        <v/>
      </c>
      <c r="AG71" s="50" t="str">
        <f t="shared" si="22"/>
        <v/>
      </c>
      <c r="AH71" s="50" t="str">
        <f t="shared" si="23"/>
        <v/>
      </c>
      <c r="AI71" s="50" t="str">
        <f t="shared" si="24"/>
        <v/>
      </c>
      <c r="AJ71" s="209" t="str">
        <f t="shared" si="25"/>
        <v/>
      </c>
    </row>
    <row r="72" spans="1:36" s="508" customFormat="1">
      <c r="A72" s="1467" t="s">
        <v>508</v>
      </c>
      <c r="B72" s="1436" t="s">
        <v>1339</v>
      </c>
      <c r="C72" s="1436" t="s">
        <v>756</v>
      </c>
      <c r="D72" s="1483" t="s">
        <v>1080</v>
      </c>
      <c r="E72" s="1483" t="s">
        <v>1104</v>
      </c>
      <c r="F72" s="1109"/>
      <c r="G72" s="1109"/>
      <c r="H72" s="1109"/>
      <c r="I72" s="1109"/>
      <c r="J72" s="1109"/>
      <c r="K72" s="1109"/>
      <c r="L72" s="1109"/>
      <c r="M72" s="1086"/>
      <c r="N72" s="1086"/>
      <c r="O72" s="1086"/>
      <c r="P72" s="1573">
        <f t="shared" ref="P72:AA72" si="26">P65+P68+P69+P70+P71</f>
        <v>0</v>
      </c>
      <c r="Q72" s="1573">
        <f t="shared" si="26"/>
        <v>0</v>
      </c>
      <c r="R72" s="1573">
        <f t="shared" si="26"/>
        <v>0</v>
      </c>
      <c r="S72" s="1573">
        <f t="shared" si="26"/>
        <v>0</v>
      </c>
      <c r="T72" s="1573">
        <f t="shared" si="26"/>
        <v>0</v>
      </c>
      <c r="U72" s="1573">
        <f t="shared" si="26"/>
        <v>0</v>
      </c>
      <c r="V72" s="1573">
        <f t="shared" si="26"/>
        <v>0</v>
      </c>
      <c r="W72" s="1573">
        <f t="shared" si="26"/>
        <v>0</v>
      </c>
      <c r="X72" s="1573">
        <f t="shared" si="26"/>
        <v>0</v>
      </c>
      <c r="Y72" s="1573">
        <f t="shared" si="26"/>
        <v>0</v>
      </c>
      <c r="Z72" s="1573">
        <f t="shared" si="26"/>
        <v>0</v>
      </c>
      <c r="AA72" s="1573">
        <f t="shared" si="26"/>
        <v>0</v>
      </c>
      <c r="AB72" s="1573">
        <f>AB65+AB68+AB69+AB70+AB71</f>
        <v>0</v>
      </c>
      <c r="AC72" s="998"/>
      <c r="AD72" s="1015"/>
      <c r="AF72" s="208" t="str">
        <f t="shared" si="21"/>
        <v/>
      </c>
      <c r="AG72" s="50" t="str">
        <f t="shared" si="22"/>
        <v/>
      </c>
      <c r="AH72" s="50" t="str">
        <f t="shared" si="23"/>
        <v/>
      </c>
      <c r="AI72" s="50" t="str">
        <f t="shared" si="24"/>
        <v/>
      </c>
      <c r="AJ72" s="209" t="str">
        <f t="shared" si="25"/>
        <v/>
      </c>
    </row>
    <row r="73" spans="1:36" s="391" customFormat="1">
      <c r="A73" s="1461"/>
      <c r="B73" s="1436"/>
      <c r="C73" s="1436"/>
      <c r="D73" s="1487"/>
      <c r="E73" s="1487"/>
      <c r="F73" s="1018"/>
      <c r="G73" s="1018"/>
      <c r="H73" s="1018"/>
      <c r="I73" s="1018"/>
      <c r="J73" s="1018"/>
      <c r="K73" s="1018"/>
      <c r="L73" s="1018"/>
      <c r="M73" s="1018"/>
      <c r="N73" s="1018"/>
      <c r="O73" s="1018"/>
      <c r="P73" s="1110"/>
      <c r="Q73" s="1110"/>
      <c r="R73" s="1110"/>
      <c r="S73" s="1110"/>
      <c r="T73" s="1110"/>
      <c r="U73" s="1110"/>
      <c r="V73" s="1110"/>
      <c r="W73" s="1110"/>
      <c r="X73" s="1110"/>
      <c r="Y73" s="1110"/>
      <c r="Z73" s="1110"/>
      <c r="AA73" s="1110"/>
      <c r="AB73" s="1110"/>
      <c r="AC73" s="1020"/>
      <c r="AD73" s="1021"/>
      <c r="AF73" s="439"/>
      <c r="AJ73" s="440"/>
    </row>
    <row r="74" spans="1:36" s="395" customFormat="1" ht="12.75" customHeight="1">
      <c r="A74" s="1459" t="s">
        <v>1292</v>
      </c>
      <c r="B74" s="1432"/>
      <c r="C74" s="1432"/>
      <c r="D74" s="1481"/>
      <c r="E74" s="1481"/>
      <c r="F74" s="1024"/>
      <c r="G74" s="1024"/>
      <c r="H74" s="1024"/>
      <c r="I74" s="1024"/>
      <c r="J74" s="1024"/>
      <c r="K74" s="1024"/>
      <c r="L74" s="1024"/>
      <c r="M74" s="1024"/>
      <c r="N74" s="1024"/>
      <c r="O74" s="1024"/>
      <c r="P74" s="1085"/>
      <c r="Q74" s="1085"/>
      <c r="R74" s="1085"/>
      <c r="S74" s="1085"/>
      <c r="T74" s="1085"/>
      <c r="U74" s="1085"/>
      <c r="V74" s="1085"/>
      <c r="W74" s="1085"/>
      <c r="X74" s="1085"/>
      <c r="Y74" s="1085"/>
      <c r="Z74" s="1085"/>
      <c r="AA74" s="1085"/>
      <c r="AB74" s="1085"/>
      <c r="AC74" s="1000"/>
      <c r="AD74" s="1023"/>
      <c r="AF74" s="441"/>
      <c r="AG74" s="442"/>
      <c r="AH74" s="442"/>
      <c r="AI74" s="442"/>
      <c r="AJ74" s="443"/>
    </row>
    <row r="75" spans="1:36" s="508" customFormat="1">
      <c r="A75" s="1461" t="s">
        <v>348</v>
      </c>
      <c r="B75" s="1436" t="s">
        <v>2753</v>
      </c>
      <c r="C75" s="1436" t="s">
        <v>757</v>
      </c>
      <c r="D75" s="1483" t="s">
        <v>1080</v>
      </c>
      <c r="E75" s="1483" t="s">
        <v>1104</v>
      </c>
      <c r="F75" s="1086"/>
      <c r="G75" s="1086"/>
      <c r="H75" s="1086"/>
      <c r="I75" s="1086"/>
      <c r="J75" s="1086"/>
      <c r="K75" s="1086"/>
      <c r="L75" s="1086"/>
      <c r="M75" s="1086"/>
      <c r="N75" s="1086"/>
      <c r="O75" s="1086"/>
      <c r="P75" s="1574">
        <f t="shared" ref="P75:AA75" si="27">P76+P77</f>
        <v>0</v>
      </c>
      <c r="Q75" s="1574">
        <f t="shared" si="27"/>
        <v>0</v>
      </c>
      <c r="R75" s="1574">
        <f t="shared" si="27"/>
        <v>0</v>
      </c>
      <c r="S75" s="1574">
        <f t="shared" si="27"/>
        <v>0</v>
      </c>
      <c r="T75" s="1574">
        <f t="shared" si="27"/>
        <v>0</v>
      </c>
      <c r="U75" s="1574">
        <f t="shared" si="27"/>
        <v>0</v>
      </c>
      <c r="V75" s="1574">
        <f t="shared" si="27"/>
        <v>0</v>
      </c>
      <c r="W75" s="1574">
        <f t="shared" si="27"/>
        <v>0</v>
      </c>
      <c r="X75" s="1574">
        <f t="shared" si="27"/>
        <v>0</v>
      </c>
      <c r="Y75" s="1574">
        <f t="shared" si="27"/>
        <v>0</v>
      </c>
      <c r="Z75" s="1574">
        <f t="shared" si="27"/>
        <v>0</v>
      </c>
      <c r="AA75" s="1574">
        <f t="shared" si="27"/>
        <v>0</v>
      </c>
      <c r="AB75" s="1574">
        <f>AB76+AB77</f>
        <v>0</v>
      </c>
      <c r="AD75" s="997"/>
      <c r="AF75" s="208" t="str">
        <f>IF(AND(Y75&lt;&gt;0,Z75&lt;&gt;""),(Z75/Y75-1),"")</f>
        <v/>
      </c>
      <c r="AG75" s="50" t="str">
        <f>IF(AND(X75&lt;&gt;0,Y75&lt;&gt;""),(Y75/X75-1),"")</f>
        <v/>
      </c>
      <c r="AH75" s="50" t="str">
        <f>IF(AND(W75&lt;&gt;0,X75&lt;&gt;""),(X75/W75-1),"")</f>
        <v/>
      </c>
      <c r="AI75" s="50" t="str">
        <f>IF(AND(V75&lt;&gt;0,V75&lt;&gt;""),(W75/V75-1),"")</f>
        <v/>
      </c>
      <c r="AJ75" s="209" t="str">
        <f>IF(AND(U75&lt;&gt;0,U75&lt;&gt;""),(V75/U75-1),"")</f>
        <v/>
      </c>
    </row>
    <row r="76" spans="1:36" s="515" customFormat="1">
      <c r="A76" s="1468" t="s">
        <v>679</v>
      </c>
      <c r="B76" s="1436" t="s">
        <v>1196</v>
      </c>
      <c r="C76" s="1436" t="s">
        <v>759</v>
      </c>
      <c r="D76" s="1483" t="s">
        <v>1080</v>
      </c>
      <c r="E76" s="1483" t="s">
        <v>1104</v>
      </c>
      <c r="F76" s="974"/>
      <c r="G76" s="974"/>
      <c r="H76" s="974"/>
      <c r="I76" s="974"/>
      <c r="J76" s="974"/>
      <c r="K76" s="974"/>
      <c r="L76" s="974"/>
      <c r="M76" s="974"/>
      <c r="N76" s="974"/>
      <c r="O76" s="974"/>
      <c r="P76" s="1027"/>
      <c r="Q76" s="1027"/>
      <c r="R76" s="1027"/>
      <c r="S76" s="1027"/>
      <c r="T76" s="1027"/>
      <c r="U76" s="1027"/>
      <c r="V76" s="1027"/>
      <c r="W76" s="1027"/>
      <c r="X76" s="1027"/>
      <c r="Y76" s="1027"/>
      <c r="Z76" s="1027"/>
      <c r="AA76" s="1027"/>
      <c r="AB76" s="1027"/>
      <c r="AD76" s="997"/>
      <c r="AF76" s="517"/>
      <c r="AJ76" s="518"/>
    </row>
    <row r="77" spans="1:36" s="508" customFormat="1">
      <c r="A77" s="1468" t="s">
        <v>678</v>
      </c>
      <c r="B77" s="1436" t="s">
        <v>1195</v>
      </c>
      <c r="C77" s="1436" t="s">
        <v>758</v>
      </c>
      <c r="D77" s="1483" t="s">
        <v>1080</v>
      </c>
      <c r="E77" s="1483" t="s">
        <v>1104</v>
      </c>
      <c r="F77" s="1086"/>
      <c r="G77"/>
      <c r="H77" s="1086"/>
      <c r="I77" s="1086"/>
      <c r="J77" s="1086"/>
      <c r="K77" s="1086"/>
      <c r="L77" s="1086"/>
      <c r="M77" s="1086"/>
      <c r="N77" s="1086"/>
      <c r="O77" s="1086"/>
      <c r="P77" s="1027"/>
      <c r="Q77" s="1027"/>
      <c r="R77" s="1027"/>
      <c r="S77" s="1027"/>
      <c r="T77" s="1027"/>
      <c r="U77" s="1027"/>
      <c r="V77" s="1027"/>
      <c r="W77" s="1027"/>
      <c r="X77" s="1027"/>
      <c r="Y77" s="1027"/>
      <c r="Z77" s="1027"/>
      <c r="AA77" s="1027"/>
      <c r="AB77" s="1027"/>
      <c r="AD77" s="997"/>
      <c r="AF77" s="208" t="str">
        <f>IF(AND(Y77&lt;&gt;0,Z77&lt;&gt;""),(Z77/Y77-1),"")</f>
        <v/>
      </c>
      <c r="AG77" s="50" t="str">
        <f>IF(AND(X77&lt;&gt;0,Y77&lt;&gt;""),(Y77/X77-1),"")</f>
        <v/>
      </c>
      <c r="AH77" s="50" t="str">
        <f>IF(AND(W77&lt;&gt;0,X77&lt;&gt;""),(X77/W77-1),"")</f>
        <v/>
      </c>
      <c r="AI77" s="50" t="str">
        <f>IF(AND(V77&lt;&gt;0,V77&lt;&gt;""),(W77/V77-1),"")</f>
        <v/>
      </c>
      <c r="AJ77" s="209" t="str">
        <f>IF(AND(U77&lt;&gt;0,U77&lt;&gt;""),(V77/U77-1),"")</f>
        <v/>
      </c>
    </row>
    <row r="78" spans="1:36" s="508" customFormat="1">
      <c r="A78" s="1461" t="s">
        <v>349</v>
      </c>
      <c r="B78" s="1436" t="s">
        <v>1197</v>
      </c>
      <c r="C78" s="1436" t="s">
        <v>760</v>
      </c>
      <c r="D78" s="1483" t="s">
        <v>1080</v>
      </c>
      <c r="E78" s="1483" t="s">
        <v>1104</v>
      </c>
      <c r="F78" s="1086"/>
      <c r="G78" s="22"/>
      <c r="H78" s="769"/>
      <c r="I78" s="1086"/>
      <c r="J78" s="1086"/>
      <c r="K78" s="1086"/>
      <c r="L78" s="1086"/>
      <c r="M78" s="1086"/>
      <c r="N78" s="1086"/>
      <c r="O78" s="1086"/>
      <c r="P78" s="1027"/>
      <c r="Q78" s="1027"/>
      <c r="R78" s="1027"/>
      <c r="S78" s="1027"/>
      <c r="T78" s="1027"/>
      <c r="U78" s="1027"/>
      <c r="V78" s="1027"/>
      <c r="W78" s="1027"/>
      <c r="X78" s="1027"/>
      <c r="Y78" s="1027"/>
      <c r="Z78" s="1027"/>
      <c r="AA78" s="1027"/>
      <c r="AB78" s="1027"/>
      <c r="AD78" s="997"/>
      <c r="AF78" s="208" t="str">
        <f>IF(AND(Y78&lt;&gt;0,Z78&lt;&gt;""),(Z78/Y78-1),"")</f>
        <v/>
      </c>
      <c r="AG78" s="50" t="str">
        <f>IF(AND(X78&lt;&gt;0,Y78&lt;&gt;""),(Y78/X78-1),"")</f>
        <v/>
      </c>
      <c r="AH78" s="50" t="str">
        <f>IF(AND(W78&lt;&gt;0,X78&lt;&gt;""),(X78/W78-1),"")</f>
        <v/>
      </c>
      <c r="AI78" s="50" t="str">
        <f>IF(AND(V78&lt;&gt;0,V78&lt;&gt;""),(W78/V78-1),"")</f>
        <v/>
      </c>
      <c r="AJ78" s="209" t="str">
        <f>IF(AND(U78&lt;&gt;0,U78&lt;&gt;""),(V78/U78-1),"")</f>
        <v/>
      </c>
    </row>
    <row r="79" spans="1:36" s="508" customFormat="1">
      <c r="A79" s="1461" t="s">
        <v>350</v>
      </c>
      <c r="B79" s="1436" t="s">
        <v>1198</v>
      </c>
      <c r="C79" s="1436" t="s">
        <v>761</v>
      </c>
      <c r="D79" s="1483" t="s">
        <v>1080</v>
      </c>
      <c r="E79" s="1483" t="s">
        <v>1104</v>
      </c>
      <c r="F79" s="1086"/>
      <c r="G79" s="30"/>
      <c r="H79" s="769"/>
      <c r="I79" s="1086"/>
      <c r="J79" s="1086"/>
      <c r="K79" s="1086"/>
      <c r="L79" s="1086"/>
      <c r="M79" s="1086"/>
      <c r="N79" s="1086"/>
      <c r="O79" s="1086"/>
      <c r="P79" s="1027"/>
      <c r="Q79" s="1027"/>
      <c r="R79" s="1027"/>
      <c r="S79" s="1027"/>
      <c r="T79" s="1027"/>
      <c r="U79" s="1027"/>
      <c r="V79" s="1027"/>
      <c r="W79" s="1027"/>
      <c r="X79" s="1027"/>
      <c r="Y79" s="1027"/>
      <c r="Z79" s="1027"/>
      <c r="AA79" s="1027"/>
      <c r="AB79" s="1027"/>
      <c r="AD79" s="997"/>
      <c r="AF79" s="208" t="str">
        <f>IF(AND(Y79&lt;&gt;0,Z79&lt;&gt;""),(Z79/Y79-1),"")</f>
        <v/>
      </c>
      <c r="AG79" s="50" t="str">
        <f>IF(AND(X79&lt;&gt;0,Y79&lt;&gt;""),(Y79/X79-1),"")</f>
        <v/>
      </c>
      <c r="AH79" s="50" t="str">
        <f>IF(AND(W79&lt;&gt;0,X79&lt;&gt;""),(X79/W79-1),"")</f>
        <v/>
      </c>
      <c r="AI79" s="50" t="str">
        <f>IF(AND(V79&lt;&gt;0,V79&lt;&gt;""),(W79/V79-1),"")</f>
        <v/>
      </c>
      <c r="AJ79" s="209" t="str">
        <f>IF(AND(U79&lt;&gt;0,U79&lt;&gt;""),(V79/U79-1),"")</f>
        <v/>
      </c>
    </row>
    <row r="80" spans="1:36" s="508" customFormat="1">
      <c r="A80" s="1461" t="s">
        <v>1078</v>
      </c>
      <c r="B80" s="1436" t="s">
        <v>1199</v>
      </c>
      <c r="C80" s="1436" t="s">
        <v>762</v>
      </c>
      <c r="D80" s="1483" t="s">
        <v>1080</v>
      </c>
      <c r="E80" s="1483" t="s">
        <v>1104</v>
      </c>
      <c r="F80" s="1086"/>
      <c r="G80" s="30"/>
      <c r="H80" s="769"/>
      <c r="I80" s="1086"/>
      <c r="J80" s="1086"/>
      <c r="K80" s="1086"/>
      <c r="L80" s="1086"/>
      <c r="M80" s="1086"/>
      <c r="N80" s="1086"/>
      <c r="O80" s="1086"/>
      <c r="P80" s="1027"/>
      <c r="Q80" s="1027"/>
      <c r="R80" s="1027"/>
      <c r="S80" s="1027"/>
      <c r="T80" s="1027"/>
      <c r="U80" s="1027"/>
      <c r="V80" s="1027"/>
      <c r="W80" s="1027"/>
      <c r="X80" s="1027"/>
      <c r="Y80" s="1027"/>
      <c r="Z80" s="1027"/>
      <c r="AA80" s="1027"/>
      <c r="AB80" s="1027"/>
      <c r="AD80" s="997"/>
      <c r="AF80" s="208" t="str">
        <f>IF(AND(Y80&lt;&gt;0,Z80&lt;&gt;""),(Z80/Y80-1),"")</f>
        <v/>
      </c>
      <c r="AG80" s="50" t="str">
        <f>IF(AND(X80&lt;&gt;0,Y80&lt;&gt;""),(Y80/X80-1),"")</f>
        <v/>
      </c>
      <c r="AH80" s="50" t="str">
        <f>IF(AND(W80&lt;&gt;0,X80&lt;&gt;""),(X80/W80-1),"")</f>
        <v/>
      </c>
      <c r="AI80" s="50" t="str">
        <f>IF(AND(V80&lt;&gt;0,V80&lt;&gt;""),(W80/V80-1),"")</f>
        <v/>
      </c>
      <c r="AJ80" s="209" t="str">
        <f>IF(AND(U80&lt;&gt;0,U80&lt;&gt;""),(V80/U80-1),"")</f>
        <v/>
      </c>
    </row>
    <row r="81" spans="1:36" s="508" customFormat="1">
      <c r="A81" s="1461" t="s">
        <v>351</v>
      </c>
      <c r="B81" s="1436" t="s">
        <v>1200</v>
      </c>
      <c r="C81" s="1436" t="s">
        <v>763</v>
      </c>
      <c r="D81" s="1483" t="s">
        <v>1080</v>
      </c>
      <c r="E81" s="1483" t="s">
        <v>1104</v>
      </c>
      <c r="F81" s="1086"/>
      <c r="G81" s="22"/>
      <c r="H81" s="769"/>
      <c r="I81" s="1086"/>
      <c r="J81" s="1086"/>
      <c r="K81" s="1086"/>
      <c r="L81" s="1086"/>
      <c r="M81" s="1086"/>
      <c r="N81" s="1086"/>
      <c r="O81" s="1086"/>
      <c r="P81" s="1027">
        <f t="shared" ref="P81:AA81" si="28">P82+P83</f>
        <v>0</v>
      </c>
      <c r="Q81" s="1027">
        <f t="shared" si="28"/>
        <v>0</v>
      </c>
      <c r="R81" s="1027">
        <f t="shared" si="28"/>
        <v>0</v>
      </c>
      <c r="S81" s="1027">
        <f t="shared" si="28"/>
        <v>0</v>
      </c>
      <c r="T81" s="1027">
        <f t="shared" si="28"/>
        <v>0</v>
      </c>
      <c r="U81" s="1027">
        <f t="shared" si="28"/>
        <v>0</v>
      </c>
      <c r="V81" s="1027">
        <f t="shared" si="28"/>
        <v>0</v>
      </c>
      <c r="W81" s="1027">
        <f t="shared" si="28"/>
        <v>0</v>
      </c>
      <c r="X81" s="1027">
        <f t="shared" si="28"/>
        <v>0</v>
      </c>
      <c r="Y81" s="1027">
        <f t="shared" si="28"/>
        <v>0</v>
      </c>
      <c r="Z81" s="1027">
        <f t="shared" si="28"/>
        <v>0</v>
      </c>
      <c r="AA81" s="1027">
        <f t="shared" si="28"/>
        <v>0</v>
      </c>
      <c r="AB81" s="1027">
        <f>AB82+AB83</f>
        <v>0</v>
      </c>
      <c r="AD81" s="997"/>
      <c r="AF81" s="208" t="str">
        <f>IF(AND(Y81&lt;&gt;0,Z81&lt;&gt;""),(Z81/Y81-1),"")</f>
        <v/>
      </c>
      <c r="AG81" s="50" t="str">
        <f>IF(AND(X81&lt;&gt;0,Y81&lt;&gt;""),(Y81/X81-1),"")</f>
        <v/>
      </c>
      <c r="AH81" s="50" t="str">
        <f>IF(AND(W81&lt;&gt;0,X81&lt;&gt;""),(X81/W81-1),"")</f>
        <v/>
      </c>
      <c r="AI81" s="50" t="str">
        <f>IF(AND(V81&lt;&gt;0,V81&lt;&gt;""),(W81/V81-1),"")</f>
        <v/>
      </c>
      <c r="AJ81" s="209" t="str">
        <f>IF(AND(U81&lt;&gt;0,U81&lt;&gt;""),(V81/U81-1),"")</f>
        <v/>
      </c>
    </row>
    <row r="82" spans="1:36" s="508" customFormat="1">
      <c r="A82" s="1468" t="s">
        <v>1502</v>
      </c>
      <c r="B82" s="1436" t="s">
        <v>1500</v>
      </c>
      <c r="C82" s="1436"/>
      <c r="D82" s="1483" t="s">
        <v>1080</v>
      </c>
      <c r="E82" s="1483" t="s">
        <v>1104</v>
      </c>
      <c r="F82" s="1086"/>
      <c r="G82" s="1086"/>
      <c r="H82" s="1086"/>
      <c r="I82" s="1086"/>
      <c r="J82" s="1086"/>
      <c r="K82" s="1086"/>
      <c r="L82" s="1086"/>
      <c r="M82" s="1086"/>
      <c r="N82" s="1086"/>
      <c r="O82" s="1086"/>
      <c r="P82" s="1027"/>
      <c r="Q82" s="1027"/>
      <c r="R82" s="1027"/>
      <c r="S82" s="1027"/>
      <c r="T82" s="1027"/>
      <c r="U82" s="1027"/>
      <c r="V82" s="1027"/>
      <c r="W82" s="1027"/>
      <c r="X82" s="1027"/>
      <c r="Y82" s="1027"/>
      <c r="Z82" s="1027"/>
      <c r="AA82" s="1027"/>
      <c r="AB82" s="1027"/>
      <c r="AD82" s="997"/>
      <c r="AF82" s="519"/>
      <c r="AJ82" s="520"/>
    </row>
    <row r="83" spans="1:36" s="508" customFormat="1">
      <c r="A83" s="1468" t="s">
        <v>1503</v>
      </c>
      <c r="B83" s="1436" t="s">
        <v>1501</v>
      </c>
      <c r="C83" s="1436"/>
      <c r="D83" s="1483" t="s">
        <v>1080</v>
      </c>
      <c r="E83" s="1483" t="s">
        <v>1104</v>
      </c>
      <c r="F83" s="1086"/>
      <c r="G83" s="1086"/>
      <c r="H83" s="1086"/>
      <c r="I83" s="1086"/>
      <c r="J83" s="1086"/>
      <c r="K83" s="1086"/>
      <c r="L83" s="1086"/>
      <c r="M83" s="1086"/>
      <c r="N83" s="1086"/>
      <c r="O83" s="1086"/>
      <c r="P83" s="1027"/>
      <c r="Q83" s="1027"/>
      <c r="R83" s="1027"/>
      <c r="S83" s="1027"/>
      <c r="T83" s="1027"/>
      <c r="U83" s="1027"/>
      <c r="V83" s="1027"/>
      <c r="W83" s="1027"/>
      <c r="X83" s="1027"/>
      <c r="Y83" s="1027"/>
      <c r="Z83" s="1027"/>
      <c r="AA83" s="1027"/>
      <c r="AB83" s="1027"/>
      <c r="AD83" s="997"/>
      <c r="AF83" s="519"/>
      <c r="AJ83" s="520"/>
    </row>
    <row r="84" spans="1:36" s="508" customFormat="1">
      <c r="A84" s="1461" t="s">
        <v>503</v>
      </c>
      <c r="B84" s="1436" t="s">
        <v>1201</v>
      </c>
      <c r="C84" s="1436" t="s">
        <v>764</v>
      </c>
      <c r="D84" s="1483" t="s">
        <v>1080</v>
      </c>
      <c r="E84" s="1483" t="s">
        <v>1104</v>
      </c>
      <c r="F84" s="1086"/>
      <c r="G84" s="22"/>
      <c r="H84" s="769"/>
      <c r="I84" s="1086"/>
      <c r="J84" s="1086"/>
      <c r="K84" s="1086"/>
      <c r="L84" s="1086"/>
      <c r="M84" s="1086"/>
      <c r="N84" s="1086"/>
      <c r="O84" s="1086"/>
      <c r="P84" s="1571">
        <f t="shared" ref="P84:AA84" si="29">P75+P78+P79+P80+P81</f>
        <v>0</v>
      </c>
      <c r="Q84" s="1571">
        <f t="shared" si="29"/>
        <v>0</v>
      </c>
      <c r="R84" s="1571">
        <f t="shared" si="29"/>
        <v>0</v>
      </c>
      <c r="S84" s="1571">
        <f t="shared" si="29"/>
        <v>0</v>
      </c>
      <c r="T84" s="1571">
        <f t="shared" si="29"/>
        <v>0</v>
      </c>
      <c r="U84" s="1571">
        <f t="shared" si="29"/>
        <v>0</v>
      </c>
      <c r="V84" s="1571">
        <f t="shared" si="29"/>
        <v>0</v>
      </c>
      <c r="W84" s="1571">
        <f t="shared" si="29"/>
        <v>0</v>
      </c>
      <c r="X84" s="1571">
        <f t="shared" si="29"/>
        <v>0</v>
      </c>
      <c r="Y84" s="1571">
        <f t="shared" si="29"/>
        <v>0</v>
      </c>
      <c r="Z84" s="1571">
        <f t="shared" si="29"/>
        <v>0</v>
      </c>
      <c r="AA84" s="1571">
        <f t="shared" si="29"/>
        <v>0</v>
      </c>
      <c r="AB84" s="1571">
        <f>AB75+AB78+AB79+AB80+AB81</f>
        <v>0</v>
      </c>
      <c r="AD84" s="997"/>
      <c r="AF84" s="208" t="str">
        <f>IF(AND(Y84&lt;&gt;0,Z84&lt;&gt;""),(Z84/Y84-1),"")</f>
        <v/>
      </c>
      <c r="AG84" s="50" t="str">
        <f>IF(AND(X84&lt;&gt;0,Y84&lt;&gt;""),(Y84/X84-1),"")</f>
        <v/>
      </c>
      <c r="AH84" s="50" t="str">
        <f>IF(AND(W84&lt;&gt;0,X84&lt;&gt;""),(X84/W84-1),"")</f>
        <v/>
      </c>
      <c r="AI84" s="50" t="str">
        <f>IF(AND(V84&lt;&gt;0,V84&lt;&gt;""),(W84/V84-1),"")</f>
        <v/>
      </c>
      <c r="AJ84" s="209" t="str">
        <f>IF(AND(U84&lt;&gt;0,U84&lt;&gt;""),(V84/U84-1),"")</f>
        <v/>
      </c>
    </row>
    <row r="85" spans="1:36" s="391" customFormat="1">
      <c r="A85" s="1461"/>
      <c r="B85" s="1436"/>
      <c r="C85" s="1436"/>
      <c r="D85" s="1487"/>
      <c r="E85" s="1487"/>
      <c r="F85" s="1018"/>
      <c r="G85" s="22"/>
      <c r="H85" s="958"/>
      <c r="I85" s="1018"/>
      <c r="J85" s="1018"/>
      <c r="K85" s="1018"/>
      <c r="L85" s="1018"/>
      <c r="M85" s="1018"/>
      <c r="N85" s="1018"/>
      <c r="O85" s="1018"/>
      <c r="P85" s="1018"/>
      <c r="Q85" s="1018"/>
      <c r="R85" s="1018"/>
      <c r="S85" s="1018"/>
      <c r="T85" s="1018"/>
      <c r="U85" s="1018"/>
      <c r="V85" s="1018"/>
      <c r="W85" s="1018"/>
      <c r="X85" s="1018"/>
      <c r="Y85" s="1018"/>
      <c r="Z85" s="1018"/>
      <c r="AA85" s="1018"/>
      <c r="AB85" s="1018"/>
      <c r="AC85" s="1027"/>
      <c r="AD85" s="997"/>
      <c r="AF85" s="439"/>
      <c r="AJ85" s="440"/>
    </row>
    <row r="86" spans="1:36" s="395" customFormat="1" ht="12.75" customHeight="1">
      <c r="A86" s="1459" t="s">
        <v>766</v>
      </c>
      <c r="B86" s="1432"/>
      <c r="C86" s="1432"/>
      <c r="D86" s="1481"/>
      <c r="E86" s="1481"/>
      <c r="F86" s="1024"/>
      <c r="G86" s="22"/>
      <c r="H86" s="1031"/>
      <c r="I86" s="1024"/>
      <c r="J86" s="1024"/>
      <c r="K86" s="1024"/>
      <c r="L86" s="1024"/>
      <c r="M86" s="1024"/>
      <c r="N86" s="1024"/>
      <c r="O86" s="1024"/>
      <c r="P86" s="1024"/>
      <c r="Q86" s="1024"/>
      <c r="R86" s="1024"/>
      <c r="S86" s="1024"/>
      <c r="T86" s="1024"/>
      <c r="U86" s="1024"/>
      <c r="V86" s="1024"/>
      <c r="W86" s="1024"/>
      <c r="X86" s="1024"/>
      <c r="Y86" s="1024"/>
      <c r="Z86" s="1024"/>
      <c r="AA86" s="1024"/>
      <c r="AB86" s="1024"/>
      <c r="AC86" s="1027"/>
      <c r="AD86" s="997"/>
      <c r="AF86" s="441"/>
      <c r="AG86" s="442"/>
      <c r="AH86" s="442"/>
      <c r="AI86" s="442"/>
      <c r="AJ86" s="443"/>
    </row>
    <row r="87" spans="1:36" s="508" customFormat="1">
      <c r="A87" s="1461" t="s">
        <v>353</v>
      </c>
      <c r="B87" s="1436" t="s">
        <v>2754</v>
      </c>
      <c r="C87" s="1436" t="s">
        <v>767</v>
      </c>
      <c r="D87" s="1483" t="s">
        <v>1080</v>
      </c>
      <c r="E87" s="1483" t="s">
        <v>1104</v>
      </c>
      <c r="F87" s="1109"/>
      <c r="G87" s="22"/>
      <c r="H87" s="769"/>
      <c r="I87" s="1109"/>
      <c r="J87" s="1109"/>
      <c r="K87" s="1109"/>
      <c r="L87" s="1109"/>
      <c r="M87" s="1109"/>
      <c r="N87" s="1109"/>
      <c r="O87" s="1109"/>
      <c r="P87" s="1575">
        <f t="shared" ref="P87:AA87" si="30">P88+P89</f>
        <v>0</v>
      </c>
      <c r="Q87" s="1575">
        <f t="shared" si="30"/>
        <v>0</v>
      </c>
      <c r="R87" s="1575">
        <f t="shared" si="30"/>
        <v>0</v>
      </c>
      <c r="S87" s="1575">
        <f t="shared" si="30"/>
        <v>0</v>
      </c>
      <c r="T87" s="1575">
        <f t="shared" si="30"/>
        <v>0</v>
      </c>
      <c r="U87" s="1575">
        <f t="shared" si="30"/>
        <v>0</v>
      </c>
      <c r="V87" s="1575">
        <f t="shared" si="30"/>
        <v>0</v>
      </c>
      <c r="W87" s="1575">
        <f t="shared" si="30"/>
        <v>0</v>
      </c>
      <c r="X87" s="1575">
        <f t="shared" si="30"/>
        <v>0</v>
      </c>
      <c r="Y87" s="1575">
        <f t="shared" si="30"/>
        <v>0</v>
      </c>
      <c r="Z87" s="1575">
        <f t="shared" si="30"/>
        <v>0</v>
      </c>
      <c r="AA87" s="1575">
        <f t="shared" si="30"/>
        <v>0</v>
      </c>
      <c r="AB87" s="1575">
        <f>AB88+AB89</f>
        <v>0</v>
      </c>
      <c r="AC87" s="998"/>
      <c r="AD87" s="769"/>
      <c r="AF87" s="208" t="str">
        <f>IF(AND(Y87&lt;&gt;0,Z87&lt;&gt;""),(Z87/Y87-1),"")</f>
        <v/>
      </c>
      <c r="AG87" s="50" t="str">
        <f>IF(AND(X87&lt;&gt;0,Y87&lt;&gt;""),(Y87/X87-1),"")</f>
        <v/>
      </c>
      <c r="AH87" s="50" t="str">
        <f>IF(AND(W87&lt;&gt;0,X87&lt;&gt;""),(X87/W87-1),"")</f>
        <v/>
      </c>
      <c r="AI87" s="50" t="str">
        <f>IF(AND(V87&lt;&gt;0,V87&lt;&gt;""),(W87/V87-1),"")</f>
        <v/>
      </c>
      <c r="AJ87" s="209" t="str">
        <f>IF(AND(U87&lt;&gt;0,U87&lt;&gt;""),(V87/U87-1),"")</f>
        <v/>
      </c>
    </row>
    <row r="88" spans="1:36" s="515" customFormat="1">
      <c r="A88" s="1468" t="s">
        <v>601</v>
      </c>
      <c r="B88" s="1436" t="s">
        <v>1204</v>
      </c>
      <c r="C88" s="1436" t="s">
        <v>768</v>
      </c>
      <c r="D88" s="1483" t="s">
        <v>1080</v>
      </c>
      <c r="E88" s="1483" t="s">
        <v>1104</v>
      </c>
      <c r="F88" s="974"/>
      <c r="G88" s="22"/>
      <c r="H88" s="761"/>
      <c r="I88" s="974"/>
      <c r="J88" s="974"/>
      <c r="K88" s="974"/>
      <c r="L88" s="974"/>
      <c r="M88" s="974"/>
      <c r="N88" s="974"/>
      <c r="O88" s="974"/>
      <c r="P88" s="1059"/>
      <c r="Q88" s="1059"/>
      <c r="R88" s="1059"/>
      <c r="S88" s="1059"/>
      <c r="T88" s="1059"/>
      <c r="U88" s="1059"/>
      <c r="V88" s="1059"/>
      <c r="W88" s="1059"/>
      <c r="X88" s="1059"/>
      <c r="Y88" s="1059"/>
      <c r="Z88" s="1059"/>
      <c r="AA88" s="1059"/>
      <c r="AB88" s="1059"/>
      <c r="AC88" s="998"/>
      <c r="AD88" s="997"/>
      <c r="AF88" s="517"/>
      <c r="AJ88" s="518"/>
    </row>
    <row r="89" spans="1:36" s="508" customFormat="1">
      <c r="A89" s="1468" t="s">
        <v>600</v>
      </c>
      <c r="B89" s="1436" t="s">
        <v>1203</v>
      </c>
      <c r="C89" s="1436" t="s">
        <v>769</v>
      </c>
      <c r="D89" s="1483" t="s">
        <v>1080</v>
      </c>
      <c r="E89" s="1483" t="s">
        <v>1104</v>
      </c>
      <c r="F89" s="1109"/>
      <c r="G89" s="22"/>
      <c r="H89" s="30"/>
      <c r="I89" s="1109"/>
      <c r="J89" s="1109"/>
      <c r="K89" s="1109"/>
      <c r="L89" s="1109"/>
      <c r="M89" s="1109"/>
      <c r="N89" s="1109"/>
      <c r="O89" s="1109"/>
      <c r="P89" s="1087"/>
      <c r="Q89" s="1087"/>
      <c r="R89" s="1087"/>
      <c r="S89" s="1087"/>
      <c r="T89" s="1087"/>
      <c r="U89" s="1087"/>
      <c r="V89" s="1087"/>
      <c r="W89" s="1087"/>
      <c r="X89" s="1087"/>
      <c r="Y89" s="1087"/>
      <c r="Z89" s="1087"/>
      <c r="AA89" s="1087"/>
      <c r="AB89" s="1087"/>
      <c r="AC89" s="998"/>
      <c r="AD89" s="997"/>
      <c r="AF89" s="208" t="str">
        <f t="shared" ref="AF89:AF94" si="31">IF(AND(Y89&lt;&gt;0,Z89&lt;&gt;""),(Z89/Y89-1),"")</f>
        <v/>
      </c>
      <c r="AG89" s="50" t="str">
        <f t="shared" ref="AG89:AG94" si="32">IF(AND(X89&lt;&gt;0,Y89&lt;&gt;""),(Y89/X89-1),"")</f>
        <v/>
      </c>
      <c r="AH89" s="50" t="str">
        <f t="shared" ref="AH89:AH94" si="33">IF(AND(W89&lt;&gt;0,X89&lt;&gt;""),(X89/W89-1),"")</f>
        <v/>
      </c>
      <c r="AI89" s="50" t="str">
        <f t="shared" ref="AI89:AI94" si="34">IF(AND(V89&lt;&gt;0,V89&lt;&gt;""),(W89/V89-1),"")</f>
        <v/>
      </c>
      <c r="AJ89" s="209" t="str">
        <f t="shared" ref="AJ89:AJ94" si="35">IF(AND(U89&lt;&gt;0,U89&lt;&gt;""),(V89/U89-1),"")</f>
        <v/>
      </c>
    </row>
    <row r="90" spans="1:36" s="508" customFormat="1">
      <c r="A90" s="1461" t="s">
        <v>657</v>
      </c>
      <c r="B90" s="1436" t="s">
        <v>1205</v>
      </c>
      <c r="C90" s="1436" t="s">
        <v>770</v>
      </c>
      <c r="D90" s="1483" t="s">
        <v>1080</v>
      </c>
      <c r="E90" s="1483" t="s">
        <v>1104</v>
      </c>
      <c r="F90" s="1109"/>
      <c r="G90" s="30"/>
      <c r="H90" s="2"/>
      <c r="I90" s="1109"/>
      <c r="J90" s="1109"/>
      <c r="K90" s="1109"/>
      <c r="L90" s="1109"/>
      <c r="M90" s="1109"/>
      <c r="N90" s="1109"/>
      <c r="O90" s="1109"/>
      <c r="P90" s="1087"/>
      <c r="Q90" s="1087"/>
      <c r="R90" s="1087"/>
      <c r="S90" s="1087"/>
      <c r="T90" s="1087"/>
      <c r="U90" s="1087"/>
      <c r="V90" s="1087"/>
      <c r="W90" s="1087"/>
      <c r="X90" s="1087"/>
      <c r="Y90" s="1087"/>
      <c r="Z90" s="1087"/>
      <c r="AA90" s="1087"/>
      <c r="AB90" s="1087"/>
      <c r="AC90" s="998"/>
      <c r="AD90" s="997"/>
      <c r="AF90" s="208" t="str">
        <f t="shared" si="31"/>
        <v/>
      </c>
      <c r="AG90" s="50" t="str">
        <f t="shared" si="32"/>
        <v/>
      </c>
      <c r="AH90" s="50" t="str">
        <f t="shared" si="33"/>
        <v/>
      </c>
      <c r="AI90" s="50" t="str">
        <f t="shared" si="34"/>
        <v/>
      </c>
      <c r="AJ90" s="209" t="str">
        <f t="shared" si="35"/>
        <v/>
      </c>
    </row>
    <row r="91" spans="1:36" s="508" customFormat="1">
      <c r="A91" s="1461" t="s">
        <v>658</v>
      </c>
      <c r="B91" s="1436" t="s">
        <v>1206</v>
      </c>
      <c r="C91" s="1436" t="s">
        <v>771</v>
      </c>
      <c r="D91" s="1483" t="s">
        <v>1080</v>
      </c>
      <c r="E91" s="1483" t="s">
        <v>1104</v>
      </c>
      <c r="F91" s="1109"/>
      <c r="G91" s="30"/>
      <c r="H91" s="30"/>
      <c r="I91" s="1109"/>
      <c r="J91" s="1109"/>
      <c r="K91" s="1109"/>
      <c r="L91" s="1109"/>
      <c r="M91" s="1109"/>
      <c r="N91" s="1109"/>
      <c r="O91" s="1109"/>
      <c r="P91" s="1087"/>
      <c r="Q91" s="1087"/>
      <c r="R91" s="1087"/>
      <c r="S91" s="1087"/>
      <c r="T91" s="1087"/>
      <c r="U91" s="1087"/>
      <c r="V91" s="1087"/>
      <c r="W91" s="1087"/>
      <c r="X91" s="1087"/>
      <c r="Y91" s="1087"/>
      <c r="Z91" s="1087"/>
      <c r="AA91" s="1087"/>
      <c r="AB91" s="1087"/>
      <c r="AC91" s="998"/>
      <c r="AD91" s="1028"/>
      <c r="AF91" s="208" t="str">
        <f t="shared" si="31"/>
        <v/>
      </c>
      <c r="AG91" s="50" t="str">
        <f t="shared" si="32"/>
        <v/>
      </c>
      <c r="AH91" s="50" t="str">
        <f t="shared" si="33"/>
        <v/>
      </c>
      <c r="AI91" s="50" t="str">
        <f t="shared" si="34"/>
        <v/>
      </c>
      <c r="AJ91" s="209" t="str">
        <f t="shared" si="35"/>
        <v/>
      </c>
    </row>
    <row r="92" spans="1:36" s="508" customFormat="1">
      <c r="A92" s="1461" t="s">
        <v>1027</v>
      </c>
      <c r="B92" s="1436" t="s">
        <v>1207</v>
      </c>
      <c r="C92" s="1436" t="s">
        <v>772</v>
      </c>
      <c r="D92" s="1483" t="s">
        <v>1080</v>
      </c>
      <c r="E92" s="1483" t="s">
        <v>1104</v>
      </c>
      <c r="F92" s="1109"/>
      <c r="G92" s="22"/>
      <c r="H92" s="30"/>
      <c r="I92" s="1109"/>
      <c r="J92" s="1109"/>
      <c r="K92" s="1109"/>
      <c r="L92" s="1109"/>
      <c r="M92" s="1109"/>
      <c r="N92" s="1109"/>
      <c r="O92" s="1109"/>
      <c r="P92" s="1089"/>
      <c r="Q92" s="1089"/>
      <c r="R92" s="1089"/>
      <c r="S92" s="1089"/>
      <c r="T92" s="1089"/>
      <c r="U92" s="1089"/>
      <c r="V92" s="1089"/>
      <c r="W92" s="1089"/>
      <c r="X92" s="1089"/>
      <c r="Y92" s="1089"/>
      <c r="Z92" s="1089"/>
      <c r="AA92" s="1089"/>
      <c r="AB92" s="1089"/>
      <c r="AC92" s="998"/>
      <c r="AD92" s="997"/>
      <c r="AF92" s="208" t="str">
        <f t="shared" si="31"/>
        <v/>
      </c>
      <c r="AG92" s="50" t="str">
        <f t="shared" si="32"/>
        <v/>
      </c>
      <c r="AH92" s="50" t="str">
        <f t="shared" si="33"/>
        <v/>
      </c>
      <c r="AI92" s="50" t="str">
        <f t="shared" si="34"/>
        <v/>
      </c>
      <c r="AJ92" s="209" t="str">
        <f t="shared" si="35"/>
        <v/>
      </c>
    </row>
    <row r="93" spans="1:36" s="508" customFormat="1">
      <c r="A93" s="1461" t="s">
        <v>473</v>
      </c>
      <c r="B93" s="1436" t="s">
        <v>875</v>
      </c>
      <c r="C93" s="1436" t="s">
        <v>876</v>
      </c>
      <c r="D93" s="1483" t="s">
        <v>1080</v>
      </c>
      <c r="E93" s="1483" t="s">
        <v>1104</v>
      </c>
      <c r="F93" s="1109"/>
      <c r="G93" s="22"/>
      <c r="H93" s="30"/>
      <c r="I93" s="1109"/>
      <c r="J93" s="1109"/>
      <c r="K93" s="1109"/>
      <c r="L93" s="1109"/>
      <c r="M93" s="1109"/>
      <c r="N93" s="1109"/>
      <c r="O93" s="1109"/>
      <c r="P93" s="1089"/>
      <c r="Q93" s="1089"/>
      <c r="R93" s="1089"/>
      <c r="S93" s="1089"/>
      <c r="T93" s="1089"/>
      <c r="U93" s="1089"/>
      <c r="V93" s="1089"/>
      <c r="W93" s="1089"/>
      <c r="X93" s="1089"/>
      <c r="Y93" s="1089"/>
      <c r="Z93" s="1089"/>
      <c r="AA93" s="1089"/>
      <c r="AB93" s="1089"/>
      <c r="AC93" s="998"/>
      <c r="AD93" s="997"/>
      <c r="AF93" s="208" t="str">
        <f t="shared" si="31"/>
        <v/>
      </c>
      <c r="AG93" s="50" t="str">
        <f t="shared" si="32"/>
        <v/>
      </c>
      <c r="AH93" s="50" t="str">
        <f t="shared" si="33"/>
        <v/>
      </c>
      <c r="AI93" s="50" t="str">
        <f t="shared" si="34"/>
        <v/>
      </c>
      <c r="AJ93" s="209" t="str">
        <f t="shared" si="35"/>
        <v/>
      </c>
    </row>
    <row r="94" spans="1:36" s="508" customFormat="1">
      <c r="A94" s="1461" t="s">
        <v>509</v>
      </c>
      <c r="B94" s="1436" t="s">
        <v>1208</v>
      </c>
      <c r="C94" s="1436" t="s">
        <v>773</v>
      </c>
      <c r="D94" s="1483" t="s">
        <v>1080</v>
      </c>
      <c r="E94" s="1483" t="s">
        <v>1104</v>
      </c>
      <c r="F94" s="1109"/>
      <c r="G94" s="22"/>
      <c r="H94" s="30"/>
      <c r="I94" s="1109"/>
      <c r="J94" s="1109"/>
      <c r="K94" s="1109"/>
      <c r="L94" s="1109"/>
      <c r="M94" s="1086"/>
      <c r="N94" s="1086"/>
      <c r="O94" s="1086"/>
      <c r="P94" s="1573">
        <f t="shared" ref="P94:AA94" si="36">P87+P90+P91+P92+P93</f>
        <v>0</v>
      </c>
      <c r="Q94" s="1573">
        <f t="shared" si="36"/>
        <v>0</v>
      </c>
      <c r="R94" s="1573">
        <f t="shared" si="36"/>
        <v>0</v>
      </c>
      <c r="S94" s="1573">
        <f t="shared" si="36"/>
        <v>0</v>
      </c>
      <c r="T94" s="1573">
        <f t="shared" si="36"/>
        <v>0</v>
      </c>
      <c r="U94" s="1573">
        <f t="shared" si="36"/>
        <v>0</v>
      </c>
      <c r="V94" s="1573">
        <f t="shared" si="36"/>
        <v>0</v>
      </c>
      <c r="W94" s="1573">
        <f t="shared" si="36"/>
        <v>0</v>
      </c>
      <c r="X94" s="1573">
        <f t="shared" si="36"/>
        <v>0</v>
      </c>
      <c r="Y94" s="1573">
        <f t="shared" si="36"/>
        <v>0</v>
      </c>
      <c r="Z94" s="1573">
        <f t="shared" si="36"/>
        <v>0</v>
      </c>
      <c r="AA94" s="1573">
        <f t="shared" si="36"/>
        <v>0</v>
      </c>
      <c r="AB94" s="1573">
        <f>AB87+AB90+AB91+AB92+AB93</f>
        <v>0</v>
      </c>
      <c r="AC94" s="998"/>
      <c r="AD94" s="997"/>
      <c r="AF94" s="208" t="str">
        <f t="shared" si="31"/>
        <v/>
      </c>
      <c r="AG94" s="50" t="str">
        <f t="shared" si="32"/>
        <v/>
      </c>
      <c r="AH94" s="50" t="str">
        <f t="shared" si="33"/>
        <v/>
      </c>
      <c r="AI94" s="50" t="str">
        <f t="shared" si="34"/>
        <v/>
      </c>
      <c r="AJ94" s="209" t="str">
        <f t="shared" si="35"/>
        <v/>
      </c>
    </row>
    <row r="95" spans="1:36" s="391" customFormat="1">
      <c r="A95" s="1461"/>
      <c r="B95" s="1436"/>
      <c r="C95" s="1436"/>
      <c r="D95" s="1487"/>
      <c r="E95" s="1487"/>
      <c r="F95" s="1018"/>
      <c r="G95" s="22"/>
      <c r="H95" s="30"/>
      <c r="I95" s="1018"/>
      <c r="J95" s="1018"/>
      <c r="K95" s="1018"/>
      <c r="L95" s="1018"/>
      <c r="M95" s="1018"/>
      <c r="N95" s="1018"/>
      <c r="O95" s="1018"/>
      <c r="P95" s="1019"/>
      <c r="Q95" s="1019"/>
      <c r="R95" s="1019"/>
      <c r="S95" s="1019"/>
      <c r="T95" s="1019"/>
      <c r="U95" s="1019"/>
      <c r="V95" s="1019"/>
      <c r="W95" s="1019"/>
      <c r="X95" s="1019"/>
      <c r="Y95" s="1019"/>
      <c r="Z95" s="1019"/>
      <c r="AA95" s="1019"/>
      <c r="AB95" s="1019"/>
      <c r="AC95" s="1017"/>
      <c r="AD95" s="1021"/>
      <c r="AF95" s="439"/>
      <c r="AJ95" s="440"/>
    </row>
    <row r="96" spans="1:36" s="395" customFormat="1" ht="12.75" customHeight="1">
      <c r="A96" s="1459" t="s">
        <v>1293</v>
      </c>
      <c r="B96" s="1441"/>
      <c r="C96" s="1441"/>
      <c r="D96" s="1481"/>
      <c r="E96" s="1481"/>
      <c r="F96" s="1024"/>
      <c r="G96" s="22"/>
      <c r="H96" s="2"/>
      <c r="I96" s="1024"/>
      <c r="J96" s="1024"/>
      <c r="K96" s="1024"/>
      <c r="L96" s="1024"/>
      <c r="M96" s="1024"/>
      <c r="N96" s="1024"/>
      <c r="O96" s="1024"/>
      <c r="P96" s="1026"/>
      <c r="Q96" s="1026"/>
      <c r="R96" s="1026"/>
      <c r="S96" s="1026"/>
      <c r="T96" s="1026"/>
      <c r="U96" s="1026"/>
      <c r="V96" s="1026"/>
      <c r="W96" s="1026"/>
      <c r="X96" s="1026"/>
      <c r="Y96" s="1026"/>
      <c r="Z96" s="1026"/>
      <c r="AA96" s="1026"/>
      <c r="AB96" s="1026"/>
      <c r="AC96" s="1029"/>
      <c r="AD96" s="1023"/>
      <c r="AF96" s="441"/>
      <c r="AG96" s="442"/>
      <c r="AH96" s="442"/>
      <c r="AI96" s="442"/>
      <c r="AJ96" s="443"/>
    </row>
    <row r="97" spans="1:36" s="508" customFormat="1">
      <c r="A97" s="1461" t="s">
        <v>1025</v>
      </c>
      <c r="B97" s="1436" t="s">
        <v>2755</v>
      </c>
      <c r="C97" s="1436" t="s">
        <v>774</v>
      </c>
      <c r="D97" s="1483" t="s">
        <v>1080</v>
      </c>
      <c r="E97" s="1483" t="s">
        <v>1104</v>
      </c>
      <c r="F97" s="1109"/>
      <c r="G97" s="769"/>
      <c r="H97" s="769"/>
      <c r="I97" s="1109"/>
      <c r="J97" s="1109"/>
      <c r="K97" s="1109"/>
      <c r="L97" s="1109"/>
      <c r="M97" s="1260"/>
      <c r="N97" s="1260"/>
      <c r="O97" s="1260"/>
      <c r="P97" s="1498">
        <f t="shared" ref="P97:AA97" si="37">P98+P99</f>
        <v>0</v>
      </c>
      <c r="Q97" s="1498">
        <f t="shared" si="37"/>
        <v>0</v>
      </c>
      <c r="R97" s="1498">
        <f t="shared" si="37"/>
        <v>0</v>
      </c>
      <c r="S97" s="1498">
        <f t="shared" si="37"/>
        <v>0</v>
      </c>
      <c r="T97" s="1498">
        <f t="shared" si="37"/>
        <v>0</v>
      </c>
      <c r="U97" s="1498">
        <f t="shared" si="37"/>
        <v>0</v>
      </c>
      <c r="V97" s="1498">
        <f t="shared" si="37"/>
        <v>0</v>
      </c>
      <c r="W97" s="1498">
        <f t="shared" si="37"/>
        <v>0</v>
      </c>
      <c r="X97" s="1498">
        <f t="shared" si="37"/>
        <v>0</v>
      </c>
      <c r="Y97" s="1498">
        <f t="shared" si="37"/>
        <v>0</v>
      </c>
      <c r="Z97" s="1498">
        <f t="shared" si="37"/>
        <v>0</v>
      </c>
      <c r="AA97" s="1498">
        <f t="shared" si="37"/>
        <v>0</v>
      </c>
      <c r="AB97" s="1498">
        <f>AB98+AB99</f>
        <v>0</v>
      </c>
      <c r="AC97" s="998"/>
      <c r="AD97" s="761"/>
      <c r="AF97" s="208" t="str">
        <f>IF(AND(Y97&lt;&gt;0,Z97&lt;&gt;""),(Z97/Y97-1),"")</f>
        <v/>
      </c>
      <c r="AG97" s="50" t="str">
        <f>IF(AND(X97&lt;&gt;0,Y97&lt;&gt;""),(Y97/X97-1),"")</f>
        <v/>
      </c>
      <c r="AH97" s="50" t="str">
        <f>IF(AND(W97&lt;&gt;0,X97&lt;&gt;""),(X97/W97-1),"")</f>
        <v/>
      </c>
      <c r="AI97" s="50" t="str">
        <f>IF(AND(V97&lt;&gt;0,V97&lt;&gt;""),(W97/V97-1),"")</f>
        <v/>
      </c>
      <c r="AJ97" s="209" t="str">
        <f>IF(AND(U97&lt;&gt;0,U97&lt;&gt;""),(V97/U97-1),"")</f>
        <v/>
      </c>
    </row>
    <row r="98" spans="1:36" s="515" customFormat="1">
      <c r="A98" s="1468" t="s">
        <v>681</v>
      </c>
      <c r="B98" s="1436" t="s">
        <v>1209</v>
      </c>
      <c r="C98" s="1436" t="s">
        <v>776</v>
      </c>
      <c r="D98" s="1483" t="s">
        <v>1080</v>
      </c>
      <c r="E98" s="1483" t="s">
        <v>1104</v>
      </c>
      <c r="F98" s="969"/>
      <c r="G98" s="30"/>
      <c r="H98" s="761"/>
      <c r="I98" s="969"/>
      <c r="J98" s="969"/>
      <c r="K98" s="969"/>
      <c r="L98" s="969"/>
      <c r="M98" s="1058"/>
      <c r="N98" s="1058"/>
      <c r="O98" s="1058"/>
      <c r="P98" s="1498"/>
      <c r="Q98" s="1498"/>
      <c r="R98" s="1498"/>
      <c r="S98" s="1498"/>
      <c r="T98" s="1498"/>
      <c r="U98" s="1498"/>
      <c r="V98" s="1498"/>
      <c r="W98" s="1498"/>
      <c r="X98" s="1498"/>
      <c r="Y98" s="1498"/>
      <c r="Z98" s="1498"/>
      <c r="AA98" s="1498"/>
      <c r="AB98" s="1498"/>
      <c r="AC98" s="1027"/>
      <c r="AD98" s="761"/>
      <c r="AF98" s="517"/>
      <c r="AJ98" s="518"/>
    </row>
    <row r="99" spans="1:36" s="508" customFormat="1">
      <c r="A99" s="1468" t="s">
        <v>680</v>
      </c>
      <c r="B99" s="1436" t="s">
        <v>1210</v>
      </c>
      <c r="C99" s="1436" t="s">
        <v>775</v>
      </c>
      <c r="D99" s="1483" t="s">
        <v>1080</v>
      </c>
      <c r="E99" s="1483" t="s">
        <v>1104</v>
      </c>
      <c r="F99" s="1086"/>
      <c r="G99" s="22"/>
      <c r="H99" s="769"/>
      <c r="I99" s="1086"/>
      <c r="J99" s="1086"/>
      <c r="K99" s="1086"/>
      <c r="L99" s="1086"/>
      <c r="M99" s="1260"/>
      <c r="N99" s="1260"/>
      <c r="O99" s="1260"/>
      <c r="P99" s="1498"/>
      <c r="Q99" s="1498"/>
      <c r="R99" s="1498"/>
      <c r="S99" s="1498"/>
      <c r="T99" s="1498"/>
      <c r="U99" s="1498"/>
      <c r="V99" s="1498"/>
      <c r="W99" s="1498"/>
      <c r="X99" s="1498"/>
      <c r="Y99" s="1498"/>
      <c r="Z99" s="1498"/>
      <c r="AA99" s="1498"/>
      <c r="AB99" s="1498"/>
      <c r="AC99" s="1027"/>
      <c r="AD99" s="761"/>
      <c r="AF99" s="208" t="str">
        <f t="shared" ref="AF99:AF104" si="38">IF(AND(Y99&lt;&gt;0,Z99&lt;&gt;""),(Z99/Y99-1),"")</f>
        <v/>
      </c>
      <c r="AG99" s="50" t="str">
        <f t="shared" ref="AG99:AG104" si="39">IF(AND(X99&lt;&gt;0,Y99&lt;&gt;""),(Y99/X99-1),"")</f>
        <v/>
      </c>
      <c r="AH99" s="50" t="str">
        <f t="shared" ref="AH99:AH104" si="40">IF(AND(W99&lt;&gt;0,X99&lt;&gt;""),(X99/W99-1),"")</f>
        <v/>
      </c>
      <c r="AI99" s="50" t="str">
        <f t="shared" ref="AI99:AI104" si="41">IF(AND(V99&lt;&gt;0,V99&lt;&gt;""),(W99/V99-1),"")</f>
        <v/>
      </c>
      <c r="AJ99" s="209" t="str">
        <f t="shared" ref="AJ99:AJ104" si="42">IF(AND(U99&lt;&gt;0,U99&lt;&gt;""),(V99/U99-1),"")</f>
        <v/>
      </c>
    </row>
    <row r="100" spans="1:36" s="508" customFormat="1">
      <c r="A100" s="1461" t="s">
        <v>682</v>
      </c>
      <c r="B100" s="1436" t="s">
        <v>1211</v>
      </c>
      <c r="C100" s="1436" t="s">
        <v>777</v>
      </c>
      <c r="D100" s="1483" t="s">
        <v>1080</v>
      </c>
      <c r="E100" s="1483" t="s">
        <v>1104</v>
      </c>
      <c r="F100" s="1109"/>
      <c r="G100" s="22"/>
      <c r="H100" s="769"/>
      <c r="I100" s="1109"/>
      <c r="J100" s="1109"/>
      <c r="K100" s="1109"/>
      <c r="L100" s="1109"/>
      <c r="M100" s="1260"/>
      <c r="N100" s="1260"/>
      <c r="O100" s="1260"/>
      <c r="P100" s="1498"/>
      <c r="Q100" s="1498"/>
      <c r="R100" s="1498"/>
      <c r="S100" s="1498"/>
      <c r="T100" s="1498"/>
      <c r="U100" s="1498"/>
      <c r="V100" s="1498"/>
      <c r="W100" s="1498"/>
      <c r="X100" s="1498"/>
      <c r="Y100" s="1498"/>
      <c r="Z100" s="1498"/>
      <c r="AA100" s="1498"/>
      <c r="AB100" s="1498"/>
      <c r="AC100" s="1027"/>
      <c r="AD100" s="761"/>
      <c r="AF100" s="208" t="str">
        <f t="shared" si="38"/>
        <v/>
      </c>
      <c r="AG100" s="50" t="str">
        <f t="shared" si="39"/>
        <v/>
      </c>
      <c r="AH100" s="50" t="str">
        <f t="shared" si="40"/>
        <v/>
      </c>
      <c r="AI100" s="50" t="str">
        <f t="shared" si="41"/>
        <v/>
      </c>
      <c r="AJ100" s="209" t="str">
        <f t="shared" si="42"/>
        <v/>
      </c>
    </row>
    <row r="101" spans="1:36" s="508" customFormat="1">
      <c r="A101" s="1461" t="s">
        <v>1026</v>
      </c>
      <c r="B101" s="1436" t="s">
        <v>1212</v>
      </c>
      <c r="C101" s="1436" t="s">
        <v>778</v>
      </c>
      <c r="D101" s="1483" t="s">
        <v>1080</v>
      </c>
      <c r="E101" s="1483" t="s">
        <v>1104</v>
      </c>
      <c r="F101" s="1109"/>
      <c r="G101" s="22"/>
      <c r="H101" s="769"/>
      <c r="I101" s="1109"/>
      <c r="J101" s="1109"/>
      <c r="K101" s="1109"/>
      <c r="L101" s="1109"/>
      <c r="M101" s="1260"/>
      <c r="N101" s="1260"/>
      <c r="O101" s="1260"/>
      <c r="P101" s="1498"/>
      <c r="Q101" s="1498"/>
      <c r="R101" s="1498"/>
      <c r="S101" s="1498"/>
      <c r="T101" s="1498"/>
      <c r="U101" s="1498"/>
      <c r="V101" s="1498"/>
      <c r="W101" s="1498"/>
      <c r="X101" s="1498"/>
      <c r="Y101" s="1498"/>
      <c r="Z101" s="1498"/>
      <c r="AA101" s="1498"/>
      <c r="AB101" s="1498"/>
      <c r="AC101" s="1027"/>
      <c r="AD101" s="761"/>
      <c r="AF101" s="208" t="str">
        <f t="shared" si="38"/>
        <v/>
      </c>
      <c r="AG101" s="50" t="str">
        <f t="shared" si="39"/>
        <v/>
      </c>
      <c r="AH101" s="50" t="str">
        <f t="shared" si="40"/>
        <v/>
      </c>
      <c r="AI101" s="50" t="str">
        <f t="shared" si="41"/>
        <v/>
      </c>
      <c r="AJ101" s="209" t="str">
        <f t="shared" si="42"/>
        <v/>
      </c>
    </row>
    <row r="102" spans="1:36" s="508" customFormat="1">
      <c r="A102" s="1461" t="s">
        <v>1024</v>
      </c>
      <c r="B102" s="1436" t="s">
        <v>1213</v>
      </c>
      <c r="C102" s="1436" t="s">
        <v>779</v>
      </c>
      <c r="D102" s="1483" t="s">
        <v>1080</v>
      </c>
      <c r="E102" s="1483" t="s">
        <v>1104</v>
      </c>
      <c r="F102" s="1109"/>
      <c r="G102" s="22"/>
      <c r="H102" s="769"/>
      <c r="I102" s="1109"/>
      <c r="J102" s="1109"/>
      <c r="K102" s="1109"/>
      <c r="L102" s="1109"/>
      <c r="M102" s="1260"/>
      <c r="N102" s="1260"/>
      <c r="O102" s="1260"/>
      <c r="P102" s="1498"/>
      <c r="Q102" s="1498"/>
      <c r="R102" s="1498"/>
      <c r="S102" s="1498"/>
      <c r="T102" s="1498"/>
      <c r="U102" s="1498"/>
      <c r="V102" s="1498"/>
      <c r="W102" s="1498"/>
      <c r="X102" s="1498"/>
      <c r="Y102" s="1498"/>
      <c r="Z102" s="1498"/>
      <c r="AA102" s="1498"/>
      <c r="AB102" s="1498"/>
      <c r="AC102" s="1027"/>
      <c r="AD102" s="761"/>
      <c r="AF102" s="208" t="str">
        <f t="shared" si="38"/>
        <v/>
      </c>
      <c r="AG102" s="50" t="str">
        <f t="shared" si="39"/>
        <v/>
      </c>
      <c r="AH102" s="50" t="str">
        <f t="shared" si="40"/>
        <v/>
      </c>
      <c r="AI102" s="50" t="str">
        <f t="shared" si="41"/>
        <v/>
      </c>
      <c r="AJ102" s="209" t="str">
        <f t="shared" si="42"/>
        <v/>
      </c>
    </row>
    <row r="103" spans="1:36" s="508" customFormat="1">
      <c r="A103" s="1461" t="s">
        <v>487</v>
      </c>
      <c r="B103" s="1436" t="s">
        <v>1214</v>
      </c>
      <c r="C103" s="1436" t="s">
        <v>2320</v>
      </c>
      <c r="D103" s="1483" t="s">
        <v>1080</v>
      </c>
      <c r="E103" s="1483" t="s">
        <v>1104</v>
      </c>
      <c r="F103" s="1109"/>
      <c r="G103" s="22"/>
      <c r="H103" s="1024"/>
      <c r="I103" s="1109"/>
      <c r="J103" s="1109"/>
      <c r="K103" s="1109"/>
      <c r="L103" s="1109"/>
      <c r="M103" s="1260"/>
      <c r="N103" s="1260"/>
      <c r="O103" s="1260"/>
      <c r="P103" s="1498"/>
      <c r="Q103" s="1498"/>
      <c r="R103" s="1498"/>
      <c r="S103" s="1498"/>
      <c r="T103" s="1498"/>
      <c r="U103" s="1498"/>
      <c r="V103" s="1498"/>
      <c r="W103" s="1498"/>
      <c r="X103" s="1498"/>
      <c r="Y103" s="1498"/>
      <c r="Z103" s="1498"/>
      <c r="AA103" s="1498"/>
      <c r="AB103" s="1498"/>
      <c r="AC103" s="1027"/>
      <c r="AD103" s="761"/>
      <c r="AF103" s="208" t="str">
        <f t="shared" si="38"/>
        <v/>
      </c>
      <c r="AG103" s="50" t="str">
        <f t="shared" si="39"/>
        <v/>
      </c>
      <c r="AH103" s="50" t="str">
        <f t="shared" si="40"/>
        <v/>
      </c>
      <c r="AI103" s="50" t="str">
        <f t="shared" si="41"/>
        <v/>
      </c>
      <c r="AJ103" s="209" t="str">
        <f t="shared" si="42"/>
        <v/>
      </c>
    </row>
    <row r="104" spans="1:36" s="508" customFormat="1">
      <c r="A104" s="1461" t="s">
        <v>521</v>
      </c>
      <c r="B104" s="1436" t="s">
        <v>1215</v>
      </c>
      <c r="C104" s="1436" t="s">
        <v>2321</v>
      </c>
      <c r="D104" s="1483" t="s">
        <v>1080</v>
      </c>
      <c r="E104" s="1483" t="s">
        <v>1104</v>
      </c>
      <c r="F104" s="1086"/>
      <c r="G104" s="769"/>
      <c r="H104" s="769"/>
      <c r="I104" s="1086"/>
      <c r="J104" s="1086"/>
      <c r="K104" s="1086"/>
      <c r="L104" s="1086"/>
      <c r="M104" s="1260"/>
      <c r="N104" s="1260"/>
      <c r="O104" s="1260"/>
      <c r="P104" s="1498">
        <f t="shared" ref="P104:AA104" si="43">P97+P100+P101+P102+P103</f>
        <v>0</v>
      </c>
      <c r="Q104" s="1498">
        <f t="shared" si="43"/>
        <v>0</v>
      </c>
      <c r="R104" s="1498">
        <f t="shared" si="43"/>
        <v>0</v>
      </c>
      <c r="S104" s="1498">
        <f t="shared" si="43"/>
        <v>0</v>
      </c>
      <c r="T104" s="1498">
        <f t="shared" si="43"/>
        <v>0</v>
      </c>
      <c r="U104" s="1498">
        <f t="shared" si="43"/>
        <v>0</v>
      </c>
      <c r="V104" s="1498">
        <f t="shared" si="43"/>
        <v>0</v>
      </c>
      <c r="W104" s="1498">
        <f t="shared" si="43"/>
        <v>0</v>
      </c>
      <c r="X104" s="1498">
        <f t="shared" si="43"/>
        <v>0</v>
      </c>
      <c r="Y104" s="1498">
        <f t="shared" si="43"/>
        <v>0</v>
      </c>
      <c r="Z104" s="1498">
        <f t="shared" si="43"/>
        <v>0</v>
      </c>
      <c r="AA104" s="1498">
        <f t="shared" si="43"/>
        <v>0</v>
      </c>
      <c r="AB104" s="1498">
        <f>AB97+AB100+AB101+AB102+AB103</f>
        <v>0</v>
      </c>
      <c r="AC104" s="998"/>
      <c r="AD104" s="757"/>
      <c r="AF104" s="208" t="str">
        <f t="shared" si="38"/>
        <v/>
      </c>
      <c r="AG104" s="50" t="str">
        <f t="shared" si="39"/>
        <v/>
      </c>
      <c r="AH104" s="50" t="str">
        <f t="shared" si="40"/>
        <v/>
      </c>
      <c r="AI104" s="50" t="str">
        <f t="shared" si="41"/>
        <v/>
      </c>
      <c r="AJ104" s="209" t="str">
        <f t="shared" si="42"/>
        <v/>
      </c>
    </row>
    <row r="105" spans="1:36" s="391" customFormat="1">
      <c r="A105" s="1461"/>
      <c r="B105" s="1436"/>
      <c r="C105" s="1436"/>
      <c r="D105" s="1487"/>
      <c r="E105" s="1487"/>
      <c r="F105" s="1018"/>
      <c r="G105" s="1018"/>
      <c r="H105" s="626"/>
      <c r="I105" s="1018"/>
      <c r="J105" s="1018"/>
      <c r="K105" s="1018"/>
      <c r="L105" s="1018"/>
      <c r="M105" s="1018"/>
      <c r="N105" s="1018"/>
      <c r="O105" s="1018"/>
      <c r="P105" s="1018"/>
      <c r="Q105" s="1018"/>
      <c r="R105" s="1018"/>
      <c r="S105" s="1018"/>
      <c r="T105" s="1018"/>
      <c r="U105" s="1018"/>
      <c r="V105" s="1018"/>
      <c r="W105" s="1018"/>
      <c r="X105" s="1019"/>
      <c r="Y105" s="1019"/>
      <c r="Z105" s="1019"/>
      <c r="AA105" s="1111"/>
      <c r="AB105" s="1111"/>
      <c r="AC105" s="1017"/>
      <c r="AD105" s="1021"/>
      <c r="AF105" s="439"/>
      <c r="AJ105" s="440"/>
    </row>
    <row r="106" spans="1:36" s="395" customFormat="1" ht="12.75" customHeight="1">
      <c r="A106" s="1466" t="s">
        <v>695</v>
      </c>
      <c r="B106" s="1440"/>
      <c r="C106" s="1440"/>
      <c r="D106" s="1481"/>
      <c r="E106" s="1481"/>
      <c r="F106" s="1024"/>
      <c r="G106" s="1024"/>
      <c r="H106" s="1031"/>
      <c r="I106" s="1024"/>
      <c r="J106" s="1024"/>
      <c r="K106" s="1024"/>
      <c r="L106" s="1024"/>
      <c r="M106" s="1024"/>
      <c r="N106" s="1024"/>
      <c r="O106" s="1024"/>
      <c r="P106" s="1024"/>
      <c r="Q106" s="1025"/>
      <c r="R106" s="1025"/>
      <c r="S106" s="1025"/>
      <c r="T106" s="1025"/>
      <c r="U106" s="1025"/>
      <c r="V106" s="1025"/>
      <c r="W106" s="1025"/>
      <c r="X106" s="1026"/>
      <c r="Y106" s="1026"/>
      <c r="Z106" s="1026"/>
      <c r="AA106" s="1085"/>
      <c r="AB106" s="1085"/>
      <c r="AC106" s="1030"/>
      <c r="AD106" s="1023"/>
      <c r="AF106" s="441"/>
      <c r="AG106" s="442"/>
      <c r="AH106" s="442"/>
      <c r="AI106" s="442"/>
      <c r="AJ106" s="443"/>
    </row>
    <row r="107" spans="1:36" s="395" customFormat="1" ht="2.25" customHeight="1">
      <c r="A107" s="1466"/>
      <c r="B107" s="1440"/>
      <c r="C107" s="1440"/>
      <c r="D107" s="1481"/>
      <c r="E107" s="1481"/>
      <c r="F107" s="1024"/>
      <c r="G107" s="1024"/>
      <c r="H107" s="1031"/>
      <c r="I107" s="1024"/>
      <c r="J107" s="1024"/>
      <c r="K107" s="1024"/>
      <c r="L107" s="1024"/>
      <c r="M107" s="1024"/>
      <c r="N107" s="1024"/>
      <c r="O107" s="1024"/>
      <c r="P107" s="1024"/>
      <c r="Q107" s="1025"/>
      <c r="R107" s="1025"/>
      <c r="S107" s="1025"/>
      <c r="T107" s="1025"/>
      <c r="U107" s="1025"/>
      <c r="V107" s="1025"/>
      <c r="W107" s="1025"/>
      <c r="X107" s="1026"/>
      <c r="Y107" s="1026"/>
      <c r="Z107" s="1026"/>
      <c r="AA107" s="1085"/>
      <c r="AB107" s="1085"/>
      <c r="AC107" s="1030"/>
      <c r="AD107" s="1023"/>
      <c r="AF107" s="441"/>
      <c r="AG107" s="442"/>
      <c r="AH107" s="442"/>
      <c r="AI107" s="442"/>
      <c r="AJ107" s="443"/>
    </row>
    <row r="108" spans="1:36" s="395" customFormat="1" ht="12.75" customHeight="1">
      <c r="A108" s="1459" t="s">
        <v>1294</v>
      </c>
      <c r="B108" s="1441"/>
      <c r="C108" s="1441"/>
      <c r="D108" s="1481"/>
      <c r="E108" s="1481"/>
      <c r="F108" s="1024"/>
      <c r="G108" s="1024"/>
      <c r="H108" s="1031"/>
      <c r="I108" s="1024"/>
      <c r="J108" s="1024"/>
      <c r="K108" s="1024"/>
      <c r="L108" s="1024"/>
      <c r="M108" s="1024"/>
      <c r="N108" s="1024"/>
      <c r="O108" s="1024"/>
      <c r="P108" s="1024"/>
      <c r="Q108" s="1025"/>
      <c r="R108" s="1025"/>
      <c r="S108" s="1025"/>
      <c r="T108" s="1025"/>
      <c r="U108" s="1025"/>
      <c r="V108" s="1025"/>
      <c r="W108" s="1025"/>
      <c r="X108" s="1026"/>
      <c r="Y108" s="1026"/>
      <c r="Z108" s="1026"/>
      <c r="AA108" s="1085"/>
      <c r="AB108" s="1085"/>
      <c r="AC108" s="1030"/>
      <c r="AD108" s="1023"/>
      <c r="AF108" s="441"/>
      <c r="AG108" s="442"/>
      <c r="AH108" s="442"/>
      <c r="AI108" s="442"/>
      <c r="AJ108" s="443"/>
    </row>
    <row r="109" spans="1:36" s="391" customFormat="1">
      <c r="A109" s="1461" t="s">
        <v>597</v>
      </c>
      <c r="B109" s="1436" t="s">
        <v>695</v>
      </c>
      <c r="C109" s="1436" t="s">
        <v>2322</v>
      </c>
      <c r="D109" s="1483" t="s">
        <v>1080</v>
      </c>
      <c r="E109" s="1483">
        <v>1</v>
      </c>
      <c r="F109" s="1018"/>
      <c r="G109" s="1018"/>
      <c r="H109" s="1018"/>
      <c r="I109" s="1018"/>
      <c r="J109" s="1018"/>
      <c r="K109" s="1018"/>
      <c r="L109" s="1018"/>
      <c r="M109" s="1018"/>
      <c r="N109" s="1018"/>
      <c r="O109" s="1018"/>
      <c r="P109" s="1018"/>
      <c r="Q109" s="1018"/>
      <c r="R109" s="1018"/>
      <c r="S109" s="1018"/>
      <c r="T109" s="1018"/>
      <c r="U109" s="1251"/>
      <c r="V109" s="1251"/>
      <c r="W109" s="1251"/>
      <c r="X109" s="1251"/>
      <c r="Y109" s="1251"/>
      <c r="Z109" s="1251"/>
      <c r="AA109" s="1251"/>
      <c r="AB109" s="1251"/>
      <c r="AC109" s="1020"/>
      <c r="AD109" s="1021"/>
      <c r="AF109" s="208" t="str">
        <f>IF(AND(Y109&lt;&gt;0,Z109&lt;&gt;""),(Z109/Y109-1),"")</f>
        <v/>
      </c>
      <c r="AG109" s="50" t="str">
        <f>IF(AND(X109&lt;&gt;0,Y109&lt;&gt;""),(Y109/X109-1),"")</f>
        <v/>
      </c>
      <c r="AH109" s="50" t="str">
        <f>IF(AND(W109&lt;&gt;0,X109&lt;&gt;""),(X109/W109-1),"")</f>
        <v/>
      </c>
      <c r="AI109" s="50" t="str">
        <f>IF(AND(V109&lt;&gt;0,V109&lt;&gt;""),(W109/V109-1),"")</f>
        <v/>
      </c>
      <c r="AJ109" s="209" t="str">
        <f>IF(AND(U109&lt;&gt;0,U109&lt;&gt;""),(V109/U109-1),"")</f>
        <v/>
      </c>
    </row>
    <row r="110" spans="1:36" s="391" customFormat="1">
      <c r="A110" s="1468" t="s">
        <v>648</v>
      </c>
      <c r="B110" s="1442" t="s">
        <v>1216</v>
      </c>
      <c r="C110" s="1442"/>
      <c r="D110" s="1483" t="s">
        <v>1080</v>
      </c>
      <c r="E110" s="1483">
        <v>1</v>
      </c>
      <c r="F110" s="1018"/>
      <c r="G110" s="1018"/>
      <c r="H110" s="1018"/>
      <c r="I110" s="1018"/>
      <c r="J110" s="1018"/>
      <c r="K110" s="1018"/>
      <c r="L110" s="1018"/>
      <c r="M110" s="1018"/>
      <c r="N110" s="1018"/>
      <c r="O110" s="1018"/>
      <c r="P110" s="1018"/>
      <c r="Q110" s="1018"/>
      <c r="R110" s="1018"/>
      <c r="S110" s="1018"/>
      <c r="T110" s="1018"/>
      <c r="U110" s="1018"/>
      <c r="V110" s="1018"/>
      <c r="W110" s="1018"/>
      <c r="X110" s="1018"/>
      <c r="Y110" s="1251"/>
      <c r="Z110" s="1251"/>
      <c r="AA110" s="1251"/>
      <c r="AB110" s="1251"/>
      <c r="AC110" s="1020"/>
      <c r="AD110" s="1021"/>
      <c r="AF110" s="208" t="str">
        <f>IF(AND(Y110&lt;&gt;0,Z110&lt;&gt;""),(Z110/Y110-1),"")</f>
        <v/>
      </c>
      <c r="AG110" s="50" t="str">
        <f>IF(AND(X110&lt;&gt;0,Y110&lt;&gt;""),(Y110/X110-1),"")</f>
        <v/>
      </c>
      <c r="AH110" s="50" t="str">
        <f>IF(AND(W110&lt;&gt;0,X110&lt;&gt;""),(X110/W110-1),"")</f>
        <v/>
      </c>
      <c r="AI110" s="50" t="str">
        <f>IF(AND(V110&lt;&gt;0,V110&lt;&gt;""),(W110/V110-1),"")</f>
        <v/>
      </c>
      <c r="AJ110" s="209" t="str">
        <f>IF(AND(U110&lt;&gt;0,U110&lt;&gt;""),(V110/U110-1),"")</f>
        <v/>
      </c>
    </row>
    <row r="111" spans="1:36" s="391" customFormat="1" ht="2.25" customHeight="1">
      <c r="A111" s="1468"/>
      <c r="B111" s="1442"/>
      <c r="C111" s="1442"/>
      <c r="D111" s="1483"/>
      <c r="E111" s="1483"/>
      <c r="F111" s="1019"/>
      <c r="G111" s="1019"/>
      <c r="H111" s="1019"/>
      <c r="I111" s="1019"/>
      <c r="J111" s="1019"/>
      <c r="K111" s="1019"/>
      <c r="L111" s="1019"/>
      <c r="M111" s="1019"/>
      <c r="N111" s="1019"/>
      <c r="O111" s="1019"/>
      <c r="P111" s="1019"/>
      <c r="Q111" s="1019"/>
      <c r="R111" s="1019"/>
      <c r="S111" s="1019"/>
      <c r="T111" s="1019"/>
      <c r="U111" s="1019"/>
      <c r="V111" s="1019"/>
      <c r="W111" s="1019"/>
      <c r="X111" s="1019"/>
      <c r="Y111" s="1019"/>
      <c r="Z111" s="1019"/>
      <c r="AA111" s="1110"/>
      <c r="AB111" s="1110"/>
      <c r="AC111" s="1020"/>
      <c r="AD111" s="1021"/>
      <c r="AF111" s="208" t="str">
        <f t="shared" ref="AF111:AF176" si="44">IF(AND(Y111&lt;&gt;0,Z111&lt;&gt;""),(Z111/Y111-1),"")</f>
        <v/>
      </c>
      <c r="AG111" s="50" t="str">
        <f t="shared" ref="AG111:AG176" si="45">IF(AND(X111&lt;&gt;0,Y111&lt;&gt;""),(Y111/X111-1),"")</f>
        <v/>
      </c>
      <c r="AH111" s="50" t="str">
        <f t="shared" ref="AH111:AH176" si="46">IF(AND(W111&lt;&gt;0,X111&lt;&gt;""),(X111/W111-1),"")</f>
        <v/>
      </c>
      <c r="AI111" s="50" t="str">
        <f t="shared" ref="AI111:AI176" si="47">IF(AND(V111&lt;&gt;0,V111&lt;&gt;""),(W111/V111-1),"")</f>
        <v/>
      </c>
      <c r="AJ111" s="209" t="str">
        <f t="shared" ref="AJ111:AJ176" si="48">IF(AND(U111&lt;&gt;0,U111&lt;&gt;""),(V111/U111-1),"")</f>
        <v/>
      </c>
    </row>
    <row r="112" spans="1:36" s="395" customFormat="1" ht="12.75" customHeight="1">
      <c r="A112" s="1459" t="s">
        <v>1295</v>
      </c>
      <c r="B112" s="1441"/>
      <c r="C112" s="1441"/>
      <c r="D112" s="1481"/>
      <c r="E112" s="1481"/>
      <c r="F112" s="1032"/>
      <c r="G112" s="1032"/>
      <c r="H112" s="1032"/>
      <c r="I112" s="1032"/>
      <c r="J112" s="1032"/>
      <c r="K112" s="1032"/>
      <c r="L112" s="1032"/>
      <c r="M112" s="1032"/>
      <c r="N112" s="1032"/>
      <c r="O112" s="1032"/>
      <c r="P112" s="1032"/>
      <c r="Q112" s="1026"/>
      <c r="R112" s="1026"/>
      <c r="S112" s="1026"/>
      <c r="T112" s="1026"/>
      <c r="U112" s="1026"/>
      <c r="V112" s="1026"/>
      <c r="W112" s="1026"/>
      <c r="X112" s="1026"/>
      <c r="Y112" s="1026"/>
      <c r="Z112" s="1026"/>
      <c r="AA112" s="1085"/>
      <c r="AB112" s="1085"/>
      <c r="AC112" s="1030"/>
      <c r="AD112" s="1023"/>
      <c r="AF112" s="208" t="str">
        <f t="shared" si="44"/>
        <v/>
      </c>
      <c r="AG112" s="50" t="str">
        <f t="shared" si="45"/>
        <v/>
      </c>
      <c r="AH112" s="50" t="str">
        <f t="shared" si="46"/>
        <v/>
      </c>
      <c r="AI112" s="50" t="str">
        <f t="shared" si="47"/>
        <v/>
      </c>
      <c r="AJ112" s="209" t="str">
        <f t="shared" si="48"/>
        <v/>
      </c>
    </row>
    <row r="113" spans="1:37" s="391" customFormat="1">
      <c r="A113" s="1460" t="s">
        <v>560</v>
      </c>
      <c r="B113" s="1433" t="s">
        <v>1217</v>
      </c>
      <c r="C113" s="1433" t="s">
        <v>2323</v>
      </c>
      <c r="D113" s="1483" t="s">
        <v>1080</v>
      </c>
      <c r="E113" s="1483">
        <v>1</v>
      </c>
      <c r="F113" s="1033"/>
      <c r="G113" s="1033"/>
      <c r="H113" s="1033"/>
      <c r="I113" s="1033"/>
      <c r="J113" s="1033"/>
      <c r="K113" s="1033"/>
      <c r="L113" s="1033"/>
      <c r="M113" s="1033"/>
      <c r="N113" s="1033"/>
      <c r="O113" s="1033"/>
      <c r="P113" s="1033"/>
      <c r="Q113" s="1033"/>
      <c r="R113" s="1033"/>
      <c r="S113" s="1033"/>
      <c r="T113" s="1033"/>
      <c r="U113" s="1251"/>
      <c r="V113" s="1251"/>
      <c r="W113" s="1251"/>
      <c r="X113" s="1251"/>
      <c r="Y113" s="1251"/>
      <c r="Z113" s="1251"/>
      <c r="AA113" s="1251"/>
      <c r="AB113" s="1251"/>
      <c r="AC113" s="1020"/>
      <c r="AD113" s="1021"/>
      <c r="AF113" s="208" t="str">
        <f t="shared" si="44"/>
        <v/>
      </c>
      <c r="AG113" s="50" t="str">
        <f t="shared" si="45"/>
        <v/>
      </c>
      <c r="AH113" s="50" t="str">
        <f t="shared" si="46"/>
        <v/>
      </c>
      <c r="AI113" s="50" t="str">
        <f t="shared" si="47"/>
        <v/>
      </c>
      <c r="AJ113" s="209" t="str">
        <f t="shared" si="48"/>
        <v/>
      </c>
    </row>
    <row r="114" spans="1:37" s="421" customFormat="1">
      <c r="A114" s="1460" t="s">
        <v>561</v>
      </c>
      <c r="B114" s="1433" t="s">
        <v>1218</v>
      </c>
      <c r="C114" s="1433" t="s">
        <v>2324</v>
      </c>
      <c r="D114" s="1483" t="s">
        <v>1080</v>
      </c>
      <c r="E114" s="1483">
        <v>1</v>
      </c>
      <c r="F114" s="1033"/>
      <c r="G114" s="1033"/>
      <c r="H114" s="1033"/>
      <c r="I114" s="1033"/>
      <c r="J114" s="1033"/>
      <c r="K114" s="1033"/>
      <c r="L114" s="1033"/>
      <c r="M114" s="1033"/>
      <c r="N114" s="1033"/>
      <c r="O114" s="1033"/>
      <c r="P114" s="1033"/>
      <c r="Q114" s="1033"/>
      <c r="R114" s="1033"/>
      <c r="S114" s="1033"/>
      <c r="T114" s="1033"/>
      <c r="U114" s="1252"/>
      <c r="V114" s="1252"/>
      <c r="W114" s="1252"/>
      <c r="X114" s="1252"/>
      <c r="Y114" s="1252"/>
      <c r="Z114" s="1252"/>
      <c r="AA114" s="1252"/>
      <c r="AB114" s="1337"/>
      <c r="AC114" s="1020"/>
      <c r="AD114" s="1021"/>
      <c r="AF114" s="208" t="str">
        <f t="shared" si="44"/>
        <v/>
      </c>
      <c r="AG114" s="50" t="str">
        <f t="shared" si="45"/>
        <v/>
      </c>
      <c r="AH114" s="50" t="str">
        <f t="shared" si="46"/>
        <v/>
      </c>
      <c r="AI114" s="50" t="str">
        <f t="shared" si="47"/>
        <v/>
      </c>
      <c r="AJ114" s="209" t="str">
        <f t="shared" si="48"/>
        <v/>
      </c>
    </row>
    <row r="115" spans="1:37" s="401" customFormat="1">
      <c r="A115" s="1469"/>
      <c r="B115" s="1443"/>
      <c r="C115" s="1443"/>
      <c r="D115" s="1488"/>
      <c r="E115" s="1488"/>
      <c r="AF115" s="208" t="str">
        <f t="shared" si="44"/>
        <v/>
      </c>
      <c r="AG115" s="50" t="str">
        <f t="shared" si="45"/>
        <v/>
      </c>
      <c r="AH115" s="50" t="str">
        <f t="shared" si="46"/>
        <v/>
      </c>
      <c r="AI115" s="50" t="str">
        <f t="shared" si="47"/>
        <v/>
      </c>
      <c r="AJ115" s="209" t="str">
        <f t="shared" si="48"/>
        <v/>
      </c>
    </row>
    <row r="116" spans="1:37" s="401" customFormat="1" ht="18">
      <c r="A116" s="1470" t="s">
        <v>1296</v>
      </c>
      <c r="B116" s="1444"/>
      <c r="C116" s="1444"/>
      <c r="D116" s="1489"/>
      <c r="E116" s="1489"/>
      <c r="F116" s="422">
        <v>1990</v>
      </c>
      <c r="G116" s="422">
        <v>1991</v>
      </c>
      <c r="H116" s="422">
        <v>1992</v>
      </c>
      <c r="I116" s="422">
        <v>1993</v>
      </c>
      <c r="J116" s="422">
        <v>1994</v>
      </c>
      <c r="K116" s="422">
        <v>1995</v>
      </c>
      <c r="L116" s="422">
        <v>1996</v>
      </c>
      <c r="M116" s="422">
        <v>1997</v>
      </c>
      <c r="N116" s="422">
        <v>1998</v>
      </c>
      <c r="O116" s="422">
        <v>1999</v>
      </c>
      <c r="P116" s="422">
        <v>2000</v>
      </c>
      <c r="Q116" s="422">
        <v>2001</v>
      </c>
      <c r="R116" s="422">
        <v>2002</v>
      </c>
      <c r="S116" s="422">
        <v>2003</v>
      </c>
      <c r="T116" s="422">
        <v>2004</v>
      </c>
      <c r="U116" s="422">
        <v>2005</v>
      </c>
      <c r="V116" s="422">
        <v>2006</v>
      </c>
      <c r="W116" s="422">
        <v>2007</v>
      </c>
      <c r="X116" s="422">
        <v>2008</v>
      </c>
      <c r="Y116" s="422">
        <v>2009</v>
      </c>
      <c r="Z116" s="422">
        <v>2010</v>
      </c>
      <c r="AA116" s="422">
        <v>2011</v>
      </c>
      <c r="AB116" s="422">
        <v>2012</v>
      </c>
      <c r="AC116" s="422"/>
      <c r="AD116" s="395"/>
      <c r="AE116" s="395"/>
      <c r="AF116" s="208">
        <f t="shared" si="44"/>
        <v>4.9776007964164037E-4</v>
      </c>
      <c r="AG116" s="50">
        <f t="shared" si="45"/>
        <v>4.9800796812760062E-4</v>
      </c>
      <c r="AH116" s="50">
        <f t="shared" si="46"/>
        <v>4.9825610363729567E-4</v>
      </c>
      <c r="AI116" s="50">
        <f t="shared" si="47"/>
        <v>4.9850448654042978E-4</v>
      </c>
      <c r="AJ116" s="209">
        <f t="shared" si="48"/>
        <v>4.9875311720692928E-4</v>
      </c>
    </row>
    <row r="117" spans="1:37" s="423" customFormat="1" ht="15" customHeight="1">
      <c r="A117" s="1471"/>
      <c r="B117" s="1445"/>
      <c r="C117" s="1445"/>
      <c r="D117" s="1490"/>
      <c r="E117" s="1490"/>
      <c r="AD117" s="424"/>
      <c r="AE117" s="395"/>
      <c r="AF117" s="208" t="str">
        <f t="shared" si="44"/>
        <v/>
      </c>
      <c r="AG117" s="50" t="str">
        <f t="shared" si="45"/>
        <v/>
      </c>
      <c r="AH117" s="50" t="str">
        <f t="shared" si="46"/>
        <v/>
      </c>
      <c r="AI117" s="50" t="str">
        <f t="shared" si="47"/>
        <v/>
      </c>
      <c r="AJ117" s="209" t="str">
        <f t="shared" si="48"/>
        <v/>
      </c>
    </row>
    <row r="118" spans="1:37" s="390" customFormat="1" ht="12" customHeight="1">
      <c r="A118" s="1472"/>
      <c r="B118" s="1446" t="s">
        <v>1219</v>
      </c>
      <c r="C118" s="1446"/>
      <c r="D118" s="1491"/>
      <c r="E118" s="1387" t="s">
        <v>392</v>
      </c>
      <c r="F118" s="402"/>
      <c r="G118" s="402"/>
      <c r="H118" s="402"/>
      <c r="I118" s="402"/>
      <c r="J118" s="402"/>
      <c r="K118" s="402"/>
      <c r="L118" s="402"/>
      <c r="M118" s="402" t="e">
        <f t="shared" ref="M118:Z118" si="49">M18/M5</f>
        <v>#DIV/0!</v>
      </c>
      <c r="N118" s="402" t="e">
        <f t="shared" si="49"/>
        <v>#DIV/0!</v>
      </c>
      <c r="O118" s="402" t="e">
        <f t="shared" si="49"/>
        <v>#DIV/0!</v>
      </c>
      <c r="P118" s="402" t="e">
        <f t="shared" si="49"/>
        <v>#DIV/0!</v>
      </c>
      <c r="Q118" s="402" t="e">
        <f t="shared" si="49"/>
        <v>#DIV/0!</v>
      </c>
      <c r="R118" s="402" t="e">
        <f t="shared" si="49"/>
        <v>#DIV/0!</v>
      </c>
      <c r="S118" s="402" t="e">
        <f t="shared" si="49"/>
        <v>#DIV/0!</v>
      </c>
      <c r="T118" s="402" t="e">
        <f t="shared" si="49"/>
        <v>#DIV/0!</v>
      </c>
      <c r="U118" s="402" t="e">
        <f t="shared" si="49"/>
        <v>#DIV/0!</v>
      </c>
      <c r="V118" s="402" t="e">
        <f t="shared" si="49"/>
        <v>#DIV/0!</v>
      </c>
      <c r="W118" s="402" t="e">
        <f t="shared" si="49"/>
        <v>#DIV/0!</v>
      </c>
      <c r="X118" s="402" t="e">
        <f t="shared" si="49"/>
        <v>#DIV/0!</v>
      </c>
      <c r="Y118" s="402" t="e">
        <f t="shared" si="49"/>
        <v>#DIV/0!</v>
      </c>
      <c r="Z118" s="402" t="e">
        <f t="shared" si="49"/>
        <v>#DIV/0!</v>
      </c>
      <c r="AA118" s="402" t="e">
        <f>AA18/AA5</f>
        <v>#DIV/0!</v>
      </c>
      <c r="AB118" s="402" t="e">
        <f>AB18/AB5</f>
        <v>#DIV/0!</v>
      </c>
      <c r="AE118" s="395"/>
      <c r="AF118" s="208" t="e">
        <f t="shared" si="44"/>
        <v>#DIV/0!</v>
      </c>
      <c r="AG118" s="50" t="e">
        <f t="shared" si="45"/>
        <v>#DIV/0!</v>
      </c>
      <c r="AH118" s="50" t="e">
        <f t="shared" si="46"/>
        <v>#DIV/0!</v>
      </c>
      <c r="AI118" s="50" t="e">
        <f t="shared" si="47"/>
        <v>#DIV/0!</v>
      </c>
      <c r="AJ118" s="209" t="e">
        <f t="shared" si="48"/>
        <v>#DIV/0!</v>
      </c>
    </row>
    <row r="119" spans="1:37" s="390" customFormat="1" ht="12" customHeight="1">
      <c r="A119" s="1472"/>
      <c r="B119" s="1446" t="s">
        <v>1220</v>
      </c>
      <c r="C119" s="1446"/>
      <c r="D119" s="1491"/>
      <c r="E119" s="1387" t="s">
        <v>392</v>
      </c>
      <c r="F119" s="402"/>
      <c r="G119" s="402"/>
      <c r="H119" s="402"/>
      <c r="I119" s="402"/>
      <c r="J119" s="402"/>
      <c r="K119" s="402"/>
      <c r="L119" s="402"/>
      <c r="M119" s="402" t="e">
        <f t="shared" ref="M119:Z119" si="50">M17/M5</f>
        <v>#DIV/0!</v>
      </c>
      <c r="N119" s="402" t="e">
        <f t="shared" si="50"/>
        <v>#DIV/0!</v>
      </c>
      <c r="O119" s="402" t="e">
        <f t="shared" si="50"/>
        <v>#DIV/0!</v>
      </c>
      <c r="P119" s="402" t="e">
        <f t="shared" si="50"/>
        <v>#DIV/0!</v>
      </c>
      <c r="Q119" s="402" t="e">
        <f t="shared" si="50"/>
        <v>#DIV/0!</v>
      </c>
      <c r="R119" s="402" t="e">
        <f t="shared" si="50"/>
        <v>#DIV/0!</v>
      </c>
      <c r="S119" s="402" t="e">
        <f t="shared" si="50"/>
        <v>#DIV/0!</v>
      </c>
      <c r="T119" s="402" t="e">
        <f t="shared" si="50"/>
        <v>#DIV/0!</v>
      </c>
      <c r="U119" s="402" t="e">
        <f t="shared" si="50"/>
        <v>#DIV/0!</v>
      </c>
      <c r="V119" s="402" t="e">
        <f t="shared" si="50"/>
        <v>#DIV/0!</v>
      </c>
      <c r="W119" s="402" t="e">
        <f t="shared" si="50"/>
        <v>#DIV/0!</v>
      </c>
      <c r="X119" s="402" t="e">
        <f t="shared" si="50"/>
        <v>#DIV/0!</v>
      </c>
      <c r="Y119" s="402" t="e">
        <f t="shared" si="50"/>
        <v>#DIV/0!</v>
      </c>
      <c r="Z119" s="402" t="e">
        <f t="shared" si="50"/>
        <v>#DIV/0!</v>
      </c>
      <c r="AA119" s="402" t="e">
        <f>AA17/AA5</f>
        <v>#DIV/0!</v>
      </c>
      <c r="AB119" s="402" t="e">
        <f>AB17/AB5</f>
        <v>#DIV/0!</v>
      </c>
      <c r="AE119" s="395"/>
      <c r="AF119" s="208" t="e">
        <f t="shared" si="44"/>
        <v>#DIV/0!</v>
      </c>
      <c r="AG119" s="50" t="e">
        <f t="shared" si="45"/>
        <v>#DIV/0!</v>
      </c>
      <c r="AH119" s="50" t="e">
        <f t="shared" si="46"/>
        <v>#DIV/0!</v>
      </c>
      <c r="AI119" s="50" t="e">
        <f t="shared" si="47"/>
        <v>#DIV/0!</v>
      </c>
      <c r="AJ119" s="209" t="e">
        <f t="shared" si="48"/>
        <v>#DIV/0!</v>
      </c>
    </row>
    <row r="120" spans="1:37" s="390" customFormat="1" ht="12" customHeight="1">
      <c r="A120" s="1472"/>
      <c r="B120" s="1446" t="s">
        <v>1221</v>
      </c>
      <c r="C120" s="1446"/>
      <c r="D120" s="1491"/>
      <c r="E120" s="1387" t="s">
        <v>392</v>
      </c>
      <c r="F120" s="402"/>
      <c r="G120" s="402"/>
      <c r="H120" s="402"/>
      <c r="I120" s="402"/>
      <c r="J120" s="402"/>
      <c r="K120" s="402"/>
      <c r="L120" s="402"/>
      <c r="M120" s="402" t="e">
        <f t="shared" ref="M120:Z120" si="51">M16/M5</f>
        <v>#DIV/0!</v>
      </c>
      <c r="N120" s="402" t="e">
        <f t="shared" si="51"/>
        <v>#DIV/0!</v>
      </c>
      <c r="O120" s="402" t="e">
        <f t="shared" si="51"/>
        <v>#DIV/0!</v>
      </c>
      <c r="P120" s="402" t="e">
        <f t="shared" si="51"/>
        <v>#DIV/0!</v>
      </c>
      <c r="Q120" s="402" t="e">
        <f t="shared" si="51"/>
        <v>#DIV/0!</v>
      </c>
      <c r="R120" s="402" t="e">
        <f t="shared" si="51"/>
        <v>#DIV/0!</v>
      </c>
      <c r="S120" s="402" t="e">
        <f t="shared" si="51"/>
        <v>#DIV/0!</v>
      </c>
      <c r="T120" s="402" t="e">
        <f t="shared" si="51"/>
        <v>#DIV/0!</v>
      </c>
      <c r="U120" s="402" t="e">
        <f t="shared" si="51"/>
        <v>#DIV/0!</v>
      </c>
      <c r="V120" s="402" t="e">
        <f t="shared" si="51"/>
        <v>#DIV/0!</v>
      </c>
      <c r="W120" s="402" t="e">
        <f t="shared" si="51"/>
        <v>#DIV/0!</v>
      </c>
      <c r="X120" s="402" t="e">
        <f t="shared" si="51"/>
        <v>#DIV/0!</v>
      </c>
      <c r="Y120" s="402" t="e">
        <f t="shared" si="51"/>
        <v>#DIV/0!</v>
      </c>
      <c r="Z120" s="402" t="e">
        <f t="shared" si="51"/>
        <v>#DIV/0!</v>
      </c>
      <c r="AA120" s="402" t="e">
        <f>AA16/AA5</f>
        <v>#DIV/0!</v>
      </c>
      <c r="AB120" s="402" t="e">
        <f>AB16/AB5</f>
        <v>#DIV/0!</v>
      </c>
      <c r="AE120" s="395"/>
      <c r="AF120" s="208" t="e">
        <f t="shared" si="44"/>
        <v>#DIV/0!</v>
      </c>
      <c r="AG120" s="50" t="e">
        <f t="shared" si="45"/>
        <v>#DIV/0!</v>
      </c>
      <c r="AH120" s="50" t="e">
        <f t="shared" si="46"/>
        <v>#DIV/0!</v>
      </c>
      <c r="AI120" s="50" t="e">
        <f t="shared" si="47"/>
        <v>#DIV/0!</v>
      </c>
      <c r="AJ120" s="209" t="e">
        <f t="shared" si="48"/>
        <v>#DIV/0!</v>
      </c>
    </row>
    <row r="121" spans="1:37" s="396" customFormat="1" ht="14.1" customHeight="1">
      <c r="A121" s="1473"/>
      <c r="B121" s="1447" t="s">
        <v>1222</v>
      </c>
      <c r="C121" s="1447"/>
      <c r="D121" s="1491"/>
      <c r="E121" s="1387" t="s">
        <v>392</v>
      </c>
      <c r="F121" s="399"/>
      <c r="G121" s="399"/>
      <c r="H121" s="399"/>
      <c r="I121" s="399"/>
      <c r="J121" s="399"/>
      <c r="K121" s="399"/>
      <c r="L121" s="399"/>
      <c r="M121" s="399" t="e">
        <f>SUM(M118:M120)</f>
        <v>#DIV/0!</v>
      </c>
      <c r="N121" s="399" t="e">
        <f>SUM(N118:N120)</f>
        <v>#DIV/0!</v>
      </c>
      <c r="O121" s="399" t="e">
        <f>SUM(O118:O120)</f>
        <v>#DIV/0!</v>
      </c>
      <c r="P121" s="399" t="e">
        <f t="shared" ref="P121:Y121" si="52">SUM(P118:P120)</f>
        <v>#DIV/0!</v>
      </c>
      <c r="Q121" s="399" t="e">
        <f t="shared" si="52"/>
        <v>#DIV/0!</v>
      </c>
      <c r="R121" s="399" t="e">
        <f t="shared" si="52"/>
        <v>#DIV/0!</v>
      </c>
      <c r="S121" s="399" t="e">
        <f t="shared" si="52"/>
        <v>#DIV/0!</v>
      </c>
      <c r="T121" s="399" t="e">
        <f t="shared" si="52"/>
        <v>#DIV/0!</v>
      </c>
      <c r="U121" s="399" t="e">
        <f t="shared" si="52"/>
        <v>#DIV/0!</v>
      </c>
      <c r="V121" s="399" t="e">
        <f t="shared" si="52"/>
        <v>#DIV/0!</v>
      </c>
      <c r="W121" s="399" t="e">
        <f t="shared" si="52"/>
        <v>#DIV/0!</v>
      </c>
      <c r="X121" s="399" t="e">
        <f t="shared" si="52"/>
        <v>#DIV/0!</v>
      </c>
      <c r="Y121" s="399" t="e">
        <f t="shared" si="52"/>
        <v>#DIV/0!</v>
      </c>
      <c r="Z121" s="399" t="e">
        <f>SUM(Z118:Z120)</f>
        <v>#DIV/0!</v>
      </c>
      <c r="AA121" s="399" t="e">
        <f>SUM(AA118:AA120)</f>
        <v>#DIV/0!</v>
      </c>
      <c r="AB121" s="399" t="e">
        <f>SUM(AB118:AB120)</f>
        <v>#DIV/0!</v>
      </c>
      <c r="AE121" s="395"/>
      <c r="AF121" s="208" t="e">
        <f t="shared" si="44"/>
        <v>#DIV/0!</v>
      </c>
      <c r="AG121" s="50" t="e">
        <f t="shared" si="45"/>
        <v>#DIV/0!</v>
      </c>
      <c r="AH121" s="50" t="e">
        <f t="shared" si="46"/>
        <v>#DIV/0!</v>
      </c>
      <c r="AI121" s="50" t="e">
        <f t="shared" si="47"/>
        <v>#DIV/0!</v>
      </c>
      <c r="AJ121" s="209" t="e">
        <f t="shared" si="48"/>
        <v>#DIV/0!</v>
      </c>
    </row>
    <row r="122" spans="1:37" s="396" customFormat="1" ht="12" customHeight="1">
      <c r="A122" s="1473"/>
      <c r="B122" s="1447"/>
      <c r="C122" s="1447"/>
      <c r="D122" s="1491"/>
      <c r="E122" s="1387"/>
      <c r="F122" s="399"/>
      <c r="G122" s="399"/>
      <c r="H122" s="399"/>
      <c r="I122" s="399"/>
      <c r="J122" s="399"/>
      <c r="K122" s="399"/>
      <c r="L122" s="399"/>
      <c r="M122" s="399"/>
      <c r="N122" s="399"/>
      <c r="O122" s="399"/>
      <c r="P122" s="399"/>
      <c r="Q122" s="399"/>
      <c r="R122" s="399"/>
      <c r="S122" s="399"/>
      <c r="T122" s="399"/>
      <c r="U122" s="399"/>
      <c r="V122" s="399"/>
      <c r="W122" s="399"/>
      <c r="X122" s="399"/>
      <c r="Y122" s="399"/>
      <c r="Z122" s="399"/>
      <c r="AA122" s="399"/>
      <c r="AB122" s="399"/>
      <c r="AE122" s="395"/>
      <c r="AF122" s="208" t="str">
        <f t="shared" si="44"/>
        <v/>
      </c>
      <c r="AG122" s="50" t="str">
        <f t="shared" si="45"/>
        <v/>
      </c>
      <c r="AH122" s="50" t="str">
        <f t="shared" si="46"/>
        <v/>
      </c>
      <c r="AI122" s="50" t="str">
        <f t="shared" si="47"/>
        <v/>
      </c>
      <c r="AJ122" s="209" t="str">
        <f t="shared" si="48"/>
        <v/>
      </c>
    </row>
    <row r="123" spans="1:37" s="396" customFormat="1" ht="19.5" customHeight="1">
      <c r="A123" s="1509" t="s">
        <v>2594</v>
      </c>
      <c r="B123" s="1447"/>
      <c r="C123" s="1446"/>
      <c r="D123" s="1491"/>
      <c r="E123" s="1387"/>
      <c r="F123" s="399"/>
      <c r="G123" s="399"/>
      <c r="H123" s="399"/>
      <c r="I123" s="399"/>
      <c r="J123" s="399"/>
      <c r="K123" s="399"/>
      <c r="L123" s="399"/>
      <c r="M123" s="399"/>
      <c r="N123" s="399"/>
      <c r="O123" s="399"/>
      <c r="P123" s="399"/>
      <c r="Q123" s="399"/>
      <c r="R123" s="399"/>
      <c r="S123" s="399"/>
      <c r="T123" s="399"/>
      <c r="U123" s="399"/>
      <c r="V123" s="399"/>
      <c r="W123" s="399"/>
      <c r="X123" s="399"/>
      <c r="Y123" s="399"/>
      <c r="Z123" s="399"/>
      <c r="AA123" s="399"/>
      <c r="AB123" s="399"/>
      <c r="AE123" s="395"/>
      <c r="AF123" s="208" t="str">
        <f t="shared" si="44"/>
        <v/>
      </c>
      <c r="AG123" s="50" t="str">
        <f t="shared" si="45"/>
        <v/>
      </c>
      <c r="AH123" s="50" t="str">
        <f t="shared" si="46"/>
        <v/>
      </c>
      <c r="AI123" s="50" t="str">
        <f t="shared" si="47"/>
        <v/>
      </c>
      <c r="AJ123" s="209" t="str">
        <f t="shared" si="48"/>
        <v/>
      </c>
    </row>
    <row r="124" spans="1:37" s="391" customFormat="1" ht="14.25">
      <c r="A124" s="1468"/>
      <c r="B124" s="1436" t="s">
        <v>1223</v>
      </c>
      <c r="C124" s="1436"/>
      <c r="D124" s="1387"/>
      <c r="E124" s="1387" t="s">
        <v>2532</v>
      </c>
      <c r="F124" s="425"/>
      <c r="G124" s="425"/>
      <c r="H124" s="425"/>
      <c r="I124" s="425"/>
      <c r="J124" s="425"/>
      <c r="K124" s="425"/>
      <c r="L124" s="425"/>
      <c r="M124" s="425" t="e">
        <f>(M4/M5)/($P$4/$P$5)*100</f>
        <v>#DIV/0!</v>
      </c>
      <c r="N124" s="425" t="e">
        <f t="shared" ref="N124:Z124" si="53">(N4/N5)/($P$4/$P$5)*100</f>
        <v>#DIV/0!</v>
      </c>
      <c r="O124" s="425" t="e">
        <f t="shared" si="53"/>
        <v>#DIV/0!</v>
      </c>
      <c r="P124" s="425" t="e">
        <f t="shared" si="53"/>
        <v>#DIV/0!</v>
      </c>
      <c r="Q124" s="425" t="e">
        <f t="shared" si="53"/>
        <v>#DIV/0!</v>
      </c>
      <c r="R124" s="425" t="e">
        <f t="shared" si="53"/>
        <v>#DIV/0!</v>
      </c>
      <c r="S124" s="425" t="e">
        <f t="shared" si="53"/>
        <v>#DIV/0!</v>
      </c>
      <c r="T124" s="425" t="e">
        <f t="shared" si="53"/>
        <v>#DIV/0!</v>
      </c>
      <c r="U124" s="425" t="e">
        <f t="shared" si="53"/>
        <v>#DIV/0!</v>
      </c>
      <c r="V124" s="425" t="e">
        <f t="shared" si="53"/>
        <v>#DIV/0!</v>
      </c>
      <c r="W124" s="425" t="e">
        <f t="shared" si="53"/>
        <v>#DIV/0!</v>
      </c>
      <c r="X124" s="425" t="e">
        <f t="shared" si="53"/>
        <v>#DIV/0!</v>
      </c>
      <c r="Y124" s="425" t="e">
        <f t="shared" si="53"/>
        <v>#DIV/0!</v>
      </c>
      <c r="Z124" s="425" t="e">
        <f t="shared" si="53"/>
        <v>#DIV/0!</v>
      </c>
      <c r="AA124" s="425" t="e">
        <f>(AA4/AA5)/($P$4/$P$5)*100</f>
        <v>#DIV/0!</v>
      </c>
      <c r="AB124" s="425" t="e">
        <f>(AB4/AB5)/($P$4/$P$5)*100</f>
        <v>#DIV/0!</v>
      </c>
      <c r="AC124" s="754"/>
      <c r="AE124" s="395"/>
      <c r="AF124" s="492" t="e">
        <f t="shared" si="44"/>
        <v>#DIV/0!</v>
      </c>
      <c r="AG124" s="450" t="e">
        <f t="shared" si="45"/>
        <v>#DIV/0!</v>
      </c>
      <c r="AH124" s="450" t="e">
        <f t="shared" si="46"/>
        <v>#DIV/0!</v>
      </c>
      <c r="AI124" s="450" t="e">
        <f t="shared" si="47"/>
        <v>#DIV/0!</v>
      </c>
      <c r="AJ124" s="451" t="e">
        <f t="shared" si="48"/>
        <v>#DIV/0!</v>
      </c>
      <c r="AK124" s="390"/>
    </row>
    <row r="125" spans="1:37" s="390" customFormat="1" ht="15" customHeight="1">
      <c r="A125" s="1472" t="s">
        <v>2619</v>
      </c>
      <c r="B125" s="1436" t="s">
        <v>2194</v>
      </c>
      <c r="C125" s="1436"/>
      <c r="D125" s="1387"/>
      <c r="E125" s="1387" t="s">
        <v>2181</v>
      </c>
      <c r="F125" s="426"/>
      <c r="G125" s="426"/>
      <c r="H125" s="426"/>
      <c r="I125" s="426" t="e">
        <f>(I5*$P$4/$P$5)/$P$8</f>
        <v>#DIV/0!</v>
      </c>
      <c r="J125" s="426" t="e">
        <f t="shared" ref="J125:Y125" si="54">(J5*$P$4/$P$5)/$P$8</f>
        <v>#DIV/0!</v>
      </c>
      <c r="K125" s="426" t="e">
        <f t="shared" si="54"/>
        <v>#DIV/0!</v>
      </c>
      <c r="L125" s="426" t="e">
        <f t="shared" si="54"/>
        <v>#DIV/0!</v>
      </c>
      <c r="M125" s="426" t="e">
        <f t="shared" si="54"/>
        <v>#DIV/0!</v>
      </c>
      <c r="N125" s="426" t="e">
        <f t="shared" si="54"/>
        <v>#DIV/0!</v>
      </c>
      <c r="O125" s="426" t="e">
        <f t="shared" si="54"/>
        <v>#DIV/0!</v>
      </c>
      <c r="P125" s="426" t="e">
        <f t="shared" si="54"/>
        <v>#DIV/0!</v>
      </c>
      <c r="Q125" s="426" t="e">
        <f t="shared" si="54"/>
        <v>#DIV/0!</v>
      </c>
      <c r="R125" s="426" t="e">
        <f t="shared" si="54"/>
        <v>#DIV/0!</v>
      </c>
      <c r="S125" s="426" t="e">
        <f t="shared" si="54"/>
        <v>#DIV/0!</v>
      </c>
      <c r="T125" s="426" t="e">
        <f t="shared" si="54"/>
        <v>#DIV/0!</v>
      </c>
      <c r="U125" s="426" t="e">
        <f t="shared" si="54"/>
        <v>#DIV/0!</v>
      </c>
      <c r="V125" s="426" t="e">
        <f t="shared" si="54"/>
        <v>#DIV/0!</v>
      </c>
      <c r="W125" s="426" t="e">
        <f t="shared" si="54"/>
        <v>#DIV/0!</v>
      </c>
      <c r="X125" s="426" t="e">
        <f t="shared" si="54"/>
        <v>#DIV/0!</v>
      </c>
      <c r="Y125" s="426" t="e">
        <f t="shared" si="54"/>
        <v>#DIV/0!</v>
      </c>
      <c r="Z125" s="426" t="e">
        <f>(Z5*$P$4/$P$5)/$P$8</f>
        <v>#DIV/0!</v>
      </c>
      <c r="AA125" s="426" t="e">
        <f>(AA5*$P$4/$P$5)/$P$8</f>
        <v>#DIV/0!</v>
      </c>
      <c r="AB125" s="426" t="e">
        <f>(AB5*$P$4/$P$5)/$P$8</f>
        <v>#DIV/0!</v>
      </c>
      <c r="AC125" s="426"/>
      <c r="AD125" s="395"/>
      <c r="AE125" s="395"/>
      <c r="AF125" s="492" t="e">
        <f t="shared" si="44"/>
        <v>#DIV/0!</v>
      </c>
      <c r="AG125" s="450" t="e">
        <f t="shared" si="45"/>
        <v>#DIV/0!</v>
      </c>
      <c r="AH125" s="450" t="e">
        <f t="shared" si="46"/>
        <v>#DIV/0!</v>
      </c>
      <c r="AI125" s="450" t="e">
        <f t="shared" si="47"/>
        <v>#DIV/0!</v>
      </c>
      <c r="AJ125" s="451" t="e">
        <f t="shared" si="48"/>
        <v>#DIV/0!</v>
      </c>
    </row>
    <row r="126" spans="1:37" s="390" customFormat="1" ht="17.25" customHeight="1">
      <c r="A126" s="1472" t="s">
        <v>2620</v>
      </c>
      <c r="B126" s="1436" t="s">
        <v>1224</v>
      </c>
      <c r="C126" s="1436"/>
      <c r="D126" s="1387"/>
      <c r="E126" s="1387" t="s">
        <v>2181</v>
      </c>
      <c r="F126" s="426"/>
      <c r="G126" s="426"/>
      <c r="H126" s="426"/>
      <c r="I126" s="426" t="e">
        <f>(I17*$P$13/$P$17)/$P$8</f>
        <v>#DIV/0!</v>
      </c>
      <c r="J126" s="426" t="e">
        <f t="shared" ref="J126:Z126" si="55">(J17*$P$13/$P$17)/$P$8</f>
        <v>#DIV/0!</v>
      </c>
      <c r="K126" s="426" t="e">
        <f t="shared" si="55"/>
        <v>#DIV/0!</v>
      </c>
      <c r="L126" s="426" t="e">
        <f t="shared" si="55"/>
        <v>#DIV/0!</v>
      </c>
      <c r="M126" s="426" t="e">
        <f t="shared" si="55"/>
        <v>#DIV/0!</v>
      </c>
      <c r="N126" s="426" t="e">
        <f t="shared" si="55"/>
        <v>#DIV/0!</v>
      </c>
      <c r="O126" s="426" t="e">
        <f t="shared" si="55"/>
        <v>#DIV/0!</v>
      </c>
      <c r="P126" s="426" t="e">
        <f t="shared" si="55"/>
        <v>#DIV/0!</v>
      </c>
      <c r="Q126" s="426" t="e">
        <f t="shared" si="55"/>
        <v>#DIV/0!</v>
      </c>
      <c r="R126" s="426" t="e">
        <f t="shared" si="55"/>
        <v>#DIV/0!</v>
      </c>
      <c r="S126" s="426" t="e">
        <f t="shared" si="55"/>
        <v>#DIV/0!</v>
      </c>
      <c r="T126" s="426" t="e">
        <f t="shared" si="55"/>
        <v>#DIV/0!</v>
      </c>
      <c r="U126" s="426" t="e">
        <f t="shared" si="55"/>
        <v>#DIV/0!</v>
      </c>
      <c r="V126" s="426" t="e">
        <f t="shared" si="55"/>
        <v>#DIV/0!</v>
      </c>
      <c r="W126" s="426" t="e">
        <f t="shared" si="55"/>
        <v>#DIV/0!</v>
      </c>
      <c r="X126" s="426" t="e">
        <f t="shared" si="55"/>
        <v>#DIV/0!</v>
      </c>
      <c r="Y126" s="426" t="e">
        <f t="shared" si="55"/>
        <v>#DIV/0!</v>
      </c>
      <c r="Z126" s="426" t="e">
        <f t="shared" si="55"/>
        <v>#DIV/0!</v>
      </c>
      <c r="AA126" s="426" t="e">
        <f>(AA17*$P$13/$P$17)/$P$8</f>
        <v>#DIV/0!</v>
      </c>
      <c r="AB126" s="426" t="e">
        <f>(AB17*$P$13/$P$17)/$P$8</f>
        <v>#DIV/0!</v>
      </c>
      <c r="AC126" s="426"/>
      <c r="AD126" s="395"/>
      <c r="AE126" s="395"/>
      <c r="AF126" s="492" t="e">
        <f t="shared" si="44"/>
        <v>#DIV/0!</v>
      </c>
      <c r="AG126" s="450" t="e">
        <f t="shared" si="45"/>
        <v>#DIV/0!</v>
      </c>
      <c r="AH126" s="450" t="e">
        <f t="shared" si="46"/>
        <v>#DIV/0!</v>
      </c>
      <c r="AI126" s="450" t="e">
        <f t="shared" si="47"/>
        <v>#DIV/0!</v>
      </c>
      <c r="AJ126" s="451" t="e">
        <f t="shared" si="48"/>
        <v>#DIV/0!</v>
      </c>
    </row>
    <row r="127" spans="1:37" s="395" customFormat="1" ht="17.25" customHeight="1">
      <c r="A127" s="1472" t="s">
        <v>2621</v>
      </c>
      <c r="B127" s="1436" t="s">
        <v>1225</v>
      </c>
      <c r="C127" s="1436"/>
      <c r="D127" s="1387"/>
      <c r="E127" s="1387" t="s">
        <v>2181</v>
      </c>
      <c r="F127" s="426"/>
      <c r="G127" s="426"/>
      <c r="H127" s="426"/>
      <c r="I127" s="426" t="e">
        <f>(I16*$P$12/$P$16)/$P$8</f>
        <v>#DIV/0!</v>
      </c>
      <c r="J127" s="426" t="e">
        <f t="shared" ref="J127:Z127" si="56">(J16*$P$12/$P$16)/$P$8</f>
        <v>#DIV/0!</v>
      </c>
      <c r="K127" s="426" t="e">
        <f t="shared" si="56"/>
        <v>#DIV/0!</v>
      </c>
      <c r="L127" s="426" t="e">
        <f t="shared" si="56"/>
        <v>#DIV/0!</v>
      </c>
      <c r="M127" s="426" t="e">
        <f t="shared" si="56"/>
        <v>#DIV/0!</v>
      </c>
      <c r="N127" s="426" t="e">
        <f t="shared" si="56"/>
        <v>#DIV/0!</v>
      </c>
      <c r="O127" s="426" t="e">
        <f t="shared" si="56"/>
        <v>#DIV/0!</v>
      </c>
      <c r="P127" s="426" t="e">
        <f t="shared" si="56"/>
        <v>#DIV/0!</v>
      </c>
      <c r="Q127" s="426" t="e">
        <f t="shared" si="56"/>
        <v>#DIV/0!</v>
      </c>
      <c r="R127" s="426" t="e">
        <f t="shared" si="56"/>
        <v>#DIV/0!</v>
      </c>
      <c r="S127" s="426" t="e">
        <f t="shared" si="56"/>
        <v>#DIV/0!</v>
      </c>
      <c r="T127" s="426" t="e">
        <f t="shared" si="56"/>
        <v>#DIV/0!</v>
      </c>
      <c r="U127" s="426" t="e">
        <f t="shared" si="56"/>
        <v>#DIV/0!</v>
      </c>
      <c r="V127" s="426" t="e">
        <f t="shared" si="56"/>
        <v>#DIV/0!</v>
      </c>
      <c r="W127" s="426" t="e">
        <f t="shared" si="56"/>
        <v>#DIV/0!</v>
      </c>
      <c r="X127" s="426" t="e">
        <f t="shared" si="56"/>
        <v>#DIV/0!</v>
      </c>
      <c r="Y127" s="426" t="e">
        <f t="shared" si="56"/>
        <v>#DIV/0!</v>
      </c>
      <c r="Z127" s="426" t="e">
        <f t="shared" si="56"/>
        <v>#DIV/0!</v>
      </c>
      <c r="AA127" s="426" t="e">
        <f>(AA16*$P$12/$P$16)/$P$8</f>
        <v>#DIV/0!</v>
      </c>
      <c r="AB127" s="426" t="e">
        <f>(AB16*$P$12/$P$16)/$P$8</f>
        <v>#DIV/0!</v>
      </c>
      <c r="AC127" s="426"/>
      <c r="AF127" s="492" t="e">
        <f t="shared" si="44"/>
        <v>#DIV/0!</v>
      </c>
      <c r="AG127" s="450" t="e">
        <f t="shared" si="45"/>
        <v>#DIV/0!</v>
      </c>
      <c r="AH127" s="450" t="e">
        <f t="shared" si="46"/>
        <v>#DIV/0!</v>
      </c>
      <c r="AI127" s="450" t="e">
        <f t="shared" si="47"/>
        <v>#DIV/0!</v>
      </c>
      <c r="AJ127" s="451" t="e">
        <f t="shared" si="48"/>
        <v>#DIV/0!</v>
      </c>
      <c r="AK127" s="390"/>
    </row>
    <row r="128" spans="1:37" s="395" customFormat="1" ht="17.25" customHeight="1">
      <c r="A128" s="1472" t="s">
        <v>2622</v>
      </c>
      <c r="B128" s="1436" t="s">
        <v>1226</v>
      </c>
      <c r="C128" s="1436"/>
      <c r="D128" s="1387"/>
      <c r="E128" s="1387" t="s">
        <v>2181</v>
      </c>
      <c r="F128" s="426"/>
      <c r="G128" s="426"/>
      <c r="H128" s="426"/>
      <c r="I128" s="426" t="e">
        <f>(I18*$P$14/$P$18)/$P$8</f>
        <v>#DIV/0!</v>
      </c>
      <c r="J128" s="426" t="e">
        <f t="shared" ref="J128:Z128" si="57">(J18*$P$14/$P$18)/$P$8</f>
        <v>#DIV/0!</v>
      </c>
      <c r="K128" s="426" t="e">
        <f t="shared" si="57"/>
        <v>#DIV/0!</v>
      </c>
      <c r="L128" s="426" t="e">
        <f t="shared" si="57"/>
        <v>#DIV/0!</v>
      </c>
      <c r="M128" s="426" t="e">
        <f t="shared" si="57"/>
        <v>#DIV/0!</v>
      </c>
      <c r="N128" s="426" t="e">
        <f t="shared" si="57"/>
        <v>#DIV/0!</v>
      </c>
      <c r="O128" s="426" t="e">
        <f t="shared" si="57"/>
        <v>#DIV/0!</v>
      </c>
      <c r="P128" s="426" t="e">
        <f t="shared" si="57"/>
        <v>#DIV/0!</v>
      </c>
      <c r="Q128" s="426" t="e">
        <f t="shared" si="57"/>
        <v>#DIV/0!</v>
      </c>
      <c r="R128" s="426" t="e">
        <f t="shared" si="57"/>
        <v>#DIV/0!</v>
      </c>
      <c r="S128" s="426" t="e">
        <f t="shared" si="57"/>
        <v>#DIV/0!</v>
      </c>
      <c r="T128" s="426" t="e">
        <f t="shared" si="57"/>
        <v>#DIV/0!</v>
      </c>
      <c r="U128" s="426" t="e">
        <f t="shared" si="57"/>
        <v>#DIV/0!</v>
      </c>
      <c r="V128" s="426" t="e">
        <f t="shared" si="57"/>
        <v>#DIV/0!</v>
      </c>
      <c r="W128" s="426" t="e">
        <f t="shared" si="57"/>
        <v>#DIV/0!</v>
      </c>
      <c r="X128" s="426" t="e">
        <f t="shared" si="57"/>
        <v>#DIV/0!</v>
      </c>
      <c r="Y128" s="426" t="e">
        <f t="shared" si="57"/>
        <v>#DIV/0!</v>
      </c>
      <c r="Z128" s="426" t="e">
        <f t="shared" si="57"/>
        <v>#DIV/0!</v>
      </c>
      <c r="AA128" s="426" t="e">
        <f>(AA18*$P$14/$P$18)/$P$8</f>
        <v>#DIV/0!</v>
      </c>
      <c r="AB128" s="426" t="e">
        <f>(AB18*$P$14/$P$18)/$P$8</f>
        <v>#DIV/0!</v>
      </c>
      <c r="AC128" s="426"/>
      <c r="AF128" s="492" t="e">
        <f t="shared" si="44"/>
        <v>#DIV/0!</v>
      </c>
      <c r="AG128" s="450" t="e">
        <f t="shared" si="45"/>
        <v>#DIV/0!</v>
      </c>
      <c r="AH128" s="450" t="e">
        <f t="shared" si="46"/>
        <v>#DIV/0!</v>
      </c>
      <c r="AI128" s="450" t="e">
        <f t="shared" si="47"/>
        <v>#DIV/0!</v>
      </c>
      <c r="AJ128" s="451" t="e">
        <f t="shared" si="48"/>
        <v>#DIV/0!</v>
      </c>
      <c r="AK128" s="390"/>
    </row>
    <row r="129" spans="1:37" s="395" customFormat="1" ht="17.25" customHeight="1">
      <c r="A129" s="1472" t="s">
        <v>2623</v>
      </c>
      <c r="B129" s="1436" t="s">
        <v>1227</v>
      </c>
      <c r="C129" s="1436"/>
      <c r="D129" s="1387"/>
      <c r="E129" s="1387" t="s">
        <v>2181</v>
      </c>
      <c r="F129" s="426"/>
      <c r="G129" s="426"/>
      <c r="H129" s="426"/>
      <c r="I129" s="426" t="e">
        <f>(I21*$P$20/$P$21)/$P$8</f>
        <v>#DIV/0!</v>
      </c>
      <c r="J129" s="426" t="e">
        <f t="shared" ref="J129:Z129" si="58">(J21*$P$20/$P$21)/$P$8</f>
        <v>#DIV/0!</v>
      </c>
      <c r="K129" s="426" t="e">
        <f t="shared" si="58"/>
        <v>#DIV/0!</v>
      </c>
      <c r="L129" s="426" t="e">
        <f t="shared" si="58"/>
        <v>#DIV/0!</v>
      </c>
      <c r="M129" s="426" t="e">
        <f t="shared" si="58"/>
        <v>#DIV/0!</v>
      </c>
      <c r="N129" s="426" t="e">
        <f t="shared" si="58"/>
        <v>#DIV/0!</v>
      </c>
      <c r="O129" s="426" t="e">
        <f t="shared" si="58"/>
        <v>#DIV/0!</v>
      </c>
      <c r="P129" s="426" t="e">
        <f t="shared" si="58"/>
        <v>#DIV/0!</v>
      </c>
      <c r="Q129" s="426" t="e">
        <f t="shared" si="58"/>
        <v>#DIV/0!</v>
      </c>
      <c r="R129" s="426" t="e">
        <f t="shared" si="58"/>
        <v>#DIV/0!</v>
      </c>
      <c r="S129" s="426" t="e">
        <f t="shared" si="58"/>
        <v>#DIV/0!</v>
      </c>
      <c r="T129" s="426" t="e">
        <f t="shared" si="58"/>
        <v>#DIV/0!</v>
      </c>
      <c r="U129" s="426" t="e">
        <f t="shared" si="58"/>
        <v>#DIV/0!</v>
      </c>
      <c r="V129" s="426" t="e">
        <f t="shared" si="58"/>
        <v>#DIV/0!</v>
      </c>
      <c r="W129" s="426" t="e">
        <f t="shared" si="58"/>
        <v>#DIV/0!</v>
      </c>
      <c r="X129" s="426" t="e">
        <f t="shared" si="58"/>
        <v>#DIV/0!</v>
      </c>
      <c r="Y129" s="426" t="e">
        <f t="shared" si="58"/>
        <v>#DIV/0!</v>
      </c>
      <c r="Z129" s="426" t="e">
        <f t="shared" si="58"/>
        <v>#DIV/0!</v>
      </c>
      <c r="AA129" s="426" t="e">
        <f>(AA21*$P$20/$P$21)/$P$8</f>
        <v>#DIV/0!</v>
      </c>
      <c r="AB129" s="426" t="e">
        <f>(AB21*$P$20/$P$21)/$P$8</f>
        <v>#DIV/0!</v>
      </c>
      <c r="AC129" s="426"/>
      <c r="AF129" s="492" t="e">
        <f t="shared" si="44"/>
        <v>#DIV/0!</v>
      </c>
      <c r="AG129" s="450" t="e">
        <f t="shared" si="45"/>
        <v>#DIV/0!</v>
      </c>
      <c r="AH129" s="450" t="e">
        <f t="shared" si="46"/>
        <v>#DIV/0!</v>
      </c>
      <c r="AI129" s="450" t="e">
        <f t="shared" si="47"/>
        <v>#DIV/0!</v>
      </c>
      <c r="AJ129" s="451" t="e">
        <f t="shared" si="48"/>
        <v>#DIV/0!</v>
      </c>
      <c r="AK129" s="390"/>
    </row>
    <row r="130" spans="1:37" s="390" customFormat="1" ht="17.25" customHeight="1">
      <c r="A130" s="1472" t="s">
        <v>2624</v>
      </c>
      <c r="B130" s="1446" t="s">
        <v>1228</v>
      </c>
      <c r="C130" s="1446"/>
      <c r="D130" s="1387"/>
      <c r="E130" s="1387" t="s">
        <v>2182</v>
      </c>
      <c r="F130" s="394"/>
      <c r="G130" s="394"/>
      <c r="H130" s="394"/>
      <c r="I130" s="394" t="e">
        <f>I125/I24</f>
        <v>#DIV/0!</v>
      </c>
      <c r="J130" s="394" t="e">
        <f t="shared" ref="J130:Z130" si="59">J125/J24</f>
        <v>#DIV/0!</v>
      </c>
      <c r="K130" s="394" t="e">
        <f t="shared" si="59"/>
        <v>#DIV/0!</v>
      </c>
      <c r="L130" s="394" t="e">
        <f t="shared" si="59"/>
        <v>#DIV/0!</v>
      </c>
      <c r="M130" s="394" t="e">
        <f t="shared" si="59"/>
        <v>#DIV/0!</v>
      </c>
      <c r="N130" s="394" t="e">
        <f t="shared" si="59"/>
        <v>#DIV/0!</v>
      </c>
      <c r="O130" s="394" t="e">
        <f t="shared" si="59"/>
        <v>#DIV/0!</v>
      </c>
      <c r="P130" s="394" t="e">
        <f t="shared" si="59"/>
        <v>#DIV/0!</v>
      </c>
      <c r="Q130" s="394" t="e">
        <f t="shared" si="59"/>
        <v>#DIV/0!</v>
      </c>
      <c r="R130" s="394" t="e">
        <f t="shared" si="59"/>
        <v>#DIV/0!</v>
      </c>
      <c r="S130" s="394" t="e">
        <f t="shared" si="59"/>
        <v>#DIV/0!</v>
      </c>
      <c r="T130" s="394" t="e">
        <f t="shared" si="59"/>
        <v>#DIV/0!</v>
      </c>
      <c r="U130" s="394" t="e">
        <f t="shared" si="59"/>
        <v>#DIV/0!</v>
      </c>
      <c r="V130" s="394" t="e">
        <f t="shared" si="59"/>
        <v>#DIV/0!</v>
      </c>
      <c r="W130" s="394" t="e">
        <f t="shared" si="59"/>
        <v>#DIV/0!</v>
      </c>
      <c r="X130" s="394" t="e">
        <f t="shared" si="59"/>
        <v>#DIV/0!</v>
      </c>
      <c r="Y130" s="394" t="e">
        <f t="shared" si="59"/>
        <v>#DIV/0!</v>
      </c>
      <c r="Z130" s="394" t="e">
        <f t="shared" si="59"/>
        <v>#DIV/0!</v>
      </c>
      <c r="AA130" s="394" t="e">
        <f>AA125/AA24</f>
        <v>#DIV/0!</v>
      </c>
      <c r="AB130" s="394" t="e">
        <f>AB125/AB24</f>
        <v>#DIV/0!</v>
      </c>
      <c r="AC130" s="394"/>
      <c r="AD130" s="395"/>
      <c r="AE130" s="395"/>
      <c r="AF130" s="492" t="e">
        <f t="shared" si="44"/>
        <v>#DIV/0!</v>
      </c>
      <c r="AG130" s="450" t="e">
        <f t="shared" si="45"/>
        <v>#DIV/0!</v>
      </c>
      <c r="AH130" s="450" t="e">
        <f t="shared" si="46"/>
        <v>#DIV/0!</v>
      </c>
      <c r="AI130" s="450" t="e">
        <f t="shared" si="47"/>
        <v>#DIV/0!</v>
      </c>
      <c r="AJ130" s="451" t="e">
        <f t="shared" si="48"/>
        <v>#DIV/0!</v>
      </c>
    </row>
    <row r="131" spans="1:37" s="395" customFormat="1" ht="14.25">
      <c r="A131" s="1367"/>
      <c r="B131" s="1430"/>
      <c r="C131" s="1430"/>
      <c r="D131" s="1492"/>
      <c r="E131" s="1492"/>
      <c r="AF131" s="492" t="str">
        <f t="shared" si="44"/>
        <v/>
      </c>
      <c r="AG131" s="450" t="str">
        <f t="shared" si="45"/>
        <v/>
      </c>
      <c r="AH131" s="450" t="str">
        <f t="shared" si="46"/>
        <v/>
      </c>
      <c r="AI131" s="450" t="str">
        <f t="shared" si="47"/>
        <v/>
      </c>
      <c r="AJ131" s="451" t="str">
        <f t="shared" si="48"/>
        <v/>
      </c>
      <c r="AK131" s="390"/>
    </row>
    <row r="132" spans="1:37" s="395" customFormat="1" ht="15">
      <c r="A132" s="1509" t="s">
        <v>2625</v>
      </c>
      <c r="B132" s="1430"/>
      <c r="C132" s="1430"/>
      <c r="D132" s="1492"/>
      <c r="E132" s="1492"/>
      <c r="AF132" s="492" t="str">
        <f t="shared" si="44"/>
        <v/>
      </c>
      <c r="AG132" s="450" t="str">
        <f t="shared" si="45"/>
        <v/>
      </c>
      <c r="AH132" s="450" t="str">
        <f t="shared" si="46"/>
        <v/>
      </c>
      <c r="AI132" s="450" t="str">
        <f t="shared" si="47"/>
        <v/>
      </c>
      <c r="AJ132" s="451" t="str">
        <f t="shared" si="48"/>
        <v/>
      </c>
      <c r="AK132" s="390"/>
    </row>
    <row r="133" spans="1:37" s="390" customFormat="1" ht="15" customHeight="1">
      <c r="A133" s="1472" t="s">
        <v>2626</v>
      </c>
      <c r="B133" s="1436" t="s">
        <v>2627</v>
      </c>
      <c r="C133" s="1436"/>
      <c r="D133" s="1472"/>
      <c r="E133" s="1387" t="s">
        <v>2183</v>
      </c>
      <c r="F133" s="426"/>
      <c r="G133" s="426"/>
      <c r="H133" s="426"/>
      <c r="I133" s="426" t="e">
        <f>(I5*$P$4/$P$5)/$P$9</f>
        <v>#DIV/0!</v>
      </c>
      <c r="J133" s="426" t="e">
        <f t="shared" ref="J133:Z133" si="60">(J5*$P$4/$P$5)/$P$9</f>
        <v>#DIV/0!</v>
      </c>
      <c r="K133" s="426" t="e">
        <f t="shared" si="60"/>
        <v>#DIV/0!</v>
      </c>
      <c r="L133" s="426" t="e">
        <f t="shared" si="60"/>
        <v>#DIV/0!</v>
      </c>
      <c r="M133" s="426" t="e">
        <f t="shared" si="60"/>
        <v>#DIV/0!</v>
      </c>
      <c r="N133" s="426" t="e">
        <f t="shared" si="60"/>
        <v>#DIV/0!</v>
      </c>
      <c r="O133" s="426" t="e">
        <f t="shared" si="60"/>
        <v>#DIV/0!</v>
      </c>
      <c r="P133" s="426" t="e">
        <f t="shared" si="60"/>
        <v>#DIV/0!</v>
      </c>
      <c r="Q133" s="426" t="e">
        <f t="shared" si="60"/>
        <v>#DIV/0!</v>
      </c>
      <c r="R133" s="426" t="e">
        <f t="shared" si="60"/>
        <v>#DIV/0!</v>
      </c>
      <c r="S133" s="426" t="e">
        <f t="shared" si="60"/>
        <v>#DIV/0!</v>
      </c>
      <c r="T133" s="426" t="e">
        <f t="shared" si="60"/>
        <v>#DIV/0!</v>
      </c>
      <c r="U133" s="426" t="e">
        <f t="shared" si="60"/>
        <v>#DIV/0!</v>
      </c>
      <c r="V133" s="426" t="e">
        <f t="shared" si="60"/>
        <v>#DIV/0!</v>
      </c>
      <c r="W133" s="426" t="e">
        <f t="shared" si="60"/>
        <v>#DIV/0!</v>
      </c>
      <c r="X133" s="426" t="e">
        <f t="shared" si="60"/>
        <v>#DIV/0!</v>
      </c>
      <c r="Y133" s="426" t="e">
        <f t="shared" si="60"/>
        <v>#DIV/0!</v>
      </c>
      <c r="Z133" s="426" t="e">
        <f t="shared" si="60"/>
        <v>#DIV/0!</v>
      </c>
      <c r="AA133" s="426" t="e">
        <f>(AA5*$P$4/$P$5)/$P$9</f>
        <v>#DIV/0!</v>
      </c>
      <c r="AB133" s="426" t="e">
        <f>(AB5*$P$4/$P$5)/$P$9</f>
        <v>#DIV/0!</v>
      </c>
      <c r="AC133" s="426"/>
      <c r="AD133" s="395"/>
      <c r="AE133" s="395"/>
      <c r="AF133" s="492" t="e">
        <f t="shared" si="44"/>
        <v>#DIV/0!</v>
      </c>
      <c r="AG133" s="450" t="e">
        <f t="shared" si="45"/>
        <v>#DIV/0!</v>
      </c>
      <c r="AH133" s="450" t="e">
        <f t="shared" si="46"/>
        <v>#DIV/0!</v>
      </c>
      <c r="AI133" s="450" t="e">
        <f t="shared" si="47"/>
        <v>#DIV/0!</v>
      </c>
      <c r="AJ133" s="451" t="e">
        <f t="shared" si="48"/>
        <v>#DIV/0!</v>
      </c>
    </row>
    <row r="134" spans="1:37" s="390" customFormat="1" ht="12" customHeight="1">
      <c r="A134" s="1472" t="s">
        <v>2628</v>
      </c>
      <c r="B134" s="1436" t="s">
        <v>1229</v>
      </c>
      <c r="C134" s="1436"/>
      <c r="D134" s="1472"/>
      <c r="E134" s="1387" t="s">
        <v>2183</v>
      </c>
      <c r="F134" s="426"/>
      <c r="G134" s="426"/>
      <c r="H134" s="426"/>
      <c r="I134" s="426" t="e">
        <f>(I17*$P$13/$P$17)/$P$9</f>
        <v>#DIV/0!</v>
      </c>
      <c r="J134" s="426" t="e">
        <f t="shared" ref="J134:Z134" si="61">(J17*$P$13/$P$17)/$P$9</f>
        <v>#DIV/0!</v>
      </c>
      <c r="K134" s="426" t="e">
        <f t="shared" si="61"/>
        <v>#DIV/0!</v>
      </c>
      <c r="L134" s="426" t="e">
        <f t="shared" si="61"/>
        <v>#DIV/0!</v>
      </c>
      <c r="M134" s="426" t="e">
        <f t="shared" si="61"/>
        <v>#DIV/0!</v>
      </c>
      <c r="N134" s="426" t="e">
        <f t="shared" si="61"/>
        <v>#DIV/0!</v>
      </c>
      <c r="O134" s="426" t="e">
        <f t="shared" si="61"/>
        <v>#DIV/0!</v>
      </c>
      <c r="P134" s="426" t="e">
        <f t="shared" si="61"/>
        <v>#DIV/0!</v>
      </c>
      <c r="Q134" s="426" t="e">
        <f t="shared" si="61"/>
        <v>#DIV/0!</v>
      </c>
      <c r="R134" s="426" t="e">
        <f t="shared" si="61"/>
        <v>#DIV/0!</v>
      </c>
      <c r="S134" s="426" t="e">
        <f t="shared" si="61"/>
        <v>#DIV/0!</v>
      </c>
      <c r="T134" s="426" t="e">
        <f t="shared" si="61"/>
        <v>#DIV/0!</v>
      </c>
      <c r="U134" s="426" t="e">
        <f t="shared" si="61"/>
        <v>#DIV/0!</v>
      </c>
      <c r="V134" s="426" t="e">
        <f t="shared" si="61"/>
        <v>#DIV/0!</v>
      </c>
      <c r="W134" s="426" t="e">
        <f t="shared" si="61"/>
        <v>#DIV/0!</v>
      </c>
      <c r="X134" s="426" t="e">
        <f t="shared" si="61"/>
        <v>#DIV/0!</v>
      </c>
      <c r="Y134" s="426" t="e">
        <f t="shared" si="61"/>
        <v>#DIV/0!</v>
      </c>
      <c r="Z134" s="426" t="e">
        <f t="shared" si="61"/>
        <v>#DIV/0!</v>
      </c>
      <c r="AA134" s="426" t="e">
        <f>(AA17*$P$13/$P$17)/$P$9</f>
        <v>#DIV/0!</v>
      </c>
      <c r="AB134" s="426" t="e">
        <f>(AB17*$P$13/$P$17)/$P$9</f>
        <v>#DIV/0!</v>
      </c>
      <c r="AC134" s="426"/>
      <c r="AD134" s="395"/>
      <c r="AE134" s="395"/>
      <c r="AF134" s="492" t="e">
        <f t="shared" si="44"/>
        <v>#DIV/0!</v>
      </c>
      <c r="AG134" s="450" t="e">
        <f t="shared" si="45"/>
        <v>#DIV/0!</v>
      </c>
      <c r="AH134" s="450" t="e">
        <f t="shared" si="46"/>
        <v>#DIV/0!</v>
      </c>
      <c r="AI134" s="450" t="e">
        <f t="shared" si="47"/>
        <v>#DIV/0!</v>
      </c>
      <c r="AJ134" s="451" t="e">
        <f t="shared" si="48"/>
        <v>#DIV/0!</v>
      </c>
    </row>
    <row r="135" spans="1:37" s="395" customFormat="1" ht="14.25">
      <c r="A135" s="1472" t="s">
        <v>2629</v>
      </c>
      <c r="B135" s="1436" t="s">
        <v>1230</v>
      </c>
      <c r="C135" s="1436"/>
      <c r="D135" s="1367"/>
      <c r="E135" s="1387" t="s">
        <v>2183</v>
      </c>
      <c r="F135" s="426"/>
      <c r="G135" s="426"/>
      <c r="H135" s="426"/>
      <c r="I135" s="426" t="e">
        <f>(I16*$P$12/$P$16)/$P$9</f>
        <v>#DIV/0!</v>
      </c>
      <c r="J135" s="426" t="e">
        <f t="shared" ref="J135:Z135" si="62">(J16*$P$12/$P$16)/$P$9</f>
        <v>#DIV/0!</v>
      </c>
      <c r="K135" s="426" t="e">
        <f t="shared" si="62"/>
        <v>#DIV/0!</v>
      </c>
      <c r="L135" s="426" t="e">
        <f t="shared" si="62"/>
        <v>#DIV/0!</v>
      </c>
      <c r="M135" s="426" t="e">
        <f t="shared" si="62"/>
        <v>#DIV/0!</v>
      </c>
      <c r="N135" s="426" t="e">
        <f t="shared" si="62"/>
        <v>#DIV/0!</v>
      </c>
      <c r="O135" s="426" t="e">
        <f t="shared" si="62"/>
        <v>#DIV/0!</v>
      </c>
      <c r="P135" s="426" t="e">
        <f t="shared" si="62"/>
        <v>#DIV/0!</v>
      </c>
      <c r="Q135" s="426" t="e">
        <f t="shared" si="62"/>
        <v>#DIV/0!</v>
      </c>
      <c r="R135" s="426" t="e">
        <f t="shared" si="62"/>
        <v>#DIV/0!</v>
      </c>
      <c r="S135" s="426" t="e">
        <f t="shared" si="62"/>
        <v>#DIV/0!</v>
      </c>
      <c r="T135" s="426" t="e">
        <f t="shared" si="62"/>
        <v>#DIV/0!</v>
      </c>
      <c r="U135" s="426" t="e">
        <f t="shared" si="62"/>
        <v>#DIV/0!</v>
      </c>
      <c r="V135" s="426" t="e">
        <f t="shared" si="62"/>
        <v>#DIV/0!</v>
      </c>
      <c r="W135" s="426" t="e">
        <f t="shared" si="62"/>
        <v>#DIV/0!</v>
      </c>
      <c r="X135" s="426" t="e">
        <f t="shared" si="62"/>
        <v>#DIV/0!</v>
      </c>
      <c r="Y135" s="426" t="e">
        <f t="shared" si="62"/>
        <v>#DIV/0!</v>
      </c>
      <c r="Z135" s="426" t="e">
        <f t="shared" si="62"/>
        <v>#DIV/0!</v>
      </c>
      <c r="AA135" s="426" t="e">
        <f>(AA16*$P$12/$P$16)/$P$9</f>
        <v>#DIV/0!</v>
      </c>
      <c r="AB135" s="426" t="e">
        <f>(AB16*$P$12/$P$16)/$P$9</f>
        <v>#DIV/0!</v>
      </c>
      <c r="AC135" s="426"/>
      <c r="AF135" s="492" t="e">
        <f t="shared" si="44"/>
        <v>#DIV/0!</v>
      </c>
      <c r="AG135" s="450" t="e">
        <f t="shared" si="45"/>
        <v>#DIV/0!</v>
      </c>
      <c r="AH135" s="450" t="e">
        <f t="shared" si="46"/>
        <v>#DIV/0!</v>
      </c>
      <c r="AI135" s="450" t="e">
        <f t="shared" si="47"/>
        <v>#DIV/0!</v>
      </c>
      <c r="AJ135" s="451" t="e">
        <f t="shared" si="48"/>
        <v>#DIV/0!</v>
      </c>
      <c r="AK135" s="390"/>
    </row>
    <row r="136" spans="1:37" s="395" customFormat="1" ht="14.25">
      <c r="A136" s="1472" t="s">
        <v>2630</v>
      </c>
      <c r="B136" s="1436" t="s">
        <v>1231</v>
      </c>
      <c r="C136" s="1436"/>
      <c r="D136" s="1367"/>
      <c r="E136" s="1387" t="s">
        <v>2183</v>
      </c>
      <c r="F136" s="426"/>
      <c r="G136" s="426"/>
      <c r="H136" s="426"/>
      <c r="I136" s="426" t="e">
        <f>(I18*$P$14/$P$18)/$P$9</f>
        <v>#DIV/0!</v>
      </c>
      <c r="J136" s="426" t="e">
        <f t="shared" ref="J136:Z136" si="63">(J18*$P$14/$P$18)/$P$9</f>
        <v>#DIV/0!</v>
      </c>
      <c r="K136" s="426" t="e">
        <f t="shared" si="63"/>
        <v>#DIV/0!</v>
      </c>
      <c r="L136" s="426" t="e">
        <f t="shared" si="63"/>
        <v>#DIV/0!</v>
      </c>
      <c r="M136" s="426" t="e">
        <f t="shared" si="63"/>
        <v>#DIV/0!</v>
      </c>
      <c r="N136" s="426" t="e">
        <f t="shared" si="63"/>
        <v>#DIV/0!</v>
      </c>
      <c r="O136" s="426" t="e">
        <f t="shared" si="63"/>
        <v>#DIV/0!</v>
      </c>
      <c r="P136" s="426" t="e">
        <f t="shared" si="63"/>
        <v>#DIV/0!</v>
      </c>
      <c r="Q136" s="426" t="e">
        <f t="shared" si="63"/>
        <v>#DIV/0!</v>
      </c>
      <c r="R136" s="426" t="e">
        <f t="shared" si="63"/>
        <v>#DIV/0!</v>
      </c>
      <c r="S136" s="426" t="e">
        <f t="shared" si="63"/>
        <v>#DIV/0!</v>
      </c>
      <c r="T136" s="426" t="e">
        <f t="shared" si="63"/>
        <v>#DIV/0!</v>
      </c>
      <c r="U136" s="426" t="e">
        <f t="shared" si="63"/>
        <v>#DIV/0!</v>
      </c>
      <c r="V136" s="426" t="e">
        <f t="shared" si="63"/>
        <v>#DIV/0!</v>
      </c>
      <c r="W136" s="426" t="e">
        <f t="shared" si="63"/>
        <v>#DIV/0!</v>
      </c>
      <c r="X136" s="426" t="e">
        <f t="shared" si="63"/>
        <v>#DIV/0!</v>
      </c>
      <c r="Y136" s="426" t="e">
        <f t="shared" si="63"/>
        <v>#DIV/0!</v>
      </c>
      <c r="Z136" s="426" t="e">
        <f t="shared" si="63"/>
        <v>#DIV/0!</v>
      </c>
      <c r="AA136" s="426" t="e">
        <f>(AA18*$P$14/$P$18)/$P$9</f>
        <v>#DIV/0!</v>
      </c>
      <c r="AB136" s="426" t="e">
        <f>(AB18*$P$14/$P$18)/$P$9</f>
        <v>#DIV/0!</v>
      </c>
      <c r="AC136" s="426"/>
      <c r="AF136" s="492" t="e">
        <f t="shared" si="44"/>
        <v>#DIV/0!</v>
      </c>
      <c r="AG136" s="450" t="e">
        <f t="shared" si="45"/>
        <v>#DIV/0!</v>
      </c>
      <c r="AH136" s="450" t="e">
        <f t="shared" si="46"/>
        <v>#DIV/0!</v>
      </c>
      <c r="AI136" s="450" t="e">
        <f t="shared" si="47"/>
        <v>#DIV/0!</v>
      </c>
      <c r="AJ136" s="451" t="e">
        <f t="shared" si="48"/>
        <v>#DIV/0!</v>
      </c>
      <c r="AK136" s="390"/>
    </row>
    <row r="137" spans="1:37" s="395" customFormat="1" ht="14.25">
      <c r="A137" s="1472" t="s">
        <v>2631</v>
      </c>
      <c r="B137" s="1436" t="s">
        <v>1232</v>
      </c>
      <c r="C137" s="1436"/>
      <c r="D137" s="1367"/>
      <c r="E137" s="1387" t="s">
        <v>2183</v>
      </c>
      <c r="F137" s="426"/>
      <c r="G137" s="426"/>
      <c r="H137" s="426"/>
      <c r="I137" s="426" t="e">
        <f>(I21*$P$20/$P$21)/$P$9</f>
        <v>#DIV/0!</v>
      </c>
      <c r="J137" s="426" t="e">
        <f t="shared" ref="J137:Z137" si="64">(J21*$P$20/$P$21)/$P$9</f>
        <v>#DIV/0!</v>
      </c>
      <c r="K137" s="426" t="e">
        <f t="shared" si="64"/>
        <v>#DIV/0!</v>
      </c>
      <c r="L137" s="426" t="e">
        <f t="shared" si="64"/>
        <v>#DIV/0!</v>
      </c>
      <c r="M137" s="426" t="e">
        <f t="shared" si="64"/>
        <v>#DIV/0!</v>
      </c>
      <c r="N137" s="426" t="e">
        <f t="shared" si="64"/>
        <v>#DIV/0!</v>
      </c>
      <c r="O137" s="426" t="e">
        <f t="shared" si="64"/>
        <v>#DIV/0!</v>
      </c>
      <c r="P137" s="426" t="e">
        <f t="shared" si="64"/>
        <v>#DIV/0!</v>
      </c>
      <c r="Q137" s="426" t="e">
        <f t="shared" si="64"/>
        <v>#DIV/0!</v>
      </c>
      <c r="R137" s="426" t="e">
        <f t="shared" si="64"/>
        <v>#DIV/0!</v>
      </c>
      <c r="S137" s="426" t="e">
        <f t="shared" si="64"/>
        <v>#DIV/0!</v>
      </c>
      <c r="T137" s="426" t="e">
        <f t="shared" si="64"/>
        <v>#DIV/0!</v>
      </c>
      <c r="U137" s="426" t="e">
        <f t="shared" si="64"/>
        <v>#DIV/0!</v>
      </c>
      <c r="V137" s="426" t="e">
        <f t="shared" si="64"/>
        <v>#DIV/0!</v>
      </c>
      <c r="W137" s="426" t="e">
        <f t="shared" si="64"/>
        <v>#DIV/0!</v>
      </c>
      <c r="X137" s="426" t="e">
        <f t="shared" si="64"/>
        <v>#DIV/0!</v>
      </c>
      <c r="Y137" s="426" t="e">
        <f t="shared" si="64"/>
        <v>#DIV/0!</v>
      </c>
      <c r="Z137" s="426" t="e">
        <f t="shared" si="64"/>
        <v>#DIV/0!</v>
      </c>
      <c r="AA137" s="426" t="e">
        <f>(AA21*$P$20/$P$21)/$P$9</f>
        <v>#DIV/0!</v>
      </c>
      <c r="AB137" s="426" t="e">
        <f>(AB21*$P$20/$P$21)/$P$9</f>
        <v>#DIV/0!</v>
      </c>
      <c r="AC137" s="426"/>
      <c r="AF137" s="492" t="e">
        <f t="shared" si="44"/>
        <v>#DIV/0!</v>
      </c>
      <c r="AG137" s="450" t="e">
        <f t="shared" si="45"/>
        <v>#DIV/0!</v>
      </c>
      <c r="AH137" s="450" t="e">
        <f t="shared" si="46"/>
        <v>#DIV/0!</v>
      </c>
      <c r="AI137" s="450" t="e">
        <f t="shared" si="47"/>
        <v>#DIV/0!</v>
      </c>
      <c r="AJ137" s="451" t="e">
        <f t="shared" si="48"/>
        <v>#DIV/0!</v>
      </c>
      <c r="AK137" s="390"/>
    </row>
    <row r="138" spans="1:37" s="390" customFormat="1" ht="17.25" customHeight="1">
      <c r="A138" s="1472" t="s">
        <v>2632</v>
      </c>
      <c r="B138" s="1446" t="s">
        <v>1228</v>
      </c>
      <c r="C138" s="1446"/>
      <c r="D138" s="1387"/>
      <c r="E138" s="1387" t="s">
        <v>2633</v>
      </c>
      <c r="F138" s="394"/>
      <c r="G138" s="394"/>
      <c r="H138" s="394"/>
      <c r="I138" s="394" t="e">
        <f>I133/I24</f>
        <v>#DIV/0!</v>
      </c>
      <c r="J138" s="394" t="e">
        <f t="shared" ref="J138:Z138" si="65">J133/J24</f>
        <v>#DIV/0!</v>
      </c>
      <c r="K138" s="394" t="e">
        <f t="shared" si="65"/>
        <v>#DIV/0!</v>
      </c>
      <c r="L138" s="394" t="e">
        <f t="shared" si="65"/>
        <v>#DIV/0!</v>
      </c>
      <c r="M138" s="394" t="e">
        <f t="shared" si="65"/>
        <v>#DIV/0!</v>
      </c>
      <c r="N138" s="394" t="e">
        <f t="shared" si="65"/>
        <v>#DIV/0!</v>
      </c>
      <c r="O138" s="394" t="e">
        <f t="shared" si="65"/>
        <v>#DIV/0!</v>
      </c>
      <c r="P138" s="394" t="e">
        <f t="shared" si="65"/>
        <v>#DIV/0!</v>
      </c>
      <c r="Q138" s="394" t="e">
        <f t="shared" si="65"/>
        <v>#DIV/0!</v>
      </c>
      <c r="R138" s="394" t="e">
        <f t="shared" si="65"/>
        <v>#DIV/0!</v>
      </c>
      <c r="S138" s="394" t="e">
        <f t="shared" si="65"/>
        <v>#DIV/0!</v>
      </c>
      <c r="T138" s="394" t="e">
        <f t="shared" si="65"/>
        <v>#DIV/0!</v>
      </c>
      <c r="U138" s="394" t="e">
        <f t="shared" si="65"/>
        <v>#DIV/0!</v>
      </c>
      <c r="V138" s="394" t="e">
        <f t="shared" si="65"/>
        <v>#DIV/0!</v>
      </c>
      <c r="W138" s="394" t="e">
        <f t="shared" si="65"/>
        <v>#DIV/0!</v>
      </c>
      <c r="X138" s="394" t="e">
        <f t="shared" si="65"/>
        <v>#DIV/0!</v>
      </c>
      <c r="Y138" s="394" t="e">
        <f t="shared" si="65"/>
        <v>#DIV/0!</v>
      </c>
      <c r="Z138" s="394" t="e">
        <f t="shared" si="65"/>
        <v>#DIV/0!</v>
      </c>
      <c r="AA138" s="394" t="e">
        <f>AA133/AA24</f>
        <v>#DIV/0!</v>
      </c>
      <c r="AB138" s="394" t="e">
        <f>AB133/AB24</f>
        <v>#DIV/0!</v>
      </c>
      <c r="AC138" s="394"/>
      <c r="AD138" s="395"/>
      <c r="AE138" s="395"/>
      <c r="AF138" s="492" t="e">
        <f t="shared" si="44"/>
        <v>#DIV/0!</v>
      </c>
      <c r="AG138" s="450" t="e">
        <f t="shared" si="45"/>
        <v>#DIV/0!</v>
      </c>
      <c r="AH138" s="450" t="e">
        <f t="shared" si="46"/>
        <v>#DIV/0!</v>
      </c>
      <c r="AI138" s="450" t="e">
        <f t="shared" si="47"/>
        <v>#DIV/0!</v>
      </c>
      <c r="AJ138" s="451" t="e">
        <f t="shared" si="48"/>
        <v>#DIV/0!</v>
      </c>
    </row>
    <row r="139" spans="1:37" s="395" customFormat="1" ht="14.25">
      <c r="A139" s="1367"/>
      <c r="B139" s="1436"/>
      <c r="C139" s="1436"/>
      <c r="D139" s="1367"/>
      <c r="E139" s="1387"/>
      <c r="F139" s="426"/>
      <c r="G139" s="426"/>
      <c r="H139" s="426"/>
      <c r="I139" s="426"/>
      <c r="J139" s="426"/>
      <c r="K139" s="426"/>
      <c r="L139" s="426"/>
      <c r="M139" s="426"/>
      <c r="N139" s="426"/>
      <c r="O139" s="426"/>
      <c r="P139" s="426"/>
      <c r="Q139" s="426"/>
      <c r="R139" s="426"/>
      <c r="S139" s="426"/>
      <c r="T139" s="426"/>
      <c r="U139" s="426"/>
      <c r="V139" s="426"/>
      <c r="W139" s="426"/>
      <c r="X139" s="426"/>
      <c r="Y139" s="426"/>
      <c r="Z139" s="426"/>
      <c r="AA139" s="426"/>
      <c r="AB139" s="426"/>
      <c r="AC139" s="426"/>
      <c r="AF139" s="492" t="str">
        <f t="shared" si="44"/>
        <v/>
      </c>
      <c r="AG139" s="450" t="str">
        <f t="shared" si="45"/>
        <v/>
      </c>
      <c r="AH139" s="450" t="str">
        <f t="shared" si="46"/>
        <v/>
      </c>
      <c r="AI139" s="450" t="str">
        <f t="shared" si="47"/>
        <v/>
      </c>
      <c r="AJ139" s="451" t="str">
        <f t="shared" si="48"/>
        <v/>
      </c>
      <c r="AK139" s="390"/>
    </row>
    <row r="140" spans="1:37" s="390" customFormat="1" ht="12" customHeight="1">
      <c r="A140" s="1461" t="s">
        <v>2779</v>
      </c>
      <c r="B140" s="1446"/>
      <c r="C140" s="1446"/>
      <c r="D140" s="1472"/>
      <c r="E140" s="1387"/>
      <c r="F140" s="402"/>
      <c r="G140" s="402"/>
      <c r="H140" s="402"/>
      <c r="I140" s="402"/>
      <c r="J140" s="402"/>
      <c r="K140" s="402"/>
      <c r="L140" s="402"/>
      <c r="M140" s="402"/>
      <c r="N140" s="402"/>
      <c r="O140" s="402"/>
      <c r="P140" s="402"/>
      <c r="Q140" s="402"/>
      <c r="R140" s="402"/>
      <c r="S140" s="402"/>
      <c r="T140" s="402"/>
      <c r="U140" s="402"/>
      <c r="V140" s="402"/>
      <c r="W140" s="402"/>
      <c r="X140" s="402"/>
      <c r="Y140" s="402"/>
      <c r="Z140" s="402"/>
      <c r="AA140" s="402"/>
      <c r="AB140" s="402"/>
      <c r="AC140" s="402"/>
      <c r="AD140" s="395"/>
      <c r="AE140" s="395"/>
      <c r="AF140" s="492" t="str">
        <f t="shared" si="44"/>
        <v/>
      </c>
      <c r="AG140" s="450" t="str">
        <f t="shared" si="45"/>
        <v/>
      </c>
      <c r="AH140" s="450" t="str">
        <f t="shared" si="46"/>
        <v/>
      </c>
      <c r="AI140" s="450" t="str">
        <f t="shared" si="47"/>
        <v/>
      </c>
      <c r="AJ140" s="451" t="str">
        <f t="shared" si="48"/>
        <v/>
      </c>
    </row>
    <row r="141" spans="1:37" s="390" customFormat="1" ht="12" customHeight="1">
      <c r="A141" s="1468" t="s">
        <v>2778</v>
      </c>
      <c r="B141" s="1448" t="s">
        <v>1233</v>
      </c>
      <c r="C141" s="1448"/>
      <c r="D141" s="1472"/>
      <c r="E141" s="1387" t="s">
        <v>1104</v>
      </c>
      <c r="F141" s="426">
        <f>F37</f>
        <v>0</v>
      </c>
      <c r="G141" s="426">
        <f t="shared" ref="G141:S141" si="66">G37</f>
        <v>0</v>
      </c>
      <c r="H141" s="426">
        <f t="shared" si="66"/>
        <v>0</v>
      </c>
      <c r="I141" s="426">
        <f t="shared" si="66"/>
        <v>0</v>
      </c>
      <c r="J141" s="426">
        <f t="shared" si="66"/>
        <v>0</v>
      </c>
      <c r="K141" s="426">
        <f t="shared" si="66"/>
        <v>0</v>
      </c>
      <c r="L141" s="426">
        <f t="shared" si="66"/>
        <v>0</v>
      </c>
      <c r="M141" s="426">
        <f t="shared" si="66"/>
        <v>0</v>
      </c>
      <c r="N141" s="426">
        <f t="shared" si="66"/>
        <v>0</v>
      </c>
      <c r="O141" s="426">
        <f t="shared" si="66"/>
        <v>0</v>
      </c>
      <c r="P141" s="426">
        <f t="shared" si="66"/>
        <v>0</v>
      </c>
      <c r="Q141" s="426">
        <f t="shared" si="66"/>
        <v>0</v>
      </c>
      <c r="R141" s="426">
        <f t="shared" si="66"/>
        <v>0</v>
      </c>
      <c r="S141" s="426">
        <f t="shared" si="66"/>
        <v>0</v>
      </c>
      <c r="T141" s="426">
        <f t="shared" ref="T141:AB141" si="67">T37</f>
        <v>0</v>
      </c>
      <c r="U141" s="426">
        <f t="shared" si="67"/>
        <v>0</v>
      </c>
      <c r="V141" s="426">
        <f t="shared" si="67"/>
        <v>0</v>
      </c>
      <c r="W141" s="426">
        <f t="shared" si="67"/>
        <v>0</v>
      </c>
      <c r="X141" s="426">
        <f t="shared" si="67"/>
        <v>0</v>
      </c>
      <c r="Y141" s="426">
        <f t="shared" si="67"/>
        <v>0</v>
      </c>
      <c r="Z141" s="426">
        <f t="shared" si="67"/>
        <v>0</v>
      </c>
      <c r="AA141" s="426">
        <f t="shared" si="67"/>
        <v>0</v>
      </c>
      <c r="AB141" s="426">
        <f t="shared" si="67"/>
        <v>0</v>
      </c>
      <c r="AC141" s="426"/>
      <c r="AD141" s="395"/>
      <c r="AE141" s="395"/>
      <c r="AF141" s="492" t="str">
        <f t="shared" si="44"/>
        <v/>
      </c>
      <c r="AG141" s="450" t="str">
        <f t="shared" si="45"/>
        <v/>
      </c>
      <c r="AH141" s="450" t="str">
        <f t="shared" si="46"/>
        <v/>
      </c>
      <c r="AI141" s="450" t="str">
        <f t="shared" si="47"/>
        <v/>
      </c>
      <c r="AJ141" s="451" t="str">
        <f t="shared" si="48"/>
        <v/>
      </c>
    </row>
    <row r="142" spans="1:37" s="390" customFormat="1" ht="12" customHeight="1">
      <c r="A142" s="1468" t="s">
        <v>2634</v>
      </c>
      <c r="B142" s="1448" t="s">
        <v>1234</v>
      </c>
      <c r="C142" s="1448"/>
      <c r="D142" s="1472"/>
      <c r="E142" s="1387" t="s">
        <v>1104</v>
      </c>
      <c r="F142" s="426">
        <f t="shared" ref="F142:S142" si="68">(F50+F62+F72)</f>
        <v>0</v>
      </c>
      <c r="G142" s="426">
        <f t="shared" si="68"/>
        <v>0</v>
      </c>
      <c r="H142" s="426">
        <f t="shared" si="68"/>
        <v>0</v>
      </c>
      <c r="I142" s="426">
        <f t="shared" si="68"/>
        <v>0</v>
      </c>
      <c r="J142" s="426">
        <f t="shared" si="68"/>
        <v>0</v>
      </c>
      <c r="K142" s="426">
        <f t="shared" si="68"/>
        <v>0</v>
      </c>
      <c r="L142" s="426">
        <f t="shared" si="68"/>
        <v>0</v>
      </c>
      <c r="M142" s="426">
        <f t="shared" si="68"/>
        <v>0</v>
      </c>
      <c r="N142" s="426">
        <f t="shared" si="68"/>
        <v>0</v>
      </c>
      <c r="O142" s="426">
        <f t="shared" si="68"/>
        <v>0</v>
      </c>
      <c r="P142" s="426">
        <f t="shared" si="68"/>
        <v>0</v>
      </c>
      <c r="Q142" s="426">
        <f t="shared" si="68"/>
        <v>0</v>
      </c>
      <c r="R142" s="426">
        <f t="shared" si="68"/>
        <v>0</v>
      </c>
      <c r="S142" s="426">
        <f t="shared" si="68"/>
        <v>0</v>
      </c>
      <c r="T142" s="426">
        <f t="shared" ref="T142:AB142" si="69">(T50+T62+T72)</f>
        <v>0</v>
      </c>
      <c r="U142" s="426">
        <f t="shared" si="69"/>
        <v>0</v>
      </c>
      <c r="V142" s="426">
        <f t="shared" si="69"/>
        <v>0</v>
      </c>
      <c r="W142" s="426">
        <f t="shared" si="69"/>
        <v>0</v>
      </c>
      <c r="X142" s="426">
        <f t="shared" si="69"/>
        <v>0</v>
      </c>
      <c r="Y142" s="426">
        <f t="shared" si="69"/>
        <v>0</v>
      </c>
      <c r="Z142" s="426">
        <f t="shared" si="69"/>
        <v>0</v>
      </c>
      <c r="AA142" s="426">
        <f t="shared" si="69"/>
        <v>0</v>
      </c>
      <c r="AB142" s="426">
        <f t="shared" si="69"/>
        <v>0</v>
      </c>
      <c r="AC142" s="426"/>
      <c r="AD142" s="395"/>
      <c r="AE142" s="395"/>
      <c r="AF142" s="492" t="str">
        <f t="shared" si="44"/>
        <v/>
      </c>
      <c r="AG142" s="450" t="str">
        <f t="shared" si="45"/>
        <v/>
      </c>
      <c r="AH142" s="450" t="str">
        <f t="shared" si="46"/>
        <v/>
      </c>
      <c r="AI142" s="450" t="str">
        <f t="shared" si="47"/>
        <v/>
      </c>
      <c r="AJ142" s="451" t="str">
        <f t="shared" si="48"/>
        <v/>
      </c>
    </row>
    <row r="143" spans="1:37" s="390" customFormat="1" ht="15" customHeight="1">
      <c r="A143" s="1474"/>
      <c r="B143" s="1449" t="s">
        <v>1235</v>
      </c>
      <c r="C143" s="1449"/>
      <c r="D143" s="1472"/>
      <c r="E143" s="1387" t="s">
        <v>1104</v>
      </c>
      <c r="F143" s="426">
        <f t="shared" ref="F143:S143" si="70">F50</f>
        <v>0</v>
      </c>
      <c r="G143" s="426">
        <f t="shared" si="70"/>
        <v>0</v>
      </c>
      <c r="H143" s="426">
        <f t="shared" si="70"/>
        <v>0</v>
      </c>
      <c r="I143" s="426">
        <f t="shared" si="70"/>
        <v>0</v>
      </c>
      <c r="J143" s="426">
        <f t="shared" si="70"/>
        <v>0</v>
      </c>
      <c r="K143" s="426">
        <f t="shared" si="70"/>
        <v>0</v>
      </c>
      <c r="L143" s="426">
        <f t="shared" si="70"/>
        <v>0</v>
      </c>
      <c r="M143" s="426">
        <f t="shared" si="70"/>
        <v>0</v>
      </c>
      <c r="N143" s="426">
        <f t="shared" si="70"/>
        <v>0</v>
      </c>
      <c r="O143" s="426">
        <f t="shared" si="70"/>
        <v>0</v>
      </c>
      <c r="P143" s="426">
        <f t="shared" si="70"/>
        <v>0</v>
      </c>
      <c r="Q143" s="426">
        <f t="shared" si="70"/>
        <v>0</v>
      </c>
      <c r="R143" s="426">
        <f t="shared" si="70"/>
        <v>0</v>
      </c>
      <c r="S143" s="426">
        <f t="shared" si="70"/>
        <v>0</v>
      </c>
      <c r="T143" s="426">
        <f t="shared" ref="T143:AB143" si="71">T50</f>
        <v>0</v>
      </c>
      <c r="U143" s="426">
        <f t="shared" si="71"/>
        <v>0</v>
      </c>
      <c r="V143" s="426">
        <f t="shared" si="71"/>
        <v>0</v>
      </c>
      <c r="W143" s="426">
        <f t="shared" si="71"/>
        <v>0</v>
      </c>
      <c r="X143" s="426">
        <f t="shared" si="71"/>
        <v>0</v>
      </c>
      <c r="Y143" s="426">
        <f t="shared" si="71"/>
        <v>0</v>
      </c>
      <c r="Z143" s="426">
        <f t="shared" si="71"/>
        <v>0</v>
      </c>
      <c r="AA143" s="426">
        <f t="shared" si="71"/>
        <v>0</v>
      </c>
      <c r="AB143" s="426">
        <f t="shared" si="71"/>
        <v>0</v>
      </c>
      <c r="AC143" s="426"/>
      <c r="AD143" s="395"/>
      <c r="AE143" s="395"/>
      <c r="AF143" s="492" t="str">
        <f t="shared" si="44"/>
        <v/>
      </c>
      <c r="AG143" s="450" t="str">
        <f t="shared" si="45"/>
        <v/>
      </c>
      <c r="AH143" s="450" t="str">
        <f t="shared" si="46"/>
        <v/>
      </c>
      <c r="AI143" s="450" t="str">
        <f t="shared" si="47"/>
        <v/>
      </c>
      <c r="AJ143" s="451" t="str">
        <f t="shared" si="48"/>
        <v/>
      </c>
    </row>
    <row r="144" spans="1:37" s="390" customFormat="1" ht="15" customHeight="1">
      <c r="A144" s="1468"/>
      <c r="B144" s="1449" t="s">
        <v>1236</v>
      </c>
      <c r="C144" s="1449"/>
      <c r="D144" s="1472"/>
      <c r="E144" s="1387" t="s">
        <v>1104</v>
      </c>
      <c r="F144" s="426">
        <f t="shared" ref="F144:S144" si="72">F62</f>
        <v>0</v>
      </c>
      <c r="G144" s="426">
        <f t="shared" si="72"/>
        <v>0</v>
      </c>
      <c r="H144" s="426">
        <f t="shared" si="72"/>
        <v>0</v>
      </c>
      <c r="I144" s="426">
        <f t="shared" si="72"/>
        <v>0</v>
      </c>
      <c r="J144" s="426">
        <f t="shared" si="72"/>
        <v>0</v>
      </c>
      <c r="K144" s="426">
        <f t="shared" si="72"/>
        <v>0</v>
      </c>
      <c r="L144" s="426">
        <f t="shared" si="72"/>
        <v>0</v>
      </c>
      <c r="M144" s="426">
        <f t="shared" si="72"/>
        <v>0</v>
      </c>
      <c r="N144" s="426">
        <f t="shared" si="72"/>
        <v>0</v>
      </c>
      <c r="O144" s="426">
        <f t="shared" si="72"/>
        <v>0</v>
      </c>
      <c r="P144" s="426">
        <f t="shared" si="72"/>
        <v>0</v>
      </c>
      <c r="Q144" s="426">
        <f t="shared" si="72"/>
        <v>0</v>
      </c>
      <c r="R144" s="426">
        <f t="shared" si="72"/>
        <v>0</v>
      </c>
      <c r="S144" s="426">
        <f t="shared" si="72"/>
        <v>0</v>
      </c>
      <c r="T144" s="426">
        <f t="shared" ref="T144:AB144" si="73">T62</f>
        <v>0</v>
      </c>
      <c r="U144" s="426">
        <f t="shared" si="73"/>
        <v>0</v>
      </c>
      <c r="V144" s="426">
        <f t="shared" si="73"/>
        <v>0</v>
      </c>
      <c r="W144" s="426">
        <f t="shared" si="73"/>
        <v>0</v>
      </c>
      <c r="X144" s="426">
        <f t="shared" si="73"/>
        <v>0</v>
      </c>
      <c r="Y144" s="426">
        <f t="shared" si="73"/>
        <v>0</v>
      </c>
      <c r="Z144" s="426">
        <f t="shared" si="73"/>
        <v>0</v>
      </c>
      <c r="AA144" s="426">
        <f t="shared" si="73"/>
        <v>0</v>
      </c>
      <c r="AB144" s="426">
        <f t="shared" si="73"/>
        <v>0</v>
      </c>
      <c r="AC144" s="426"/>
      <c r="AD144" s="395"/>
      <c r="AE144" s="395"/>
      <c r="AF144" s="492" t="str">
        <f t="shared" si="44"/>
        <v/>
      </c>
      <c r="AG144" s="450" t="str">
        <f t="shared" si="45"/>
        <v/>
      </c>
      <c r="AH144" s="450" t="str">
        <f t="shared" si="46"/>
        <v/>
      </c>
      <c r="AI144" s="450" t="str">
        <f t="shared" si="47"/>
        <v/>
      </c>
      <c r="AJ144" s="451" t="str">
        <f t="shared" si="48"/>
        <v/>
      </c>
    </row>
    <row r="145" spans="1:37" s="390" customFormat="1" ht="15" customHeight="1">
      <c r="A145" s="1468"/>
      <c r="B145" s="1449" t="s">
        <v>1237</v>
      </c>
      <c r="C145" s="1449"/>
      <c r="D145" s="1387"/>
      <c r="E145" s="1387" t="s">
        <v>1104</v>
      </c>
      <c r="F145" s="426">
        <f t="shared" ref="F145:S145" si="74">F84</f>
        <v>0</v>
      </c>
      <c r="G145" s="426">
        <f t="shared" si="74"/>
        <v>0</v>
      </c>
      <c r="H145" s="426">
        <f t="shared" si="74"/>
        <v>0</v>
      </c>
      <c r="I145" s="426">
        <f t="shared" si="74"/>
        <v>0</v>
      </c>
      <c r="J145" s="426">
        <f t="shared" si="74"/>
        <v>0</v>
      </c>
      <c r="K145" s="426">
        <f t="shared" si="74"/>
        <v>0</v>
      </c>
      <c r="L145" s="426">
        <f t="shared" si="74"/>
        <v>0</v>
      </c>
      <c r="M145" s="426">
        <f t="shared" si="74"/>
        <v>0</v>
      </c>
      <c r="N145" s="426">
        <f t="shared" si="74"/>
        <v>0</v>
      </c>
      <c r="O145" s="426">
        <f t="shared" si="74"/>
        <v>0</v>
      </c>
      <c r="P145" s="426">
        <f t="shared" si="74"/>
        <v>0</v>
      </c>
      <c r="Q145" s="426">
        <f t="shared" si="74"/>
        <v>0</v>
      </c>
      <c r="R145" s="426">
        <f t="shared" si="74"/>
        <v>0</v>
      </c>
      <c r="S145" s="426">
        <f t="shared" si="74"/>
        <v>0</v>
      </c>
      <c r="T145" s="426">
        <f t="shared" ref="T145:AB145" si="75">T84</f>
        <v>0</v>
      </c>
      <c r="U145" s="426">
        <f t="shared" si="75"/>
        <v>0</v>
      </c>
      <c r="V145" s="426">
        <f t="shared" si="75"/>
        <v>0</v>
      </c>
      <c r="W145" s="426">
        <f t="shared" si="75"/>
        <v>0</v>
      </c>
      <c r="X145" s="426">
        <f t="shared" si="75"/>
        <v>0</v>
      </c>
      <c r="Y145" s="426">
        <f t="shared" si="75"/>
        <v>0</v>
      </c>
      <c r="Z145" s="426">
        <f t="shared" si="75"/>
        <v>0</v>
      </c>
      <c r="AA145" s="426">
        <f t="shared" si="75"/>
        <v>0</v>
      </c>
      <c r="AB145" s="426">
        <f t="shared" si="75"/>
        <v>0</v>
      </c>
      <c r="AC145" s="426"/>
      <c r="AD145" s="395"/>
      <c r="AE145" s="395"/>
      <c r="AF145" s="492" t="str">
        <f t="shared" si="44"/>
        <v/>
      </c>
      <c r="AG145" s="450" t="str">
        <f t="shared" si="45"/>
        <v/>
      </c>
      <c r="AH145" s="450" t="str">
        <f t="shared" si="46"/>
        <v/>
      </c>
      <c r="AI145" s="450" t="str">
        <f t="shared" si="47"/>
        <v/>
      </c>
      <c r="AJ145" s="451" t="str">
        <f t="shared" si="48"/>
        <v/>
      </c>
    </row>
    <row r="146" spans="1:37" s="390" customFormat="1" ht="15" customHeight="1">
      <c r="A146" s="1468"/>
      <c r="B146" s="1449" t="s">
        <v>2223</v>
      </c>
      <c r="C146" s="1449"/>
      <c r="D146" s="1387"/>
      <c r="E146" s="1387" t="s">
        <v>1104</v>
      </c>
      <c r="F146" s="426">
        <f t="shared" ref="F146:S146" si="76">F94</f>
        <v>0</v>
      </c>
      <c r="G146" s="426">
        <f t="shared" si="76"/>
        <v>0</v>
      </c>
      <c r="H146" s="426">
        <f t="shared" si="76"/>
        <v>0</v>
      </c>
      <c r="I146" s="426">
        <f t="shared" si="76"/>
        <v>0</v>
      </c>
      <c r="J146" s="426">
        <f t="shared" si="76"/>
        <v>0</v>
      </c>
      <c r="K146" s="426">
        <f t="shared" si="76"/>
        <v>0</v>
      </c>
      <c r="L146" s="426">
        <f t="shared" si="76"/>
        <v>0</v>
      </c>
      <c r="M146" s="426">
        <f t="shared" si="76"/>
        <v>0</v>
      </c>
      <c r="N146" s="426">
        <f t="shared" si="76"/>
        <v>0</v>
      </c>
      <c r="O146" s="426">
        <f t="shared" si="76"/>
        <v>0</v>
      </c>
      <c r="P146" s="426">
        <f t="shared" si="76"/>
        <v>0</v>
      </c>
      <c r="Q146" s="426">
        <f t="shared" si="76"/>
        <v>0</v>
      </c>
      <c r="R146" s="426">
        <f t="shared" si="76"/>
        <v>0</v>
      </c>
      <c r="S146" s="426">
        <f t="shared" si="76"/>
        <v>0</v>
      </c>
      <c r="T146" s="426">
        <f t="shared" ref="T146:AB146" si="77">T94</f>
        <v>0</v>
      </c>
      <c r="U146" s="426">
        <f t="shared" si="77"/>
        <v>0</v>
      </c>
      <c r="V146" s="426">
        <f t="shared" si="77"/>
        <v>0</v>
      </c>
      <c r="W146" s="426">
        <f t="shared" si="77"/>
        <v>0</v>
      </c>
      <c r="X146" s="426">
        <f t="shared" si="77"/>
        <v>0</v>
      </c>
      <c r="Y146" s="426">
        <f t="shared" si="77"/>
        <v>0</v>
      </c>
      <c r="Z146" s="426">
        <f t="shared" si="77"/>
        <v>0</v>
      </c>
      <c r="AA146" s="426">
        <f t="shared" si="77"/>
        <v>0</v>
      </c>
      <c r="AB146" s="426">
        <f t="shared" si="77"/>
        <v>0</v>
      </c>
      <c r="AC146" s="426"/>
      <c r="AD146" s="395"/>
      <c r="AE146" s="395"/>
      <c r="AF146" s="492" t="str">
        <f t="shared" si="44"/>
        <v/>
      </c>
      <c r="AG146" s="450" t="str">
        <f t="shared" si="45"/>
        <v/>
      </c>
      <c r="AH146" s="450" t="str">
        <f t="shared" si="46"/>
        <v/>
      </c>
      <c r="AI146" s="450" t="str">
        <f t="shared" si="47"/>
        <v/>
      </c>
      <c r="AJ146" s="451" t="str">
        <f t="shared" si="48"/>
        <v/>
      </c>
    </row>
    <row r="147" spans="1:37" s="390" customFormat="1" ht="15" customHeight="1">
      <c r="A147" s="1468"/>
      <c r="B147" s="1449" t="s">
        <v>2224</v>
      </c>
      <c r="C147" s="1449"/>
      <c r="D147" s="1387"/>
      <c r="E147" s="1387" t="s">
        <v>1104</v>
      </c>
      <c r="F147" s="426">
        <f t="shared" ref="F147:S147" si="78">F104</f>
        <v>0</v>
      </c>
      <c r="G147" s="426">
        <f t="shared" si="78"/>
        <v>0</v>
      </c>
      <c r="H147" s="426">
        <f t="shared" si="78"/>
        <v>0</v>
      </c>
      <c r="I147" s="426">
        <f t="shared" si="78"/>
        <v>0</v>
      </c>
      <c r="J147" s="426">
        <f t="shared" si="78"/>
        <v>0</v>
      </c>
      <c r="K147" s="426">
        <f t="shared" si="78"/>
        <v>0</v>
      </c>
      <c r="L147" s="426">
        <f t="shared" si="78"/>
        <v>0</v>
      </c>
      <c r="M147" s="426">
        <f t="shared" si="78"/>
        <v>0</v>
      </c>
      <c r="N147" s="426">
        <f t="shared" si="78"/>
        <v>0</v>
      </c>
      <c r="O147" s="426">
        <f t="shared" si="78"/>
        <v>0</v>
      </c>
      <c r="P147" s="426">
        <f t="shared" si="78"/>
        <v>0</v>
      </c>
      <c r="Q147" s="426">
        <f t="shared" si="78"/>
        <v>0</v>
      </c>
      <c r="R147" s="426">
        <f t="shared" si="78"/>
        <v>0</v>
      </c>
      <c r="S147" s="426">
        <f t="shared" si="78"/>
        <v>0</v>
      </c>
      <c r="T147" s="426">
        <f t="shared" ref="T147:AB147" si="79">T104</f>
        <v>0</v>
      </c>
      <c r="U147" s="426">
        <f t="shared" si="79"/>
        <v>0</v>
      </c>
      <c r="V147" s="426">
        <f t="shared" si="79"/>
        <v>0</v>
      </c>
      <c r="W147" s="426">
        <f t="shared" si="79"/>
        <v>0</v>
      </c>
      <c r="X147" s="426">
        <f t="shared" si="79"/>
        <v>0</v>
      </c>
      <c r="Y147" s="426">
        <f t="shared" si="79"/>
        <v>0</v>
      </c>
      <c r="Z147" s="426">
        <f t="shared" si="79"/>
        <v>0</v>
      </c>
      <c r="AA147" s="426">
        <f t="shared" si="79"/>
        <v>0</v>
      </c>
      <c r="AB147" s="426">
        <f t="shared" si="79"/>
        <v>0</v>
      </c>
      <c r="AC147" s="426"/>
      <c r="AD147" s="395"/>
      <c r="AE147" s="395"/>
      <c r="AF147" s="492" t="str">
        <f t="shared" si="44"/>
        <v/>
      </c>
      <c r="AG147" s="450" t="str">
        <f t="shared" si="45"/>
        <v/>
      </c>
      <c r="AH147" s="450" t="str">
        <f t="shared" si="46"/>
        <v/>
      </c>
      <c r="AI147" s="450" t="str">
        <f t="shared" si="47"/>
        <v/>
      </c>
      <c r="AJ147" s="451" t="str">
        <f t="shared" si="48"/>
        <v/>
      </c>
    </row>
    <row r="148" spans="1:37" s="390" customFormat="1" ht="15" customHeight="1">
      <c r="A148" s="1468"/>
      <c r="B148" s="1449" t="s">
        <v>1238</v>
      </c>
      <c r="C148" s="1449"/>
      <c r="D148" s="1387"/>
      <c r="E148" s="1387" t="s">
        <v>1104</v>
      </c>
      <c r="F148" s="426" t="e">
        <f>Households!#REF!</f>
        <v>#REF!</v>
      </c>
      <c r="G148" s="426" t="e">
        <f>Households!#REF!</f>
        <v>#REF!</v>
      </c>
      <c r="H148" s="426" t="e">
        <f>Households!#REF!</f>
        <v>#REF!</v>
      </c>
      <c r="I148" s="426" t="e">
        <f>Households!#REF!</f>
        <v>#REF!</v>
      </c>
      <c r="J148" s="426" t="e">
        <f>Households!#REF!</f>
        <v>#REF!</v>
      </c>
      <c r="K148" s="426" t="e">
        <f>Households!#REF!</f>
        <v>#REF!</v>
      </c>
      <c r="L148" s="426" t="e">
        <f>Households!#REF!</f>
        <v>#REF!</v>
      </c>
      <c r="M148" s="426">
        <f>Households!M196</f>
        <v>0</v>
      </c>
      <c r="N148" s="426">
        <f>Households!N196</f>
        <v>0</v>
      </c>
      <c r="O148" s="426">
        <f>Households!O196</f>
        <v>0</v>
      </c>
      <c r="P148" s="426" t="e">
        <f>Households!P196</f>
        <v>#DIV/0!</v>
      </c>
      <c r="Q148" s="426" t="e">
        <f>Households!Q196</f>
        <v>#DIV/0!</v>
      </c>
      <c r="R148" s="426" t="e">
        <f>Households!R196</f>
        <v>#DIV/0!</v>
      </c>
      <c r="S148" s="426" t="e">
        <f>Households!S196</f>
        <v>#DIV/0!</v>
      </c>
      <c r="T148" s="426" t="e">
        <f>Households!T196</f>
        <v>#DIV/0!</v>
      </c>
      <c r="U148" s="426" t="e">
        <f>Households!U196</f>
        <v>#DIV/0!</v>
      </c>
      <c r="V148" s="426" t="e">
        <f>Households!V196</f>
        <v>#DIV/0!</v>
      </c>
      <c r="W148" s="426" t="e">
        <f>Households!W196</f>
        <v>#DIV/0!</v>
      </c>
      <c r="X148" s="426" t="e">
        <f>Households!X196</f>
        <v>#DIV/0!</v>
      </c>
      <c r="Y148" s="426" t="e">
        <f>Households!Y196</f>
        <v>#DIV/0!</v>
      </c>
      <c r="Z148" s="426" t="e">
        <f>Households!Z196</f>
        <v>#DIV/0!</v>
      </c>
      <c r="AA148" s="426" t="e">
        <f>Households!AA196</f>
        <v>#DIV/0!</v>
      </c>
      <c r="AB148" s="426" t="e">
        <f>Households!AB196</f>
        <v>#DIV/0!</v>
      </c>
      <c r="AC148" s="390" t="s">
        <v>789</v>
      </c>
      <c r="AD148" s="395"/>
      <c r="AE148" s="395"/>
      <c r="AF148" s="492" t="e">
        <f t="shared" si="44"/>
        <v>#DIV/0!</v>
      </c>
      <c r="AG148" s="450" t="e">
        <f t="shared" si="45"/>
        <v>#DIV/0!</v>
      </c>
      <c r="AH148" s="450" t="e">
        <f t="shared" si="46"/>
        <v>#DIV/0!</v>
      </c>
      <c r="AI148" s="450" t="e">
        <f t="shared" si="47"/>
        <v>#DIV/0!</v>
      </c>
      <c r="AJ148" s="451" t="e">
        <f t="shared" si="48"/>
        <v>#DIV/0!</v>
      </c>
    </row>
    <row r="149" spans="1:37" s="390" customFormat="1" ht="15" customHeight="1">
      <c r="A149" s="1468"/>
      <c r="B149" s="1449" t="s">
        <v>1239</v>
      </c>
      <c r="C149" s="1449"/>
      <c r="D149" s="1387"/>
      <c r="E149" s="1387" t="s">
        <v>1104</v>
      </c>
      <c r="F149" s="426" t="e">
        <f>Services!#REF!</f>
        <v>#REF!</v>
      </c>
      <c r="G149" s="426" t="e">
        <f>Services!#REF!</f>
        <v>#REF!</v>
      </c>
      <c r="H149" s="426" t="e">
        <f>Services!#REF!</f>
        <v>#REF!</v>
      </c>
      <c r="I149" s="426">
        <f>Services!I174</f>
        <v>0</v>
      </c>
      <c r="J149" s="426">
        <f>Services!J174</f>
        <v>0</v>
      </c>
      <c r="K149" s="426">
        <f>Services!K174</f>
        <v>0</v>
      </c>
      <c r="L149" s="426">
        <f>Services!L174</f>
        <v>0</v>
      </c>
      <c r="M149" s="426" t="e">
        <f>Services!M174</f>
        <v>#DIV/0!</v>
      </c>
      <c r="N149" s="426" t="e">
        <f>Services!N174</f>
        <v>#DIV/0!</v>
      </c>
      <c r="O149" s="426">
        <f>Services!O174</f>
        <v>0</v>
      </c>
      <c r="P149" s="426" t="e">
        <f>Services!P174</f>
        <v>#DIV/0!</v>
      </c>
      <c r="Q149" s="426" t="e">
        <f>Services!Q174</f>
        <v>#DIV/0!</v>
      </c>
      <c r="R149" s="426" t="e">
        <f>Services!R174</f>
        <v>#DIV/0!</v>
      </c>
      <c r="S149" s="426" t="e">
        <f>Services!S174</f>
        <v>#DIV/0!</v>
      </c>
      <c r="T149" s="426" t="e">
        <f>Services!T174</f>
        <v>#DIV/0!</v>
      </c>
      <c r="U149" s="426" t="e">
        <f>Services!U174</f>
        <v>#DIV/0!</v>
      </c>
      <c r="V149" s="426" t="e">
        <f>Services!V174</f>
        <v>#DIV/0!</v>
      </c>
      <c r="W149" s="426" t="e">
        <f>Services!W174</f>
        <v>#DIV/0!</v>
      </c>
      <c r="X149" s="426" t="e">
        <f>Services!X174</f>
        <v>#DIV/0!</v>
      </c>
      <c r="Y149" s="426" t="e">
        <f>Services!Y174</f>
        <v>#DIV/0!</v>
      </c>
      <c r="Z149" s="426" t="e">
        <f>Services!Z174</f>
        <v>#DIV/0!</v>
      </c>
      <c r="AA149" s="426" t="e">
        <f>Services!AA174</f>
        <v>#DIV/0!</v>
      </c>
      <c r="AB149" s="426">
        <f>Services!AC174</f>
        <v>0</v>
      </c>
      <c r="AC149" s="390" t="s">
        <v>788</v>
      </c>
      <c r="AD149" s="395"/>
      <c r="AE149" s="395"/>
      <c r="AF149" s="492" t="e">
        <f t="shared" si="44"/>
        <v>#DIV/0!</v>
      </c>
      <c r="AG149" s="450" t="e">
        <f t="shared" si="45"/>
        <v>#DIV/0!</v>
      </c>
      <c r="AH149" s="450" t="e">
        <f t="shared" si="46"/>
        <v>#DIV/0!</v>
      </c>
      <c r="AI149" s="450" t="e">
        <f t="shared" si="47"/>
        <v>#DIV/0!</v>
      </c>
      <c r="AJ149" s="451" t="e">
        <f t="shared" si="48"/>
        <v>#DIV/0!</v>
      </c>
    </row>
    <row r="150" spans="1:37" s="390" customFormat="1" ht="15" customHeight="1">
      <c r="A150" s="1468" t="s">
        <v>2635</v>
      </c>
      <c r="B150" s="1449" t="s">
        <v>2636</v>
      </c>
      <c r="C150" s="1449"/>
      <c r="D150" s="1387"/>
      <c r="E150" s="1387" t="s">
        <v>1104</v>
      </c>
      <c r="F150" s="426">
        <f>F48+F60+F70</f>
        <v>0</v>
      </c>
      <c r="G150" s="426">
        <f t="shared" ref="G150:S150" si="80">G48+G60+G70</f>
        <v>0</v>
      </c>
      <c r="H150" s="426">
        <f t="shared" si="80"/>
        <v>0</v>
      </c>
      <c r="I150" s="426">
        <f t="shared" si="80"/>
        <v>0</v>
      </c>
      <c r="J150" s="426">
        <f t="shared" si="80"/>
        <v>0</v>
      </c>
      <c r="K150" s="426">
        <f t="shared" si="80"/>
        <v>0</v>
      </c>
      <c r="L150" s="426">
        <f t="shared" si="80"/>
        <v>0</v>
      </c>
      <c r="M150" s="426">
        <f t="shared" si="80"/>
        <v>0</v>
      </c>
      <c r="N150" s="426">
        <f t="shared" si="80"/>
        <v>0</v>
      </c>
      <c r="O150" s="426">
        <f t="shared" si="80"/>
        <v>0</v>
      </c>
      <c r="P150" s="426">
        <f t="shared" si="80"/>
        <v>0</v>
      </c>
      <c r="Q150" s="426">
        <f t="shared" si="80"/>
        <v>0</v>
      </c>
      <c r="R150" s="426">
        <f t="shared" si="80"/>
        <v>0</v>
      </c>
      <c r="S150" s="426">
        <f t="shared" si="80"/>
        <v>0</v>
      </c>
      <c r="T150" s="426">
        <f t="shared" ref="T150:AB150" si="81">T48+T60+T70</f>
        <v>0</v>
      </c>
      <c r="U150" s="426">
        <f t="shared" si="81"/>
        <v>0</v>
      </c>
      <c r="V150" s="426">
        <f t="shared" si="81"/>
        <v>0</v>
      </c>
      <c r="W150" s="426">
        <f t="shared" si="81"/>
        <v>0</v>
      </c>
      <c r="X150" s="426">
        <f t="shared" si="81"/>
        <v>0</v>
      </c>
      <c r="Y150" s="426">
        <f t="shared" si="81"/>
        <v>0</v>
      </c>
      <c r="Z150" s="426">
        <f t="shared" si="81"/>
        <v>0</v>
      </c>
      <c r="AA150" s="426">
        <f t="shared" si="81"/>
        <v>0</v>
      </c>
      <c r="AB150" s="426">
        <f t="shared" si="81"/>
        <v>0</v>
      </c>
      <c r="AC150" s="426"/>
      <c r="AD150" s="395"/>
      <c r="AE150" s="395"/>
      <c r="AF150" s="492" t="str">
        <f t="shared" si="44"/>
        <v/>
      </c>
      <c r="AG150" s="450" t="str">
        <f t="shared" si="45"/>
        <v/>
      </c>
      <c r="AH150" s="450" t="str">
        <f t="shared" si="46"/>
        <v/>
      </c>
      <c r="AI150" s="450" t="str">
        <f t="shared" si="47"/>
        <v/>
      </c>
      <c r="AJ150" s="451" t="str">
        <f t="shared" si="48"/>
        <v/>
      </c>
    </row>
    <row r="151" spans="1:37" s="390" customFormat="1" ht="12" customHeight="1">
      <c r="A151" s="1468"/>
      <c r="B151" s="1449"/>
      <c r="C151" s="1449"/>
      <c r="D151" s="1387"/>
      <c r="E151" s="1387"/>
      <c r="F151" s="426"/>
      <c r="G151" s="426"/>
      <c r="H151" s="426"/>
      <c r="I151" s="426"/>
      <c r="J151" s="426"/>
      <c r="K151" s="426"/>
      <c r="L151" s="426"/>
      <c r="M151" s="426"/>
      <c r="N151" s="426"/>
      <c r="O151" s="426"/>
      <c r="P151" s="426"/>
      <c r="Q151" s="426"/>
      <c r="R151" s="426"/>
      <c r="S151" s="426"/>
      <c r="T151" s="426"/>
      <c r="U151" s="426"/>
      <c r="V151" s="426"/>
      <c r="W151" s="426"/>
      <c r="X151" s="426"/>
      <c r="Y151" s="426"/>
      <c r="Z151" s="426"/>
      <c r="AA151" s="426"/>
      <c r="AB151" s="426"/>
      <c r="AC151" s="426"/>
      <c r="AD151" s="395"/>
      <c r="AE151" s="395"/>
      <c r="AF151" s="492" t="str">
        <f t="shared" si="44"/>
        <v/>
      </c>
      <c r="AG151" s="450" t="str">
        <f t="shared" si="45"/>
        <v/>
      </c>
      <c r="AH151" s="450" t="str">
        <f t="shared" si="46"/>
        <v/>
      </c>
      <c r="AI151" s="450" t="str">
        <f t="shared" si="47"/>
        <v/>
      </c>
      <c r="AJ151" s="451" t="str">
        <f t="shared" si="48"/>
        <v/>
      </c>
    </row>
    <row r="152" spans="1:37" s="390" customFormat="1" ht="15" customHeight="1">
      <c r="A152" s="1468" t="s">
        <v>2637</v>
      </c>
      <c r="B152" s="1448" t="s">
        <v>1240</v>
      </c>
      <c r="C152" s="1448"/>
      <c r="D152" s="1387"/>
      <c r="E152" s="1387" t="s">
        <v>1104</v>
      </c>
      <c r="F152" s="426"/>
      <c r="G152" s="426"/>
      <c r="H152" s="426"/>
      <c r="I152" s="426"/>
      <c r="J152" s="426"/>
      <c r="K152" s="426"/>
      <c r="L152" s="426"/>
      <c r="M152" s="426" t="e">
        <f t="shared" ref="M152:S152" si="82">M148+M149+M143+M144+M146</f>
        <v>#DIV/0!</v>
      </c>
      <c r="N152" s="426" t="e">
        <f t="shared" si="82"/>
        <v>#DIV/0!</v>
      </c>
      <c r="O152" s="426">
        <f t="shared" si="82"/>
        <v>0</v>
      </c>
      <c r="P152" s="426" t="e">
        <f t="shared" si="82"/>
        <v>#DIV/0!</v>
      </c>
      <c r="Q152" s="426" t="e">
        <f t="shared" si="82"/>
        <v>#DIV/0!</v>
      </c>
      <c r="R152" s="426" t="e">
        <f t="shared" si="82"/>
        <v>#DIV/0!</v>
      </c>
      <c r="S152" s="426" t="e">
        <f t="shared" si="82"/>
        <v>#DIV/0!</v>
      </c>
      <c r="T152" s="426" t="e">
        <f t="shared" ref="T152:AB152" si="83">T148+T149+T143+T144+T146</f>
        <v>#DIV/0!</v>
      </c>
      <c r="U152" s="426" t="e">
        <f t="shared" si="83"/>
        <v>#DIV/0!</v>
      </c>
      <c r="V152" s="426" t="e">
        <f t="shared" si="83"/>
        <v>#DIV/0!</v>
      </c>
      <c r="W152" s="426" t="e">
        <f t="shared" si="83"/>
        <v>#DIV/0!</v>
      </c>
      <c r="X152" s="426" t="e">
        <f t="shared" si="83"/>
        <v>#DIV/0!</v>
      </c>
      <c r="Y152" s="426" t="e">
        <f t="shared" si="83"/>
        <v>#DIV/0!</v>
      </c>
      <c r="Z152" s="426" t="e">
        <f t="shared" si="83"/>
        <v>#DIV/0!</v>
      </c>
      <c r="AA152" s="426" t="e">
        <f t="shared" si="83"/>
        <v>#DIV/0!</v>
      </c>
      <c r="AB152" s="426" t="e">
        <f t="shared" si="83"/>
        <v>#DIV/0!</v>
      </c>
      <c r="AC152" s="426"/>
      <c r="AD152" s="395"/>
      <c r="AE152" s="395"/>
      <c r="AF152" s="492" t="e">
        <f t="shared" si="44"/>
        <v>#DIV/0!</v>
      </c>
      <c r="AG152" s="450" t="e">
        <f t="shared" si="45"/>
        <v>#DIV/0!</v>
      </c>
      <c r="AH152" s="450" t="e">
        <f t="shared" si="46"/>
        <v>#DIV/0!</v>
      </c>
      <c r="AI152" s="450" t="e">
        <f t="shared" si="47"/>
        <v>#DIV/0!</v>
      </c>
      <c r="AJ152" s="451" t="e">
        <f t="shared" si="48"/>
        <v>#DIV/0!</v>
      </c>
    </row>
    <row r="153" spans="1:37" s="390" customFormat="1" ht="15" customHeight="1">
      <c r="A153" s="1468" t="s">
        <v>2638</v>
      </c>
      <c r="B153" s="1448" t="s">
        <v>1241</v>
      </c>
      <c r="C153" s="1448"/>
      <c r="D153" s="1387"/>
      <c r="E153" s="1387" t="s">
        <v>1104</v>
      </c>
      <c r="F153" s="426"/>
      <c r="G153" s="426"/>
      <c r="H153" s="426"/>
      <c r="I153" s="426"/>
      <c r="J153" s="426"/>
      <c r="K153" s="426"/>
      <c r="L153" s="426"/>
      <c r="M153" s="426" t="e">
        <f t="shared" ref="M153:S153" si="84">M141+M152-M142</f>
        <v>#DIV/0!</v>
      </c>
      <c r="N153" s="426" t="e">
        <f t="shared" si="84"/>
        <v>#DIV/0!</v>
      </c>
      <c r="O153" s="426">
        <f t="shared" si="84"/>
        <v>0</v>
      </c>
      <c r="P153" s="426" t="e">
        <f t="shared" si="84"/>
        <v>#DIV/0!</v>
      </c>
      <c r="Q153" s="426" t="e">
        <f t="shared" si="84"/>
        <v>#DIV/0!</v>
      </c>
      <c r="R153" s="426" t="e">
        <f t="shared" si="84"/>
        <v>#DIV/0!</v>
      </c>
      <c r="S153" s="426" t="e">
        <f t="shared" si="84"/>
        <v>#DIV/0!</v>
      </c>
      <c r="T153" s="426" t="e">
        <f t="shared" ref="T153:AB153" si="85">T141+T152-T142</f>
        <v>#DIV/0!</v>
      </c>
      <c r="U153" s="426" t="e">
        <f t="shared" si="85"/>
        <v>#DIV/0!</v>
      </c>
      <c r="V153" s="426" t="e">
        <f t="shared" si="85"/>
        <v>#DIV/0!</v>
      </c>
      <c r="W153" s="426" t="e">
        <f t="shared" si="85"/>
        <v>#DIV/0!</v>
      </c>
      <c r="X153" s="426" t="e">
        <f t="shared" si="85"/>
        <v>#DIV/0!</v>
      </c>
      <c r="Y153" s="426" t="e">
        <f t="shared" si="85"/>
        <v>#DIV/0!</v>
      </c>
      <c r="Z153" s="426" t="e">
        <f t="shared" si="85"/>
        <v>#DIV/0!</v>
      </c>
      <c r="AA153" s="426" t="e">
        <f t="shared" si="85"/>
        <v>#DIV/0!</v>
      </c>
      <c r="AB153" s="426" t="e">
        <f t="shared" si="85"/>
        <v>#DIV/0!</v>
      </c>
      <c r="AC153" s="426"/>
      <c r="AD153" s="395"/>
      <c r="AE153" s="395"/>
      <c r="AF153" s="492" t="e">
        <f t="shared" si="44"/>
        <v>#DIV/0!</v>
      </c>
      <c r="AG153" s="450" t="e">
        <f t="shared" si="45"/>
        <v>#DIV/0!</v>
      </c>
      <c r="AH153" s="450" t="e">
        <f t="shared" si="46"/>
        <v>#DIV/0!</v>
      </c>
      <c r="AI153" s="450" t="e">
        <f t="shared" si="47"/>
        <v>#DIV/0!</v>
      </c>
      <c r="AJ153" s="451" t="e">
        <f t="shared" si="48"/>
        <v>#DIV/0!</v>
      </c>
    </row>
    <row r="154" spans="1:37" s="390" customFormat="1" ht="15" customHeight="1">
      <c r="A154" s="1468"/>
      <c r="B154" s="1448" t="s">
        <v>791</v>
      </c>
      <c r="C154" s="1448"/>
      <c r="D154" s="1387"/>
      <c r="E154" s="1387" t="s">
        <v>1104</v>
      </c>
      <c r="F154" s="426">
        <f>F141-F142</f>
        <v>0</v>
      </c>
      <c r="G154" s="426">
        <f t="shared" ref="G154:S154" si="86">G141-G142</f>
        <v>0</v>
      </c>
      <c r="H154" s="426">
        <f t="shared" si="86"/>
        <v>0</v>
      </c>
      <c r="I154" s="426">
        <f t="shared" si="86"/>
        <v>0</v>
      </c>
      <c r="J154" s="426">
        <f t="shared" si="86"/>
        <v>0</v>
      </c>
      <c r="K154" s="426">
        <f t="shared" si="86"/>
        <v>0</v>
      </c>
      <c r="L154" s="426">
        <f t="shared" si="86"/>
        <v>0</v>
      </c>
      <c r="M154" s="426">
        <f t="shared" si="86"/>
        <v>0</v>
      </c>
      <c r="N154" s="426">
        <f t="shared" si="86"/>
        <v>0</v>
      </c>
      <c r="O154" s="426">
        <f t="shared" si="86"/>
        <v>0</v>
      </c>
      <c r="P154" s="426">
        <f t="shared" si="86"/>
        <v>0</v>
      </c>
      <c r="Q154" s="426">
        <f t="shared" si="86"/>
        <v>0</v>
      </c>
      <c r="R154" s="426">
        <f t="shared" si="86"/>
        <v>0</v>
      </c>
      <c r="S154" s="426">
        <f t="shared" si="86"/>
        <v>0</v>
      </c>
      <c r="T154" s="426">
        <f t="shared" ref="T154:AB154" si="87">T141-T142</f>
        <v>0</v>
      </c>
      <c r="U154" s="426">
        <f t="shared" si="87"/>
        <v>0</v>
      </c>
      <c r="V154" s="426">
        <f t="shared" si="87"/>
        <v>0</v>
      </c>
      <c r="W154" s="426">
        <f t="shared" si="87"/>
        <v>0</v>
      </c>
      <c r="X154" s="426">
        <f t="shared" si="87"/>
        <v>0</v>
      </c>
      <c r="Y154" s="426">
        <f t="shared" si="87"/>
        <v>0</v>
      </c>
      <c r="Z154" s="426">
        <f t="shared" si="87"/>
        <v>0</v>
      </c>
      <c r="AA154" s="426">
        <f t="shared" si="87"/>
        <v>0</v>
      </c>
      <c r="AB154" s="426">
        <f t="shared" si="87"/>
        <v>0</v>
      </c>
      <c r="AC154" s="426"/>
      <c r="AD154" s="395"/>
      <c r="AE154" s="395"/>
      <c r="AF154" s="492" t="str">
        <f t="shared" si="44"/>
        <v/>
      </c>
      <c r="AG154" s="450" t="str">
        <f t="shared" si="45"/>
        <v/>
      </c>
      <c r="AH154" s="450" t="str">
        <f t="shared" si="46"/>
        <v/>
      </c>
      <c r="AI154" s="450" t="str">
        <f t="shared" si="47"/>
        <v/>
      </c>
      <c r="AJ154" s="451" t="str">
        <f t="shared" si="48"/>
        <v/>
      </c>
    </row>
    <row r="155" spans="1:37" s="390" customFormat="1" ht="15" customHeight="1">
      <c r="A155" s="1468"/>
      <c r="B155" s="1430" t="s">
        <v>792</v>
      </c>
      <c r="C155" s="1448"/>
      <c r="D155" s="1387"/>
      <c r="E155" s="1387" t="s">
        <v>392</v>
      </c>
      <c r="F155" s="1499" t="e">
        <f>('Energy sector'!F39+'Energy sector'!F40+'Energy sector'!F41)/'Macro '!F154</f>
        <v>#DIV/0!</v>
      </c>
      <c r="G155" s="1499" t="e">
        <f>('Energy sector'!G39+'Energy sector'!G40+'Energy sector'!G41)/'Macro '!G154</f>
        <v>#DIV/0!</v>
      </c>
      <c r="H155" s="1499" t="e">
        <f>('Energy sector'!H39+'Energy sector'!H40+'Energy sector'!H41)/'Macro '!H154</f>
        <v>#DIV/0!</v>
      </c>
      <c r="I155" s="1499" t="e">
        <f>('Energy sector'!I39+'Energy sector'!I40+'Energy sector'!I41)/'Macro '!I154</f>
        <v>#DIV/0!</v>
      </c>
      <c r="J155" s="1499" t="e">
        <f>('Energy sector'!J39+'Energy sector'!J40+'Energy sector'!J41)/'Macro '!J154</f>
        <v>#DIV/0!</v>
      </c>
      <c r="K155" s="1499" t="e">
        <f>('Energy sector'!K39+'Energy sector'!K40+'Energy sector'!K41)/'Macro '!K154</f>
        <v>#DIV/0!</v>
      </c>
      <c r="L155" s="1499" t="e">
        <f>('Energy sector'!L39+'Energy sector'!L40+'Energy sector'!L41)/'Macro '!L154</f>
        <v>#DIV/0!</v>
      </c>
      <c r="M155" s="1499" t="e">
        <f>('Energy sector'!M39+'Energy sector'!M40+'Energy sector'!M41)/'Macro '!M154</f>
        <v>#DIV/0!</v>
      </c>
      <c r="N155" s="1499" t="e">
        <f>('Energy sector'!N39+'Energy sector'!N40+'Energy sector'!N41)/'Macro '!N154</f>
        <v>#DIV/0!</v>
      </c>
      <c r="O155" s="1499" t="e">
        <f>('Energy sector'!O39+'Energy sector'!O40+'Energy sector'!O41)/'Macro '!O154</f>
        <v>#DIV/0!</v>
      </c>
      <c r="P155" s="1499" t="e">
        <f>('Energy sector'!P39+'Energy sector'!P40+'Energy sector'!P41)/'Macro '!P154</f>
        <v>#DIV/0!</v>
      </c>
      <c r="Q155" s="1499" t="e">
        <f>('Energy sector'!Q39+'Energy sector'!Q40+'Energy sector'!Q41)/'Macro '!Q154</f>
        <v>#DIV/0!</v>
      </c>
      <c r="R155" s="1499" t="e">
        <f>('Energy sector'!R39+'Energy sector'!R40+'Energy sector'!R41)/'Macro '!R154</f>
        <v>#DIV/0!</v>
      </c>
      <c r="S155" s="1499" t="e">
        <f>('Energy sector'!S39+'Energy sector'!S40+'Energy sector'!S41)/'Macro '!S154</f>
        <v>#DIV/0!</v>
      </c>
      <c r="T155" s="1499" t="e">
        <f>('Energy sector'!T39+'Energy sector'!T40+'Energy sector'!T41)/'Macro '!T154</f>
        <v>#DIV/0!</v>
      </c>
      <c r="U155" s="1499" t="e">
        <f>('Energy sector'!U39+'Energy sector'!U40+'Energy sector'!U41)/'Macro '!U154</f>
        <v>#DIV/0!</v>
      </c>
      <c r="V155" s="1499" t="e">
        <f>('Energy sector'!V39+'Energy sector'!V40+'Energy sector'!V41)/'Macro '!V154</f>
        <v>#DIV/0!</v>
      </c>
      <c r="W155" s="1499" t="e">
        <f>('Energy sector'!W39+'Energy sector'!W40+'Energy sector'!W41)/'Macro '!W154</f>
        <v>#DIV/0!</v>
      </c>
      <c r="X155" s="1499" t="e">
        <f>('Energy sector'!X39+'Energy sector'!X40+'Energy sector'!X41)/'Macro '!X154</f>
        <v>#DIV/0!</v>
      </c>
      <c r="Y155" s="1499" t="e">
        <f>('Energy sector'!Y39+'Energy sector'!Y40+'Energy sector'!Y41)/'Macro '!Y154</f>
        <v>#DIV/0!</v>
      </c>
      <c r="Z155" s="1499" t="e">
        <f>('Energy sector'!Z39+'Energy sector'!Z40+'Energy sector'!Z41)/'Macro '!Z154</f>
        <v>#DIV/0!</v>
      </c>
      <c r="AA155" s="1499" t="e">
        <f>('Energy sector'!AA39+'Energy sector'!AA40+'Energy sector'!AA41)/'Macro '!AA154</f>
        <v>#DIV/0!</v>
      </c>
      <c r="AB155" s="1499" t="e">
        <f>('Energy sector'!AC39+'Energy sector'!AC40+'Energy sector'!AC41)/'Macro '!AB154</f>
        <v>#DIV/0!</v>
      </c>
      <c r="AC155" s="1499"/>
      <c r="AD155" s="395"/>
      <c r="AE155" s="395"/>
      <c r="AF155" s="492" t="e">
        <f t="shared" si="44"/>
        <v>#DIV/0!</v>
      </c>
      <c r="AG155" s="450" t="e">
        <f t="shared" si="45"/>
        <v>#DIV/0!</v>
      </c>
      <c r="AH155" s="450" t="e">
        <f t="shared" si="46"/>
        <v>#DIV/0!</v>
      </c>
      <c r="AI155" s="450" t="e">
        <f t="shared" si="47"/>
        <v>#DIV/0!</v>
      </c>
      <c r="AJ155" s="451" t="e">
        <f t="shared" si="48"/>
        <v>#DIV/0!</v>
      </c>
    </row>
    <row r="156" spans="1:37" s="401" customFormat="1" ht="15">
      <c r="A156" s="1469"/>
      <c r="B156" s="1443"/>
      <c r="C156" s="1443"/>
      <c r="D156" s="1488"/>
      <c r="E156" s="1488"/>
      <c r="AE156" s="395"/>
      <c r="AF156" s="208" t="str">
        <f t="shared" si="44"/>
        <v/>
      </c>
      <c r="AG156" s="50" t="str">
        <f t="shared" si="45"/>
        <v/>
      </c>
      <c r="AH156" s="50" t="str">
        <f t="shared" si="46"/>
        <v/>
      </c>
      <c r="AI156" s="50" t="str">
        <f t="shared" si="47"/>
        <v/>
      </c>
      <c r="AJ156" s="209" t="str">
        <f t="shared" si="48"/>
        <v/>
      </c>
      <c r="AK156" s="396"/>
    </row>
    <row r="157" spans="1:37" s="396" customFormat="1" ht="19.5" customHeight="1">
      <c r="A157" s="1475" t="s">
        <v>1108</v>
      </c>
      <c r="B157" s="1450"/>
      <c r="C157" s="1450"/>
      <c r="D157" s="1493"/>
      <c r="E157" s="1494"/>
      <c r="F157" s="1288"/>
      <c r="G157" s="1288"/>
      <c r="H157" s="1288"/>
      <c r="I157" s="1288"/>
      <c r="J157" s="1288"/>
      <c r="K157" s="1288"/>
      <c r="L157" s="1288"/>
      <c r="M157" s="1288"/>
      <c r="N157" s="1288"/>
      <c r="O157" s="1288"/>
      <c r="P157" s="1288"/>
      <c r="Q157" s="1288"/>
      <c r="R157" s="1288"/>
      <c r="S157" s="1288"/>
      <c r="T157" s="1288"/>
      <c r="U157" s="1288"/>
      <c r="V157" s="1288"/>
      <c r="W157" s="1288"/>
      <c r="X157" s="1288"/>
      <c r="Y157" s="1288"/>
      <c r="Z157" s="1288"/>
      <c r="AD157" s="395"/>
      <c r="AE157" s="395"/>
      <c r="AF157" s="208" t="str">
        <f t="shared" si="44"/>
        <v/>
      </c>
      <c r="AG157" s="50" t="str">
        <f t="shared" si="45"/>
        <v/>
      </c>
      <c r="AH157" s="50" t="str">
        <f t="shared" si="46"/>
        <v/>
      </c>
      <c r="AI157" s="50" t="str">
        <f t="shared" si="47"/>
        <v/>
      </c>
      <c r="AJ157" s="209" t="str">
        <f t="shared" si="48"/>
        <v/>
      </c>
    </row>
    <row r="158" spans="1:37" s="396" customFormat="1" ht="7.5" customHeight="1">
      <c r="A158" s="1473"/>
      <c r="B158" s="1446"/>
      <c r="C158" s="1446"/>
      <c r="D158" s="1491"/>
      <c r="E158" s="1387"/>
      <c r="F158" s="399"/>
      <c r="G158" s="399"/>
      <c r="H158" s="399"/>
      <c r="I158" s="399"/>
      <c r="J158" s="399"/>
      <c r="K158" s="399"/>
      <c r="L158" s="399"/>
      <c r="M158" s="399"/>
      <c r="N158" s="399"/>
      <c r="O158" s="399"/>
      <c r="P158" s="399"/>
      <c r="Q158" s="399"/>
      <c r="R158" s="399"/>
      <c r="S158" s="399"/>
      <c r="T158" s="399"/>
      <c r="U158" s="399"/>
      <c r="V158" s="399"/>
      <c r="W158" s="399"/>
      <c r="X158" s="399"/>
      <c r="Y158" s="399"/>
      <c r="Z158" s="399"/>
      <c r="AD158" s="395"/>
      <c r="AE158" s="395"/>
      <c r="AF158" s="208"/>
      <c r="AG158" s="50"/>
      <c r="AH158" s="50"/>
      <c r="AI158" s="50"/>
      <c r="AJ158" s="209"/>
    </row>
    <row r="159" spans="1:37" s="396" customFormat="1" ht="19.5" customHeight="1">
      <c r="A159" s="1503" t="s">
        <v>2756</v>
      </c>
      <c r="B159" s="1504"/>
      <c r="C159" s="1504"/>
      <c r="D159" s="1505"/>
      <c r="E159" s="1506"/>
      <c r="F159" s="1507"/>
      <c r="G159" s="1507"/>
      <c r="H159" s="1507"/>
      <c r="I159" s="1507"/>
      <c r="J159" s="1507"/>
      <c r="K159" s="1507"/>
      <c r="L159" s="1507"/>
      <c r="M159" s="1507"/>
      <c r="N159" s="1507"/>
      <c r="O159" s="1507"/>
      <c r="P159" s="1507"/>
      <c r="Q159" s="1507"/>
      <c r="R159" s="1507"/>
      <c r="S159" s="1507"/>
      <c r="T159" s="1507"/>
      <c r="U159" s="1507"/>
      <c r="V159" s="1507"/>
      <c r="W159" s="1507"/>
      <c r="X159" s="1507"/>
      <c r="Y159" s="1507"/>
      <c r="Z159" s="1507"/>
      <c r="AA159" s="1508"/>
      <c r="AB159" s="1508"/>
      <c r="AD159" s="424"/>
      <c r="AE159" s="424"/>
      <c r="AF159" s="1500"/>
      <c r="AG159" s="1501"/>
      <c r="AH159" s="1501"/>
      <c r="AI159" s="1501"/>
      <c r="AJ159" s="1502"/>
    </row>
    <row r="160" spans="1:37" s="396" customFormat="1" ht="14.25" customHeight="1">
      <c r="A160" s="1476" t="s">
        <v>2760</v>
      </c>
      <c r="B160" s="1451"/>
      <c r="C160" s="1451"/>
      <c r="D160" s="1491"/>
      <c r="E160" s="1387"/>
      <c r="F160" s="399"/>
      <c r="G160" s="399"/>
      <c r="H160" s="399"/>
      <c r="I160" s="399"/>
      <c r="J160" s="399"/>
      <c r="K160" s="399"/>
      <c r="L160" s="399"/>
      <c r="M160" s="399"/>
      <c r="N160" s="399"/>
      <c r="O160" s="399"/>
      <c r="P160" s="399"/>
      <c r="Q160" s="399"/>
      <c r="R160" s="399"/>
      <c r="S160" s="399"/>
      <c r="T160" s="399"/>
      <c r="U160" s="399"/>
      <c r="V160" s="399"/>
      <c r="W160" s="399"/>
      <c r="X160" s="399"/>
      <c r="Y160" s="399"/>
      <c r="Z160" s="399"/>
      <c r="AD160" s="395"/>
      <c r="AE160" s="395"/>
      <c r="AF160" s="208" t="str">
        <f t="shared" si="44"/>
        <v/>
      </c>
      <c r="AG160" s="50" t="str">
        <f t="shared" si="45"/>
        <v/>
      </c>
      <c r="AH160" s="50" t="str">
        <f t="shared" si="46"/>
        <v/>
      </c>
      <c r="AI160" s="50" t="str">
        <f t="shared" si="47"/>
        <v/>
      </c>
      <c r="AJ160" s="209" t="str">
        <f t="shared" si="48"/>
        <v/>
      </c>
    </row>
    <row r="161" spans="1:36" s="396" customFormat="1" ht="14.25" customHeight="1">
      <c r="A161" s="1468" t="s">
        <v>1298</v>
      </c>
      <c r="B161" s="1446" t="s">
        <v>2761</v>
      </c>
      <c r="C161" s="1446"/>
      <c r="D161" s="1491"/>
      <c r="E161" s="1387" t="s">
        <v>2759</v>
      </c>
      <c r="F161" s="752" t="e">
        <f t="shared" ref="F161:Z161" si="88">F141/F5</f>
        <v>#DIV/0!</v>
      </c>
      <c r="G161" s="752" t="e">
        <f t="shared" si="88"/>
        <v>#DIV/0!</v>
      </c>
      <c r="H161" s="752" t="e">
        <f>H141/H5</f>
        <v>#DIV/0!</v>
      </c>
      <c r="I161" s="752" t="e">
        <f t="shared" si="88"/>
        <v>#DIV/0!</v>
      </c>
      <c r="J161" s="752" t="e">
        <f t="shared" si="88"/>
        <v>#DIV/0!</v>
      </c>
      <c r="K161" s="752" t="e">
        <f t="shared" si="88"/>
        <v>#DIV/0!</v>
      </c>
      <c r="L161" s="752" t="e">
        <f t="shared" si="88"/>
        <v>#DIV/0!</v>
      </c>
      <c r="M161" s="752" t="e">
        <f t="shared" si="88"/>
        <v>#DIV/0!</v>
      </c>
      <c r="N161" s="752" t="e">
        <f t="shared" si="88"/>
        <v>#DIV/0!</v>
      </c>
      <c r="O161" s="752" t="e">
        <f t="shared" si="88"/>
        <v>#DIV/0!</v>
      </c>
      <c r="P161" s="752" t="e">
        <f t="shared" si="88"/>
        <v>#DIV/0!</v>
      </c>
      <c r="Q161" s="752" t="e">
        <f t="shared" si="88"/>
        <v>#DIV/0!</v>
      </c>
      <c r="R161" s="752" t="e">
        <f t="shared" si="88"/>
        <v>#DIV/0!</v>
      </c>
      <c r="S161" s="752" t="e">
        <f t="shared" si="88"/>
        <v>#DIV/0!</v>
      </c>
      <c r="T161" s="752" t="e">
        <f t="shared" si="88"/>
        <v>#DIV/0!</v>
      </c>
      <c r="U161" s="752" t="e">
        <f t="shared" si="88"/>
        <v>#DIV/0!</v>
      </c>
      <c r="V161" s="752" t="e">
        <f t="shared" si="88"/>
        <v>#DIV/0!</v>
      </c>
      <c r="W161" s="752" t="e">
        <f t="shared" si="88"/>
        <v>#DIV/0!</v>
      </c>
      <c r="X161" s="752" t="e">
        <f t="shared" si="88"/>
        <v>#DIV/0!</v>
      </c>
      <c r="Y161" s="752" t="e">
        <f t="shared" si="88"/>
        <v>#DIV/0!</v>
      </c>
      <c r="Z161" s="752" t="e">
        <f t="shared" si="88"/>
        <v>#DIV/0!</v>
      </c>
      <c r="AA161" s="752" t="e">
        <f>AA141/AA5</f>
        <v>#DIV/0!</v>
      </c>
      <c r="AB161" s="752" t="e">
        <f>AB141/AB5</f>
        <v>#DIV/0!</v>
      </c>
      <c r="AD161" s="395"/>
      <c r="AE161" s="395"/>
      <c r="AF161" s="208" t="e">
        <f t="shared" si="44"/>
        <v>#DIV/0!</v>
      </c>
      <c r="AG161" s="50" t="e">
        <f t="shared" si="45"/>
        <v>#DIV/0!</v>
      </c>
      <c r="AH161" s="50" t="e">
        <f t="shared" si="46"/>
        <v>#DIV/0!</v>
      </c>
      <c r="AI161" s="50" t="e">
        <f t="shared" si="47"/>
        <v>#DIV/0!</v>
      </c>
      <c r="AJ161" s="209" t="e">
        <f t="shared" si="48"/>
        <v>#DIV/0!</v>
      </c>
    </row>
    <row r="162" spans="1:36" s="396" customFormat="1" ht="14.25" customHeight="1">
      <c r="A162" s="1468" t="s">
        <v>1299</v>
      </c>
      <c r="B162" s="1446" t="s">
        <v>2745</v>
      </c>
      <c r="C162" s="1446"/>
      <c r="D162" s="1491"/>
      <c r="E162" s="1387" t="s">
        <v>2759</v>
      </c>
      <c r="F162" s="752" t="e">
        <f t="shared" ref="F162:Z162" si="89">F153/F5</f>
        <v>#DIV/0!</v>
      </c>
      <c r="G162" s="752" t="e">
        <f t="shared" si="89"/>
        <v>#DIV/0!</v>
      </c>
      <c r="H162" s="752" t="e">
        <f t="shared" si="89"/>
        <v>#DIV/0!</v>
      </c>
      <c r="I162" s="752" t="e">
        <f t="shared" si="89"/>
        <v>#DIV/0!</v>
      </c>
      <c r="J162" s="752" t="e">
        <f t="shared" si="89"/>
        <v>#DIV/0!</v>
      </c>
      <c r="K162" s="752" t="e">
        <f t="shared" si="89"/>
        <v>#DIV/0!</v>
      </c>
      <c r="L162" s="752" t="e">
        <f t="shared" si="89"/>
        <v>#DIV/0!</v>
      </c>
      <c r="M162" s="752" t="e">
        <f t="shared" si="89"/>
        <v>#DIV/0!</v>
      </c>
      <c r="N162" s="752" t="e">
        <f t="shared" si="89"/>
        <v>#DIV/0!</v>
      </c>
      <c r="O162" s="752" t="e">
        <f t="shared" si="89"/>
        <v>#DIV/0!</v>
      </c>
      <c r="P162" s="752" t="e">
        <f t="shared" si="89"/>
        <v>#DIV/0!</v>
      </c>
      <c r="Q162" s="752" t="e">
        <f t="shared" si="89"/>
        <v>#DIV/0!</v>
      </c>
      <c r="R162" s="752" t="e">
        <f t="shared" si="89"/>
        <v>#DIV/0!</v>
      </c>
      <c r="S162" s="752" t="e">
        <f t="shared" si="89"/>
        <v>#DIV/0!</v>
      </c>
      <c r="T162" s="752" t="e">
        <f t="shared" si="89"/>
        <v>#DIV/0!</v>
      </c>
      <c r="U162" s="752" t="e">
        <f t="shared" si="89"/>
        <v>#DIV/0!</v>
      </c>
      <c r="V162" s="752" t="e">
        <f t="shared" si="89"/>
        <v>#DIV/0!</v>
      </c>
      <c r="W162" s="752" t="e">
        <f t="shared" si="89"/>
        <v>#DIV/0!</v>
      </c>
      <c r="X162" s="752" t="e">
        <f>X153/X5</f>
        <v>#DIV/0!</v>
      </c>
      <c r="Y162" s="752" t="e">
        <f t="shared" si="89"/>
        <v>#DIV/0!</v>
      </c>
      <c r="Z162" s="752" t="e">
        <f t="shared" si="89"/>
        <v>#DIV/0!</v>
      </c>
      <c r="AA162" s="752" t="e">
        <f>AA153/AA5</f>
        <v>#DIV/0!</v>
      </c>
      <c r="AB162" s="752" t="e">
        <f>AB153/AB5</f>
        <v>#DIV/0!</v>
      </c>
      <c r="AD162" s="395"/>
      <c r="AE162" s="395"/>
      <c r="AF162" s="208" t="e">
        <f t="shared" si="44"/>
        <v>#DIV/0!</v>
      </c>
      <c r="AG162" s="50" t="e">
        <f t="shared" si="45"/>
        <v>#DIV/0!</v>
      </c>
      <c r="AH162" s="50" t="e">
        <f t="shared" si="46"/>
        <v>#DIV/0!</v>
      </c>
      <c r="AI162" s="50" t="e">
        <f t="shared" si="47"/>
        <v>#DIV/0!</v>
      </c>
      <c r="AJ162" s="209" t="e">
        <f t="shared" si="48"/>
        <v>#DIV/0!</v>
      </c>
    </row>
    <row r="163" spans="1:36" s="396" customFormat="1" ht="14.25" customHeight="1">
      <c r="A163" s="1468" t="s">
        <v>1300</v>
      </c>
      <c r="B163" s="1446" t="s">
        <v>2746</v>
      </c>
      <c r="C163" s="1446"/>
      <c r="D163" s="1491"/>
      <c r="E163" s="1387" t="s">
        <v>2759</v>
      </c>
      <c r="F163" s="752" t="e">
        <f t="shared" ref="F163:Z163" si="90">F142/F5</f>
        <v>#DIV/0!</v>
      </c>
      <c r="G163" s="752" t="e">
        <f t="shared" si="90"/>
        <v>#DIV/0!</v>
      </c>
      <c r="H163" s="752" t="e">
        <f t="shared" si="90"/>
        <v>#DIV/0!</v>
      </c>
      <c r="I163" s="752" t="e">
        <f t="shared" si="90"/>
        <v>#DIV/0!</v>
      </c>
      <c r="J163" s="752" t="e">
        <f t="shared" si="90"/>
        <v>#DIV/0!</v>
      </c>
      <c r="K163" s="752" t="e">
        <f t="shared" si="90"/>
        <v>#DIV/0!</v>
      </c>
      <c r="L163" s="752" t="e">
        <f t="shared" si="90"/>
        <v>#DIV/0!</v>
      </c>
      <c r="M163" s="752" t="e">
        <f t="shared" si="90"/>
        <v>#DIV/0!</v>
      </c>
      <c r="N163" s="752" t="e">
        <f t="shared" si="90"/>
        <v>#DIV/0!</v>
      </c>
      <c r="O163" s="752" t="e">
        <f t="shared" si="90"/>
        <v>#DIV/0!</v>
      </c>
      <c r="P163" s="752" t="e">
        <f t="shared" si="90"/>
        <v>#DIV/0!</v>
      </c>
      <c r="Q163" s="752" t="e">
        <f t="shared" si="90"/>
        <v>#DIV/0!</v>
      </c>
      <c r="R163" s="752" t="e">
        <f t="shared" si="90"/>
        <v>#DIV/0!</v>
      </c>
      <c r="S163" s="752" t="e">
        <f t="shared" si="90"/>
        <v>#DIV/0!</v>
      </c>
      <c r="T163" s="752" t="e">
        <f t="shared" si="90"/>
        <v>#DIV/0!</v>
      </c>
      <c r="U163" s="752" t="e">
        <f t="shared" si="90"/>
        <v>#DIV/0!</v>
      </c>
      <c r="V163" s="752" t="e">
        <f t="shared" si="90"/>
        <v>#DIV/0!</v>
      </c>
      <c r="W163" s="752" t="e">
        <f t="shared" si="90"/>
        <v>#DIV/0!</v>
      </c>
      <c r="X163" s="752" t="e">
        <f t="shared" si="90"/>
        <v>#DIV/0!</v>
      </c>
      <c r="Y163" s="752" t="e">
        <f t="shared" si="90"/>
        <v>#DIV/0!</v>
      </c>
      <c r="Z163" s="752" t="e">
        <f t="shared" si="90"/>
        <v>#DIV/0!</v>
      </c>
      <c r="AA163" s="752" t="e">
        <f>AA142/AA5</f>
        <v>#DIV/0!</v>
      </c>
      <c r="AB163" s="752" t="e">
        <f>AB142/AB5</f>
        <v>#DIV/0!</v>
      </c>
      <c r="AD163" s="395"/>
      <c r="AE163" s="395"/>
      <c r="AF163" s="208" t="e">
        <f t="shared" si="44"/>
        <v>#DIV/0!</v>
      </c>
      <c r="AG163" s="50" t="e">
        <f t="shared" si="45"/>
        <v>#DIV/0!</v>
      </c>
      <c r="AH163" s="50" t="e">
        <f t="shared" si="46"/>
        <v>#DIV/0!</v>
      </c>
      <c r="AI163" s="50" t="e">
        <f t="shared" si="47"/>
        <v>#DIV/0!</v>
      </c>
      <c r="AJ163" s="209" t="e">
        <f t="shared" si="48"/>
        <v>#DIV/0!</v>
      </c>
    </row>
    <row r="164" spans="1:36" s="396" customFormat="1" ht="14.25" customHeight="1">
      <c r="A164" s="1468" t="s">
        <v>1301</v>
      </c>
      <c r="B164" s="1446" t="s">
        <v>2747</v>
      </c>
      <c r="C164" s="1446"/>
      <c r="D164" s="1491"/>
      <c r="E164" s="1387" t="s">
        <v>2759</v>
      </c>
      <c r="F164" s="752" t="e">
        <f t="shared" ref="F164:Z164" si="91">F152/F5</f>
        <v>#DIV/0!</v>
      </c>
      <c r="G164" s="752" t="e">
        <f t="shared" si="91"/>
        <v>#DIV/0!</v>
      </c>
      <c r="H164" s="752" t="e">
        <f t="shared" si="91"/>
        <v>#DIV/0!</v>
      </c>
      <c r="I164" s="752" t="e">
        <f t="shared" si="91"/>
        <v>#DIV/0!</v>
      </c>
      <c r="J164" s="752" t="e">
        <f t="shared" si="91"/>
        <v>#DIV/0!</v>
      </c>
      <c r="K164" s="752" t="e">
        <f t="shared" si="91"/>
        <v>#DIV/0!</v>
      </c>
      <c r="L164" s="752" t="e">
        <f t="shared" si="91"/>
        <v>#DIV/0!</v>
      </c>
      <c r="M164" s="752" t="e">
        <f t="shared" si="91"/>
        <v>#DIV/0!</v>
      </c>
      <c r="N164" s="752" t="e">
        <f t="shared" si="91"/>
        <v>#DIV/0!</v>
      </c>
      <c r="O164" s="752" t="e">
        <f t="shared" si="91"/>
        <v>#DIV/0!</v>
      </c>
      <c r="P164" s="752" t="e">
        <f t="shared" si="91"/>
        <v>#DIV/0!</v>
      </c>
      <c r="Q164" s="752" t="e">
        <f t="shared" si="91"/>
        <v>#DIV/0!</v>
      </c>
      <c r="R164" s="752" t="e">
        <f t="shared" si="91"/>
        <v>#DIV/0!</v>
      </c>
      <c r="S164" s="752" t="e">
        <f t="shared" si="91"/>
        <v>#DIV/0!</v>
      </c>
      <c r="T164" s="752" t="e">
        <f t="shared" si="91"/>
        <v>#DIV/0!</v>
      </c>
      <c r="U164" s="752" t="e">
        <f t="shared" si="91"/>
        <v>#DIV/0!</v>
      </c>
      <c r="V164" s="752" t="e">
        <f t="shared" si="91"/>
        <v>#DIV/0!</v>
      </c>
      <c r="W164" s="752" t="e">
        <f t="shared" si="91"/>
        <v>#DIV/0!</v>
      </c>
      <c r="X164" s="752" t="e">
        <f t="shared" si="91"/>
        <v>#DIV/0!</v>
      </c>
      <c r="Y164" s="752" t="e">
        <f t="shared" si="91"/>
        <v>#DIV/0!</v>
      </c>
      <c r="Z164" s="752" t="e">
        <f t="shared" si="91"/>
        <v>#DIV/0!</v>
      </c>
      <c r="AA164" s="752" t="e">
        <f>AA152/AA5</f>
        <v>#DIV/0!</v>
      </c>
      <c r="AB164" s="752" t="e">
        <f>AB152/AB5</f>
        <v>#DIV/0!</v>
      </c>
      <c r="AD164" s="395"/>
      <c r="AE164" s="395"/>
      <c r="AF164" s="208" t="e">
        <f t="shared" si="44"/>
        <v>#DIV/0!</v>
      </c>
      <c r="AG164" s="50" t="e">
        <f t="shared" si="45"/>
        <v>#DIV/0!</v>
      </c>
      <c r="AH164" s="50" t="e">
        <f t="shared" si="46"/>
        <v>#DIV/0!</v>
      </c>
      <c r="AI164" s="50" t="e">
        <f t="shared" si="47"/>
        <v>#DIV/0!</v>
      </c>
      <c r="AJ164" s="209" t="e">
        <f t="shared" si="48"/>
        <v>#DIV/0!</v>
      </c>
    </row>
    <row r="165" spans="1:36" s="396" customFormat="1" ht="14.25" customHeight="1">
      <c r="A165" s="1468" t="s">
        <v>1302</v>
      </c>
      <c r="B165" s="1446" t="s">
        <v>1403</v>
      </c>
      <c r="C165" s="1446"/>
      <c r="D165" s="1491"/>
      <c r="E165" s="1387">
        <v>1</v>
      </c>
      <c r="F165" s="426" t="e">
        <f t="shared" ref="F165:Z165" si="92">F163/F161*100</f>
        <v>#DIV/0!</v>
      </c>
      <c r="G165" s="426" t="e">
        <f t="shared" si="92"/>
        <v>#DIV/0!</v>
      </c>
      <c r="H165" s="426" t="e">
        <f t="shared" si="92"/>
        <v>#DIV/0!</v>
      </c>
      <c r="I165" s="426" t="e">
        <f t="shared" si="92"/>
        <v>#DIV/0!</v>
      </c>
      <c r="J165" s="426" t="e">
        <f t="shared" si="92"/>
        <v>#DIV/0!</v>
      </c>
      <c r="K165" s="426" t="e">
        <f t="shared" si="92"/>
        <v>#DIV/0!</v>
      </c>
      <c r="L165" s="426" t="e">
        <f t="shared" si="92"/>
        <v>#DIV/0!</v>
      </c>
      <c r="M165" s="426" t="e">
        <f t="shared" si="92"/>
        <v>#DIV/0!</v>
      </c>
      <c r="N165" s="426" t="e">
        <f t="shared" si="92"/>
        <v>#DIV/0!</v>
      </c>
      <c r="O165" s="426" t="e">
        <f t="shared" si="92"/>
        <v>#DIV/0!</v>
      </c>
      <c r="P165" s="426" t="e">
        <f t="shared" si="92"/>
        <v>#DIV/0!</v>
      </c>
      <c r="Q165" s="426" t="e">
        <f t="shared" si="92"/>
        <v>#DIV/0!</v>
      </c>
      <c r="R165" s="426" t="e">
        <f t="shared" si="92"/>
        <v>#DIV/0!</v>
      </c>
      <c r="S165" s="426" t="e">
        <f t="shared" si="92"/>
        <v>#DIV/0!</v>
      </c>
      <c r="T165" s="426" t="e">
        <f t="shared" si="92"/>
        <v>#DIV/0!</v>
      </c>
      <c r="U165" s="426" t="e">
        <f t="shared" si="92"/>
        <v>#DIV/0!</v>
      </c>
      <c r="V165" s="426" t="e">
        <f t="shared" si="92"/>
        <v>#DIV/0!</v>
      </c>
      <c r="W165" s="426" t="e">
        <f t="shared" si="92"/>
        <v>#DIV/0!</v>
      </c>
      <c r="X165" s="426" t="e">
        <f t="shared" si="92"/>
        <v>#DIV/0!</v>
      </c>
      <c r="Y165" s="426" t="e">
        <f t="shared" si="92"/>
        <v>#DIV/0!</v>
      </c>
      <c r="Z165" s="426" t="e">
        <f t="shared" si="92"/>
        <v>#DIV/0!</v>
      </c>
      <c r="AA165" s="426" t="e">
        <f>AA163/AA161*100</f>
        <v>#DIV/0!</v>
      </c>
      <c r="AB165" s="426" t="e">
        <f>AB163/AB161*100</f>
        <v>#DIV/0!</v>
      </c>
      <c r="AD165" s="395"/>
      <c r="AE165" s="395"/>
      <c r="AF165" s="208" t="e">
        <f t="shared" si="44"/>
        <v>#DIV/0!</v>
      </c>
      <c r="AG165" s="50" t="e">
        <f t="shared" si="45"/>
        <v>#DIV/0!</v>
      </c>
      <c r="AH165" s="50" t="e">
        <f t="shared" si="46"/>
        <v>#DIV/0!</v>
      </c>
      <c r="AI165" s="50" t="e">
        <f t="shared" si="47"/>
        <v>#DIV/0!</v>
      </c>
      <c r="AJ165" s="209" t="e">
        <f t="shared" si="48"/>
        <v>#DIV/0!</v>
      </c>
    </row>
    <row r="166" spans="1:36" s="396" customFormat="1" ht="17.25" customHeight="1">
      <c r="A166" s="1468" t="s">
        <v>1303</v>
      </c>
      <c r="B166" s="1448" t="s">
        <v>2176</v>
      </c>
      <c r="C166" s="1448"/>
      <c r="D166" s="1491"/>
      <c r="E166" s="1387" t="s">
        <v>2759</v>
      </c>
      <c r="F166" s="753" t="e">
        <f t="shared" ref="F166:Z166" si="93">($P$16*F146/F16+$P$17*F143/F17+$P$18*F147/F18+$P$21*F145/F21+$P$5*F144/F5)/$P$5</f>
        <v>#DIV/0!</v>
      </c>
      <c r="G166" s="753" t="e">
        <f t="shared" si="93"/>
        <v>#DIV/0!</v>
      </c>
      <c r="H166" s="753" t="e">
        <f t="shared" si="93"/>
        <v>#DIV/0!</v>
      </c>
      <c r="I166" s="753" t="e">
        <f t="shared" si="93"/>
        <v>#DIV/0!</v>
      </c>
      <c r="J166" s="753" t="e">
        <f t="shared" si="93"/>
        <v>#DIV/0!</v>
      </c>
      <c r="K166" s="753" t="e">
        <f t="shared" si="93"/>
        <v>#DIV/0!</v>
      </c>
      <c r="L166" s="753" t="e">
        <f t="shared" si="93"/>
        <v>#DIV/0!</v>
      </c>
      <c r="M166" s="753" t="e">
        <f t="shared" si="93"/>
        <v>#DIV/0!</v>
      </c>
      <c r="N166" s="753" t="e">
        <f t="shared" si="93"/>
        <v>#DIV/0!</v>
      </c>
      <c r="O166" s="753" t="e">
        <f t="shared" si="93"/>
        <v>#DIV/0!</v>
      </c>
      <c r="P166" s="753" t="e">
        <f t="shared" si="93"/>
        <v>#DIV/0!</v>
      </c>
      <c r="Q166" s="753" t="e">
        <f t="shared" si="93"/>
        <v>#DIV/0!</v>
      </c>
      <c r="R166" s="753" t="e">
        <f t="shared" si="93"/>
        <v>#DIV/0!</v>
      </c>
      <c r="S166" s="753" t="e">
        <f t="shared" si="93"/>
        <v>#DIV/0!</v>
      </c>
      <c r="T166" s="753" t="e">
        <f t="shared" si="93"/>
        <v>#DIV/0!</v>
      </c>
      <c r="U166" s="753" t="e">
        <f t="shared" si="93"/>
        <v>#DIV/0!</v>
      </c>
      <c r="V166" s="753" t="e">
        <f t="shared" si="93"/>
        <v>#DIV/0!</v>
      </c>
      <c r="W166" s="753" t="e">
        <f t="shared" si="93"/>
        <v>#DIV/0!</v>
      </c>
      <c r="X166" s="753" t="e">
        <f t="shared" si="93"/>
        <v>#DIV/0!</v>
      </c>
      <c r="Y166" s="753" t="e">
        <f t="shared" si="93"/>
        <v>#DIV/0!</v>
      </c>
      <c r="Z166" s="753" t="e">
        <f t="shared" si="93"/>
        <v>#DIV/0!</v>
      </c>
      <c r="AA166" s="753" t="e">
        <f>($P$16*AA146/AA16+$P$17*AA143/AA17+$P$18*AA147/AA18+$P$21*AA145/AA21+$P$5*AA144/AA5)/$P$5</f>
        <v>#DIV/0!</v>
      </c>
      <c r="AB166" s="753" t="e">
        <f>($P$16*AB146/AB16+$P$17*AB143/AB17+$P$18*AB147/AB18+$P$21*AB145/AB21+$P$5*AB144/AB5)/$P$5</f>
        <v>#DIV/0!</v>
      </c>
      <c r="AD166" s="395"/>
      <c r="AE166" s="395"/>
      <c r="AF166" s="208" t="e">
        <f t="shared" si="44"/>
        <v>#DIV/0!</v>
      </c>
      <c r="AG166" s="50" t="e">
        <f t="shared" si="45"/>
        <v>#DIV/0!</v>
      </c>
      <c r="AH166" s="50" t="e">
        <f t="shared" si="46"/>
        <v>#DIV/0!</v>
      </c>
      <c r="AI166" s="50" t="e">
        <f t="shared" si="47"/>
        <v>#DIV/0!</v>
      </c>
      <c r="AJ166" s="209" t="e">
        <f t="shared" si="48"/>
        <v>#DIV/0!</v>
      </c>
    </row>
    <row r="167" spans="1:36" s="396" customFormat="1" ht="17.25" customHeight="1">
      <c r="A167" s="1468" t="s">
        <v>790</v>
      </c>
      <c r="B167" s="1448" t="s">
        <v>786</v>
      </c>
      <c r="C167" s="1446"/>
      <c r="D167" s="1491"/>
      <c r="E167" s="1387" t="s">
        <v>2759</v>
      </c>
      <c r="F167" s="753" t="e">
        <f>('Energy sector'!#REF!+'Macro '!F33+'Macro '!F34+'Macro '!F35-'Energy sector'!F29)/F5</f>
        <v>#REF!</v>
      </c>
      <c r="G167" s="753" t="e">
        <f>('Energy sector'!#REF!+'Macro '!G33+'Macro '!G34+'Macro '!G35-'Energy sector'!G29)/G5</f>
        <v>#REF!</v>
      </c>
      <c r="H167" s="753" t="e">
        <f>('Energy sector'!#REF!+'Macro '!H33+'Macro '!H34+'Macro '!H35-'Energy sector'!H29)/H5</f>
        <v>#REF!</v>
      </c>
      <c r="I167" s="753" t="e">
        <f>('Energy sector'!#REF!+'Macro '!I33+'Macro '!I34+'Macro '!I35-'Energy sector'!I29)/I5</f>
        <v>#REF!</v>
      </c>
      <c r="J167" s="753" t="e">
        <f>('Energy sector'!#REF!+'Macro '!J33+'Macro '!J34+'Macro '!J35-'Energy sector'!J29)/J5</f>
        <v>#REF!</v>
      </c>
      <c r="K167" s="753" t="e">
        <f>('Energy sector'!#REF!+'Macro '!K33+'Macro '!K34+'Macro '!K35-'Energy sector'!K29)/K5</f>
        <v>#REF!</v>
      </c>
      <c r="L167" s="753" t="e">
        <f>('Energy sector'!#REF!+'Macro '!L33+'Macro '!L34+'Macro '!L35-'Energy sector'!L29)/L5</f>
        <v>#REF!</v>
      </c>
      <c r="M167" s="753" t="e">
        <f>('Energy sector'!#REF!+'Macro '!M33+'Macro '!M34+'Macro '!M35-'Energy sector'!M29)/M5</f>
        <v>#REF!</v>
      </c>
      <c r="N167" s="753" t="e">
        <f>('Energy sector'!#REF!+'Macro '!N33+'Macro '!N34+'Macro '!N35-'Energy sector'!N29)/N5</f>
        <v>#REF!</v>
      </c>
      <c r="O167" s="753" t="e">
        <f>('Energy sector'!#REF!+'Macro '!O33+'Macro '!O34+'Macro '!O35-'Energy sector'!O29)/O5</f>
        <v>#REF!</v>
      </c>
      <c r="P167" s="753" t="e">
        <f>('Energy sector'!#REF!+'Macro '!P33+'Macro '!P34+'Macro '!P35-'Energy sector'!P29)/P5</f>
        <v>#REF!</v>
      </c>
      <c r="Q167" s="753" t="e">
        <f>('Energy sector'!#REF!+'Macro '!Q33+'Macro '!Q34+'Macro '!Q35-'Energy sector'!Q29)/Q5</f>
        <v>#REF!</v>
      </c>
      <c r="R167" s="753" t="e">
        <f>('Energy sector'!#REF!+'Macro '!R33+'Macro '!R34+'Macro '!R35-'Energy sector'!R29)/R5</f>
        <v>#REF!</v>
      </c>
      <c r="S167" s="753" t="e">
        <f>('Energy sector'!#REF!+'Macro '!S33+'Macro '!S34+'Macro '!S35-'Energy sector'!S29)/S5</f>
        <v>#REF!</v>
      </c>
      <c r="T167" s="753" t="e">
        <f>('Energy sector'!#REF!+'Macro '!T33+'Macro '!T34+'Macro '!T35-'Energy sector'!T29)/T5</f>
        <v>#REF!</v>
      </c>
      <c r="U167" s="753" t="e">
        <f>('Energy sector'!#REF!+'Macro '!U33+'Macro '!U34+'Macro '!U35-'Energy sector'!U29)/U5</f>
        <v>#REF!</v>
      </c>
      <c r="V167" s="753" t="e">
        <f>('Energy sector'!#REF!+'Macro '!V33+'Macro '!V34+'Macro '!V35-'Energy sector'!V29)/V5</f>
        <v>#REF!</v>
      </c>
      <c r="W167" s="753" t="e">
        <f>('Energy sector'!#REF!+'Macro '!W33+'Macro '!W34+'Macro '!W35-'Energy sector'!W29)/W5</f>
        <v>#REF!</v>
      </c>
      <c r="X167" s="753" t="e">
        <f>('Energy sector'!#REF!+'Macro '!X33+'Macro '!X34+'Macro '!X35-'Energy sector'!X29)/X5</f>
        <v>#REF!</v>
      </c>
      <c r="Y167" s="753" t="e">
        <f>('Energy sector'!#REF!+'Macro '!Y33+'Macro '!Y34+'Macro '!Y35-'Energy sector'!Y29)/Y5</f>
        <v>#REF!</v>
      </c>
      <c r="Z167" s="753" t="e">
        <f>('Energy sector'!#REF!+'Macro '!Z33+'Macro '!Z34+'Macro '!Z35-'Energy sector'!Z29)/Z5</f>
        <v>#REF!</v>
      </c>
      <c r="AA167" s="753" t="e">
        <f>('Energy sector'!#REF!+'Macro '!AA33+'Macro '!AA34+'Macro '!AA35-'Energy sector'!AA29)/AA5</f>
        <v>#REF!</v>
      </c>
      <c r="AB167" s="753" t="e">
        <f>('Energy sector'!#REF!+'Macro '!AB33+'Macro '!AB34+'Macro '!AB35-'Energy sector'!AC29)/AB5</f>
        <v>#REF!</v>
      </c>
      <c r="AD167" s="395"/>
      <c r="AE167" s="395"/>
      <c r="AF167" s="208" t="e">
        <f t="shared" si="44"/>
        <v>#REF!</v>
      </c>
      <c r="AG167" s="50" t="e">
        <f t="shared" si="45"/>
        <v>#REF!</v>
      </c>
      <c r="AH167" s="50" t="e">
        <f t="shared" si="46"/>
        <v>#REF!</v>
      </c>
      <c r="AI167" s="50" t="e">
        <f t="shared" si="47"/>
        <v>#REF!</v>
      </c>
      <c r="AJ167" s="209" t="e">
        <f t="shared" si="48"/>
        <v>#REF!</v>
      </c>
    </row>
    <row r="168" spans="1:36" s="396" customFormat="1" ht="19.5" customHeight="1">
      <c r="A168" s="1461" t="s">
        <v>787</v>
      </c>
      <c r="B168" s="1446"/>
      <c r="C168" s="1446"/>
      <c r="D168" s="1491"/>
      <c r="E168" s="1387"/>
      <c r="F168" s="399"/>
      <c r="G168" s="399"/>
      <c r="H168" s="399"/>
      <c r="I168" s="399"/>
      <c r="J168" s="399"/>
      <c r="K168" s="399"/>
      <c r="L168" s="399"/>
      <c r="M168" s="399"/>
      <c r="N168" s="399"/>
      <c r="O168" s="399"/>
      <c r="P168" s="399"/>
      <c r="Q168" s="399"/>
      <c r="R168" s="399"/>
      <c r="S168" s="399"/>
      <c r="T168" s="399"/>
      <c r="U168" s="399"/>
      <c r="V168" s="399"/>
      <c r="W168" s="399"/>
      <c r="X168" s="399"/>
      <c r="Y168" s="399"/>
      <c r="Z168" s="399"/>
      <c r="AA168" s="399"/>
      <c r="AB168" s="399"/>
      <c r="AD168" s="395"/>
      <c r="AE168" s="395"/>
      <c r="AF168" s="208" t="str">
        <f t="shared" si="44"/>
        <v/>
      </c>
      <c r="AG168" s="50" t="str">
        <f t="shared" si="45"/>
        <v/>
      </c>
      <c r="AH168" s="50" t="str">
        <f t="shared" si="46"/>
        <v/>
      </c>
      <c r="AI168" s="50" t="str">
        <f t="shared" si="47"/>
        <v/>
      </c>
      <c r="AJ168" s="209" t="str">
        <f t="shared" si="48"/>
        <v/>
      </c>
    </row>
    <row r="169" spans="1:36" s="396" customFormat="1" ht="17.25" customHeight="1">
      <c r="A169" s="1468"/>
      <c r="B169" s="1436" t="s">
        <v>2762</v>
      </c>
      <c r="C169" s="1446"/>
      <c r="D169" s="1491"/>
      <c r="E169" s="1387" t="s">
        <v>2759</v>
      </c>
      <c r="F169" s="427" t="e">
        <f t="shared" ref="F169:Z169" si="94">F146/F16</f>
        <v>#DIV/0!</v>
      </c>
      <c r="G169" s="427" t="e">
        <f t="shared" si="94"/>
        <v>#DIV/0!</v>
      </c>
      <c r="H169" s="427" t="e">
        <f t="shared" si="94"/>
        <v>#DIV/0!</v>
      </c>
      <c r="I169" s="427" t="e">
        <f t="shared" si="94"/>
        <v>#DIV/0!</v>
      </c>
      <c r="J169" s="427" t="e">
        <f t="shared" si="94"/>
        <v>#DIV/0!</v>
      </c>
      <c r="K169" s="427" t="e">
        <f t="shared" si="94"/>
        <v>#DIV/0!</v>
      </c>
      <c r="L169" s="427" t="e">
        <f t="shared" si="94"/>
        <v>#DIV/0!</v>
      </c>
      <c r="M169" s="427" t="e">
        <f t="shared" si="94"/>
        <v>#DIV/0!</v>
      </c>
      <c r="N169" s="427" t="e">
        <f t="shared" si="94"/>
        <v>#DIV/0!</v>
      </c>
      <c r="O169" s="427" t="e">
        <f t="shared" si="94"/>
        <v>#DIV/0!</v>
      </c>
      <c r="P169" s="427" t="e">
        <f t="shared" si="94"/>
        <v>#DIV/0!</v>
      </c>
      <c r="Q169" s="427" t="e">
        <f t="shared" si="94"/>
        <v>#DIV/0!</v>
      </c>
      <c r="R169" s="427" t="e">
        <f t="shared" si="94"/>
        <v>#DIV/0!</v>
      </c>
      <c r="S169" s="427" t="e">
        <f t="shared" si="94"/>
        <v>#DIV/0!</v>
      </c>
      <c r="T169" s="427" t="e">
        <f t="shared" si="94"/>
        <v>#DIV/0!</v>
      </c>
      <c r="U169" s="427" t="e">
        <f t="shared" si="94"/>
        <v>#DIV/0!</v>
      </c>
      <c r="V169" s="427" t="e">
        <f t="shared" si="94"/>
        <v>#DIV/0!</v>
      </c>
      <c r="W169" s="427" t="e">
        <f t="shared" si="94"/>
        <v>#DIV/0!</v>
      </c>
      <c r="X169" s="427" t="e">
        <f t="shared" si="94"/>
        <v>#DIV/0!</v>
      </c>
      <c r="Y169" s="427" t="e">
        <f t="shared" si="94"/>
        <v>#DIV/0!</v>
      </c>
      <c r="Z169" s="427" t="e">
        <f t="shared" si="94"/>
        <v>#DIV/0!</v>
      </c>
      <c r="AA169" s="427" t="e">
        <f>AA146/AA16</f>
        <v>#DIV/0!</v>
      </c>
      <c r="AB169" s="427" t="e">
        <f>AB146/AB16</f>
        <v>#DIV/0!</v>
      </c>
      <c r="AD169" s="395"/>
      <c r="AE169" s="395"/>
      <c r="AF169" s="208" t="e">
        <f t="shared" si="44"/>
        <v>#DIV/0!</v>
      </c>
      <c r="AG169" s="50" t="e">
        <f t="shared" si="45"/>
        <v>#DIV/0!</v>
      </c>
      <c r="AH169" s="50" t="e">
        <f t="shared" si="46"/>
        <v>#DIV/0!</v>
      </c>
      <c r="AI169" s="50" t="e">
        <f t="shared" si="47"/>
        <v>#DIV/0!</v>
      </c>
      <c r="AJ169" s="209" t="e">
        <f t="shared" si="48"/>
        <v>#DIV/0!</v>
      </c>
    </row>
    <row r="170" spans="1:36" s="396" customFormat="1" ht="17.25" customHeight="1">
      <c r="A170" s="1473"/>
      <c r="B170" s="1436" t="s">
        <v>2763</v>
      </c>
      <c r="C170" s="1446"/>
      <c r="D170" s="1491"/>
      <c r="E170" s="1387" t="s">
        <v>2759</v>
      </c>
      <c r="F170" s="427" t="e">
        <f t="shared" ref="F170:Z170" si="95">F143/F17</f>
        <v>#DIV/0!</v>
      </c>
      <c r="G170" s="427" t="e">
        <f t="shared" si="95"/>
        <v>#DIV/0!</v>
      </c>
      <c r="H170" s="427" t="e">
        <f t="shared" si="95"/>
        <v>#DIV/0!</v>
      </c>
      <c r="I170" s="427" t="e">
        <f t="shared" si="95"/>
        <v>#DIV/0!</v>
      </c>
      <c r="J170" s="427" t="e">
        <f t="shared" si="95"/>
        <v>#DIV/0!</v>
      </c>
      <c r="K170" s="427" t="e">
        <f t="shared" si="95"/>
        <v>#DIV/0!</v>
      </c>
      <c r="L170" s="427" t="e">
        <f t="shared" si="95"/>
        <v>#DIV/0!</v>
      </c>
      <c r="M170" s="427" t="e">
        <f t="shared" si="95"/>
        <v>#DIV/0!</v>
      </c>
      <c r="N170" s="427" t="e">
        <f t="shared" si="95"/>
        <v>#DIV/0!</v>
      </c>
      <c r="O170" s="427" t="e">
        <f t="shared" si="95"/>
        <v>#DIV/0!</v>
      </c>
      <c r="P170" s="427" t="e">
        <f t="shared" si="95"/>
        <v>#DIV/0!</v>
      </c>
      <c r="Q170" s="427" t="e">
        <f t="shared" si="95"/>
        <v>#DIV/0!</v>
      </c>
      <c r="R170" s="427" t="e">
        <f t="shared" si="95"/>
        <v>#DIV/0!</v>
      </c>
      <c r="S170" s="427" t="e">
        <f t="shared" si="95"/>
        <v>#DIV/0!</v>
      </c>
      <c r="T170" s="427" t="e">
        <f t="shared" si="95"/>
        <v>#DIV/0!</v>
      </c>
      <c r="U170" s="427" t="e">
        <f t="shared" si="95"/>
        <v>#DIV/0!</v>
      </c>
      <c r="V170" s="427" t="e">
        <f t="shared" si="95"/>
        <v>#DIV/0!</v>
      </c>
      <c r="W170" s="427" t="e">
        <f t="shared" si="95"/>
        <v>#DIV/0!</v>
      </c>
      <c r="X170" s="427" t="e">
        <f t="shared" si="95"/>
        <v>#DIV/0!</v>
      </c>
      <c r="Y170" s="427" t="e">
        <f t="shared" si="95"/>
        <v>#DIV/0!</v>
      </c>
      <c r="Z170" s="427" t="e">
        <f t="shared" si="95"/>
        <v>#DIV/0!</v>
      </c>
      <c r="AA170" s="427" t="e">
        <f>AA143/AA17</f>
        <v>#DIV/0!</v>
      </c>
      <c r="AB170" s="427" t="e">
        <f>AB143/AB17</f>
        <v>#DIV/0!</v>
      </c>
      <c r="AD170" s="395"/>
      <c r="AE170" s="395"/>
      <c r="AF170" s="208" t="e">
        <f t="shared" si="44"/>
        <v>#DIV/0!</v>
      </c>
      <c r="AG170" s="50" t="e">
        <f t="shared" si="45"/>
        <v>#DIV/0!</v>
      </c>
      <c r="AH170" s="50" t="e">
        <f t="shared" si="46"/>
        <v>#DIV/0!</v>
      </c>
      <c r="AI170" s="50" t="e">
        <f t="shared" si="47"/>
        <v>#DIV/0!</v>
      </c>
      <c r="AJ170" s="209" t="e">
        <f t="shared" si="48"/>
        <v>#DIV/0!</v>
      </c>
    </row>
    <row r="171" spans="1:36" s="396" customFormat="1" ht="17.25" customHeight="1">
      <c r="A171" s="1473"/>
      <c r="B171" s="1436" t="s">
        <v>2764</v>
      </c>
      <c r="C171" s="1446"/>
      <c r="D171" s="1491"/>
      <c r="E171" s="1387" t="s">
        <v>2759</v>
      </c>
      <c r="F171" s="427" t="e">
        <f t="shared" ref="F171:Z171" si="96">F147/F18</f>
        <v>#DIV/0!</v>
      </c>
      <c r="G171" s="427" t="e">
        <f t="shared" si="96"/>
        <v>#DIV/0!</v>
      </c>
      <c r="H171" s="427" t="e">
        <f t="shared" si="96"/>
        <v>#DIV/0!</v>
      </c>
      <c r="I171" s="427" t="e">
        <f t="shared" si="96"/>
        <v>#DIV/0!</v>
      </c>
      <c r="J171" s="427" t="e">
        <f t="shared" si="96"/>
        <v>#DIV/0!</v>
      </c>
      <c r="K171" s="427" t="e">
        <f t="shared" si="96"/>
        <v>#DIV/0!</v>
      </c>
      <c r="L171" s="427" t="e">
        <f t="shared" si="96"/>
        <v>#DIV/0!</v>
      </c>
      <c r="M171" s="427" t="e">
        <f t="shared" si="96"/>
        <v>#DIV/0!</v>
      </c>
      <c r="N171" s="427" t="e">
        <f t="shared" si="96"/>
        <v>#DIV/0!</v>
      </c>
      <c r="O171" s="427" t="e">
        <f t="shared" si="96"/>
        <v>#DIV/0!</v>
      </c>
      <c r="P171" s="427" t="e">
        <f t="shared" si="96"/>
        <v>#DIV/0!</v>
      </c>
      <c r="Q171" s="427" t="e">
        <f t="shared" si="96"/>
        <v>#DIV/0!</v>
      </c>
      <c r="R171" s="427" t="e">
        <f t="shared" si="96"/>
        <v>#DIV/0!</v>
      </c>
      <c r="S171" s="427" t="e">
        <f t="shared" si="96"/>
        <v>#DIV/0!</v>
      </c>
      <c r="T171" s="427" t="e">
        <f t="shared" si="96"/>
        <v>#DIV/0!</v>
      </c>
      <c r="U171" s="427" t="e">
        <f t="shared" si="96"/>
        <v>#DIV/0!</v>
      </c>
      <c r="V171" s="427" t="e">
        <f t="shared" si="96"/>
        <v>#DIV/0!</v>
      </c>
      <c r="W171" s="427" t="e">
        <f t="shared" si="96"/>
        <v>#DIV/0!</v>
      </c>
      <c r="X171" s="427" t="e">
        <f t="shared" si="96"/>
        <v>#DIV/0!</v>
      </c>
      <c r="Y171" s="427" t="e">
        <f t="shared" si="96"/>
        <v>#DIV/0!</v>
      </c>
      <c r="Z171" s="427" t="e">
        <f t="shared" si="96"/>
        <v>#DIV/0!</v>
      </c>
      <c r="AA171" s="427" t="e">
        <f>AA147/AA18</f>
        <v>#DIV/0!</v>
      </c>
      <c r="AB171" s="427" t="e">
        <f>AB147/AB18</f>
        <v>#DIV/0!</v>
      </c>
      <c r="AD171" s="395"/>
      <c r="AE171" s="395"/>
      <c r="AF171" s="208" t="e">
        <f t="shared" si="44"/>
        <v>#DIV/0!</v>
      </c>
      <c r="AG171" s="50" t="e">
        <f t="shared" si="45"/>
        <v>#DIV/0!</v>
      </c>
      <c r="AH171" s="50" t="e">
        <f t="shared" si="46"/>
        <v>#DIV/0!</v>
      </c>
      <c r="AI171" s="50" t="e">
        <f t="shared" si="47"/>
        <v>#DIV/0!</v>
      </c>
      <c r="AJ171" s="209" t="e">
        <f t="shared" si="48"/>
        <v>#DIV/0!</v>
      </c>
    </row>
    <row r="172" spans="1:36" s="396" customFormat="1" ht="17.25" customHeight="1">
      <c r="A172" s="1477" t="s">
        <v>797</v>
      </c>
      <c r="B172" s="1451"/>
      <c r="C172" s="1448"/>
      <c r="D172" s="1491"/>
      <c r="E172" s="1387"/>
      <c r="F172" s="399"/>
      <c r="G172" s="399"/>
      <c r="H172" s="399"/>
      <c r="I172" s="399"/>
      <c r="J172" s="399"/>
      <c r="K172" s="399"/>
      <c r="L172" s="399"/>
      <c r="M172" s="399"/>
      <c r="N172" s="399"/>
      <c r="O172" s="399"/>
      <c r="P172" s="399"/>
      <c r="Q172" s="399"/>
      <c r="R172" s="399"/>
      <c r="S172" s="399"/>
      <c r="T172" s="399"/>
      <c r="U172" s="399"/>
      <c r="V172" s="399"/>
      <c r="W172" s="399"/>
      <c r="X172" s="399"/>
      <c r="Y172" s="399"/>
      <c r="Z172" s="399"/>
      <c r="AA172" s="399"/>
      <c r="AB172" s="399"/>
      <c r="AD172" s="395"/>
      <c r="AE172" s="395"/>
      <c r="AF172" s="208" t="str">
        <f t="shared" si="44"/>
        <v/>
      </c>
      <c r="AG172" s="50" t="str">
        <f t="shared" si="45"/>
        <v/>
      </c>
      <c r="AH172" s="50" t="str">
        <f t="shared" si="46"/>
        <v/>
      </c>
      <c r="AI172" s="50" t="str">
        <f t="shared" si="47"/>
        <v/>
      </c>
      <c r="AJ172" s="209" t="str">
        <f t="shared" si="48"/>
        <v/>
      </c>
    </row>
    <row r="173" spans="1:36" s="396" customFormat="1" ht="17.25" customHeight="1">
      <c r="A173" s="1468"/>
      <c r="B173" s="1446" t="s">
        <v>794</v>
      </c>
      <c r="C173" s="1448"/>
      <c r="D173" s="1491"/>
      <c r="E173" s="1387" t="s">
        <v>2759</v>
      </c>
      <c r="F173" s="750" t="e">
        <f t="shared" ref="F173:Y173" si="97">F163</f>
        <v>#DIV/0!</v>
      </c>
      <c r="G173" s="750" t="e">
        <f>G163</f>
        <v>#DIV/0!</v>
      </c>
      <c r="H173" s="750" t="e">
        <f t="shared" si="97"/>
        <v>#DIV/0!</v>
      </c>
      <c r="I173" s="750" t="e">
        <f t="shared" si="97"/>
        <v>#DIV/0!</v>
      </c>
      <c r="J173" s="750" t="e">
        <f t="shared" si="97"/>
        <v>#DIV/0!</v>
      </c>
      <c r="K173" s="750" t="e">
        <f t="shared" si="97"/>
        <v>#DIV/0!</v>
      </c>
      <c r="L173" s="750" t="e">
        <f t="shared" si="97"/>
        <v>#DIV/0!</v>
      </c>
      <c r="M173" s="750" t="e">
        <f t="shared" si="97"/>
        <v>#DIV/0!</v>
      </c>
      <c r="N173" s="750" t="e">
        <f t="shared" si="97"/>
        <v>#DIV/0!</v>
      </c>
      <c r="O173" s="750" t="e">
        <f t="shared" si="97"/>
        <v>#DIV/0!</v>
      </c>
      <c r="P173" s="750" t="e">
        <f t="shared" si="97"/>
        <v>#DIV/0!</v>
      </c>
      <c r="Q173" s="750" t="e">
        <f t="shared" si="97"/>
        <v>#DIV/0!</v>
      </c>
      <c r="R173" s="750" t="e">
        <f t="shared" si="97"/>
        <v>#DIV/0!</v>
      </c>
      <c r="S173" s="750" t="e">
        <f t="shared" si="97"/>
        <v>#DIV/0!</v>
      </c>
      <c r="T173" s="750" t="e">
        <f t="shared" si="97"/>
        <v>#DIV/0!</v>
      </c>
      <c r="U173" s="750" t="e">
        <f t="shared" si="97"/>
        <v>#DIV/0!</v>
      </c>
      <c r="V173" s="750" t="e">
        <f t="shared" si="97"/>
        <v>#DIV/0!</v>
      </c>
      <c r="W173" s="750" t="e">
        <f t="shared" si="97"/>
        <v>#DIV/0!</v>
      </c>
      <c r="X173" s="750" t="e">
        <f t="shared" si="97"/>
        <v>#DIV/0!</v>
      </c>
      <c r="Y173" s="750" t="e">
        <f t="shared" si="97"/>
        <v>#DIV/0!</v>
      </c>
      <c r="Z173" s="750" t="e">
        <f>Z163</f>
        <v>#DIV/0!</v>
      </c>
      <c r="AA173" s="750" t="e">
        <f>AA163</f>
        <v>#DIV/0!</v>
      </c>
      <c r="AB173" s="750" t="e">
        <f>AB163</f>
        <v>#DIV/0!</v>
      </c>
      <c r="AD173" s="395"/>
      <c r="AE173" s="395"/>
      <c r="AF173" s="208" t="e">
        <f t="shared" si="44"/>
        <v>#DIV/0!</v>
      </c>
      <c r="AG173" s="50" t="e">
        <f t="shared" si="45"/>
        <v>#DIV/0!</v>
      </c>
      <c r="AH173" s="50" t="e">
        <f t="shared" si="46"/>
        <v>#DIV/0!</v>
      </c>
      <c r="AI173" s="50" t="e">
        <f t="shared" si="47"/>
        <v>#DIV/0!</v>
      </c>
      <c r="AJ173" s="209" t="e">
        <f t="shared" si="48"/>
        <v>#DIV/0!</v>
      </c>
    </row>
    <row r="174" spans="1:36" s="396" customFormat="1" ht="17.25" customHeight="1">
      <c r="A174" s="1468"/>
      <c r="B174" s="1446" t="s">
        <v>795</v>
      </c>
      <c r="C174" s="1448"/>
      <c r="D174" s="1491"/>
      <c r="E174" s="1387" t="s">
        <v>2759</v>
      </c>
      <c r="F174" s="750" t="e">
        <f>('Energy sector'!F39+'Energy sector'!F40+'Energy sector'!F41+'Energy sector'!F42)/'Macro '!F5</f>
        <v>#DIV/0!</v>
      </c>
      <c r="G174" s="750" t="e">
        <f>('Energy sector'!G39+'Energy sector'!G40+'Energy sector'!G41+'Energy sector'!G42)/'Macro '!G5</f>
        <v>#DIV/0!</v>
      </c>
      <c r="H174" s="750" t="e">
        <f>('Energy sector'!H39+'Energy sector'!H40+'Energy sector'!H41+'Energy sector'!H42)/'Macro '!H5</f>
        <v>#DIV/0!</v>
      </c>
      <c r="I174" s="750" t="e">
        <f>('Energy sector'!I39+'Energy sector'!I40+'Energy sector'!I41+'Energy sector'!I42)/'Macro '!I5</f>
        <v>#DIV/0!</v>
      </c>
      <c r="J174" s="750" t="e">
        <f>('Energy sector'!J39+'Energy sector'!J40+'Energy sector'!J41+'Energy sector'!J42)/'Macro '!J5</f>
        <v>#DIV/0!</v>
      </c>
      <c r="K174" s="750" t="e">
        <f>('Energy sector'!K39+'Energy sector'!K40+'Energy sector'!K41+'Energy sector'!K42)/'Macro '!K5</f>
        <v>#DIV/0!</v>
      </c>
      <c r="L174" s="750" t="e">
        <f>('Energy sector'!L39+'Energy sector'!L40+'Energy sector'!L41+'Energy sector'!L42)/'Macro '!L5</f>
        <v>#DIV/0!</v>
      </c>
      <c r="M174" s="750" t="e">
        <f>('Energy sector'!M39+'Energy sector'!M40+'Energy sector'!M41+'Energy sector'!M42)/'Macro '!M5</f>
        <v>#DIV/0!</v>
      </c>
      <c r="N174" s="750" t="e">
        <f>('Energy sector'!N39+'Energy sector'!N40+'Energy sector'!N41+'Energy sector'!N42)/'Macro '!N5</f>
        <v>#DIV/0!</v>
      </c>
      <c r="O174" s="750" t="e">
        <f>('Energy sector'!O39+'Energy sector'!O40+'Energy sector'!O41+'Energy sector'!O42)/'Macro '!O5</f>
        <v>#DIV/0!</v>
      </c>
      <c r="P174" s="750" t="e">
        <f>('Energy sector'!P43-'Energy sector'!P29)/'Macro '!P5</f>
        <v>#DIV/0!</v>
      </c>
      <c r="Q174" s="750" t="e">
        <f>('Energy sector'!Q43-'Energy sector'!Q29)/'Macro '!Q5</f>
        <v>#DIV/0!</v>
      </c>
      <c r="R174" s="750" t="e">
        <f>('Energy sector'!R43-'Energy sector'!R29)/'Macro '!R5</f>
        <v>#DIV/0!</v>
      </c>
      <c r="S174" s="750" t="e">
        <f>('Energy sector'!S43-'Energy sector'!S29)/'Macro '!S5</f>
        <v>#DIV/0!</v>
      </c>
      <c r="T174" s="750" t="e">
        <f>('Energy sector'!T43-'Energy sector'!T29)/'Macro '!T5</f>
        <v>#DIV/0!</v>
      </c>
      <c r="U174" s="750" t="e">
        <f>('Energy sector'!U43-'Energy sector'!U29)/'Macro '!U5</f>
        <v>#DIV/0!</v>
      </c>
      <c r="V174" s="750" t="e">
        <f>('Energy sector'!V43-'Energy sector'!V29)/'Macro '!V5</f>
        <v>#DIV/0!</v>
      </c>
      <c r="W174" s="750" t="e">
        <f>('Energy sector'!W43-'Energy sector'!W29)/'Macro '!W5</f>
        <v>#DIV/0!</v>
      </c>
      <c r="X174" s="750" t="e">
        <f>('Energy sector'!X43-'Energy sector'!X29)/'Macro '!X5</f>
        <v>#DIV/0!</v>
      </c>
      <c r="Y174" s="750" t="e">
        <f>('Energy sector'!Y43-'Energy sector'!Y29)/'Macro '!Y5</f>
        <v>#DIV/0!</v>
      </c>
      <c r="Z174" s="750" t="e">
        <f>('Energy sector'!Z43-'Energy sector'!Z29)/'Macro '!Z5</f>
        <v>#DIV/0!</v>
      </c>
      <c r="AA174" s="750" t="e">
        <f>('Energy sector'!AA43-'Energy sector'!AA29)/'Macro '!AA5</f>
        <v>#DIV/0!</v>
      </c>
      <c r="AB174" s="750" t="e">
        <f>('Energy sector'!AB43-'Energy sector'!AB29)/'Macro '!AB5</f>
        <v>#DIV/0!</v>
      </c>
      <c r="AD174" s="395"/>
      <c r="AE174" s="395"/>
      <c r="AF174" s="208" t="e">
        <f t="shared" si="44"/>
        <v>#DIV/0!</v>
      </c>
      <c r="AG174" s="50" t="e">
        <f t="shared" si="45"/>
        <v>#DIV/0!</v>
      </c>
      <c r="AH174" s="50" t="e">
        <f t="shared" si="46"/>
        <v>#DIV/0!</v>
      </c>
      <c r="AI174" s="50" t="e">
        <f t="shared" si="47"/>
        <v>#DIV/0!</v>
      </c>
      <c r="AJ174" s="209" t="e">
        <f t="shared" si="48"/>
        <v>#DIV/0!</v>
      </c>
    </row>
    <row r="175" spans="1:36" s="396" customFormat="1" ht="17.25" customHeight="1">
      <c r="A175" s="1468"/>
      <c r="B175" s="1446" t="s">
        <v>796</v>
      </c>
      <c r="C175" s="1448"/>
      <c r="D175" s="1491"/>
      <c r="E175" s="1387" t="s">
        <v>2759</v>
      </c>
      <c r="F175" s="394" t="e">
        <f t="shared" ref="F175:Y175" si="98">F161-F173-F174</f>
        <v>#DIV/0!</v>
      </c>
      <c r="G175" s="394" t="e">
        <f t="shared" si="98"/>
        <v>#DIV/0!</v>
      </c>
      <c r="H175" s="394" t="e">
        <f t="shared" si="98"/>
        <v>#DIV/0!</v>
      </c>
      <c r="I175" s="394" t="e">
        <f t="shared" si="98"/>
        <v>#DIV/0!</v>
      </c>
      <c r="J175" s="394" t="e">
        <f t="shared" si="98"/>
        <v>#DIV/0!</v>
      </c>
      <c r="K175" s="394" t="e">
        <f t="shared" si="98"/>
        <v>#DIV/0!</v>
      </c>
      <c r="L175" s="394" t="e">
        <f t="shared" si="98"/>
        <v>#DIV/0!</v>
      </c>
      <c r="M175" s="394" t="e">
        <f t="shared" si="98"/>
        <v>#DIV/0!</v>
      </c>
      <c r="N175" s="394" t="e">
        <f t="shared" si="98"/>
        <v>#DIV/0!</v>
      </c>
      <c r="O175" s="394" t="e">
        <f t="shared" si="98"/>
        <v>#DIV/0!</v>
      </c>
      <c r="P175" s="394" t="e">
        <f t="shared" si="98"/>
        <v>#DIV/0!</v>
      </c>
      <c r="Q175" s="394" t="e">
        <f t="shared" si="98"/>
        <v>#DIV/0!</v>
      </c>
      <c r="R175" s="394" t="e">
        <f t="shared" si="98"/>
        <v>#DIV/0!</v>
      </c>
      <c r="S175" s="394" t="e">
        <f t="shared" si="98"/>
        <v>#DIV/0!</v>
      </c>
      <c r="T175" s="394" t="e">
        <f t="shared" si="98"/>
        <v>#DIV/0!</v>
      </c>
      <c r="U175" s="394" t="e">
        <f t="shared" si="98"/>
        <v>#DIV/0!</v>
      </c>
      <c r="V175" s="394" t="e">
        <f t="shared" si="98"/>
        <v>#DIV/0!</v>
      </c>
      <c r="W175" s="394" t="e">
        <f t="shared" si="98"/>
        <v>#DIV/0!</v>
      </c>
      <c r="X175" s="394" t="e">
        <f t="shared" si="98"/>
        <v>#DIV/0!</v>
      </c>
      <c r="Y175" s="394" t="e">
        <f t="shared" si="98"/>
        <v>#DIV/0!</v>
      </c>
      <c r="Z175" s="394" t="e">
        <f>Z161-Z173-Z174</f>
        <v>#DIV/0!</v>
      </c>
      <c r="AA175" s="394" t="e">
        <f>AA161-AA173-AA174</f>
        <v>#DIV/0!</v>
      </c>
      <c r="AB175" s="394" t="e">
        <f>AB161-AB173-AB174</f>
        <v>#DIV/0!</v>
      </c>
      <c r="AD175" s="395"/>
      <c r="AE175" s="395"/>
      <c r="AF175" s="208" t="e">
        <f t="shared" si="44"/>
        <v>#DIV/0!</v>
      </c>
      <c r="AG175" s="50" t="e">
        <f t="shared" si="45"/>
        <v>#DIV/0!</v>
      </c>
      <c r="AH175" s="50" t="e">
        <f t="shared" si="46"/>
        <v>#DIV/0!</v>
      </c>
      <c r="AI175" s="50" t="e">
        <f t="shared" si="47"/>
        <v>#DIV/0!</v>
      </c>
      <c r="AJ175" s="209" t="e">
        <f t="shared" si="48"/>
        <v>#DIV/0!</v>
      </c>
    </row>
    <row r="176" spans="1:36" s="396" customFormat="1" ht="12" customHeight="1">
      <c r="A176" s="1468"/>
      <c r="B176" s="1446"/>
      <c r="C176" s="1446"/>
      <c r="D176" s="1491"/>
      <c r="E176" s="1387"/>
      <c r="F176" s="399"/>
      <c r="G176" s="399"/>
      <c r="H176" s="399"/>
      <c r="I176" s="399"/>
      <c r="J176" s="399"/>
      <c r="K176" s="399"/>
      <c r="L176" s="399"/>
      <c r="M176" s="399"/>
      <c r="N176" s="399"/>
      <c r="O176" s="399"/>
      <c r="P176" s="399"/>
      <c r="Q176" s="399"/>
      <c r="R176" s="399"/>
      <c r="S176" s="399"/>
      <c r="T176" s="399"/>
      <c r="U176" s="399"/>
      <c r="V176" s="399"/>
      <c r="W176" s="399"/>
      <c r="X176" s="399"/>
      <c r="Y176" s="399"/>
      <c r="Z176" s="399"/>
      <c r="AA176" s="399"/>
      <c r="AB176" s="399"/>
      <c r="AD176" s="395"/>
      <c r="AE176" s="395"/>
      <c r="AF176" s="208" t="str">
        <f t="shared" si="44"/>
        <v/>
      </c>
      <c r="AG176" s="50" t="str">
        <f t="shared" si="45"/>
        <v/>
      </c>
      <c r="AH176" s="50" t="str">
        <f t="shared" si="46"/>
        <v/>
      </c>
      <c r="AI176" s="50" t="str">
        <f t="shared" si="47"/>
        <v/>
      </c>
      <c r="AJ176" s="209" t="str">
        <f t="shared" si="48"/>
        <v/>
      </c>
    </row>
    <row r="177" spans="1:36" s="396" customFormat="1" ht="19.5" customHeight="1">
      <c r="A177" s="1503" t="s">
        <v>2757</v>
      </c>
      <c r="B177" s="1504"/>
      <c r="C177" s="1504"/>
      <c r="D177" s="1505"/>
      <c r="E177" s="1506"/>
      <c r="F177" s="1507"/>
      <c r="G177" s="1507"/>
      <c r="H177" s="1507"/>
      <c r="I177" s="1507"/>
      <c r="J177" s="1507"/>
      <c r="K177" s="1507"/>
      <c r="L177" s="1507"/>
      <c r="M177" s="1507"/>
      <c r="N177" s="1507"/>
      <c r="O177" s="1507"/>
      <c r="P177" s="1507"/>
      <c r="Q177" s="1507"/>
      <c r="R177" s="1507"/>
      <c r="S177" s="1507"/>
      <c r="T177" s="1507"/>
      <c r="U177" s="1507"/>
      <c r="V177" s="1507"/>
      <c r="W177" s="1507"/>
      <c r="X177" s="1507"/>
      <c r="Y177" s="1507"/>
      <c r="Z177" s="1507"/>
      <c r="AA177" s="1508"/>
      <c r="AB177" s="1508"/>
      <c r="AD177" s="424"/>
      <c r="AE177" s="424"/>
      <c r="AF177" s="1500"/>
      <c r="AG177" s="1501"/>
      <c r="AH177" s="1501"/>
      <c r="AI177" s="1501"/>
      <c r="AJ177" s="1502"/>
    </row>
    <row r="178" spans="1:36" s="396" customFormat="1" ht="14.25" customHeight="1">
      <c r="A178" s="1476" t="s">
        <v>2639</v>
      </c>
      <c r="B178" s="1451"/>
      <c r="C178" s="1451"/>
      <c r="D178" s="1491"/>
      <c r="E178" s="1387"/>
      <c r="F178" s="399"/>
      <c r="G178" s="399"/>
      <c r="H178" s="399"/>
      <c r="I178" s="399"/>
      <c r="J178" s="399"/>
      <c r="K178" s="399"/>
      <c r="L178" s="399"/>
      <c r="M178" s="399"/>
      <c r="N178" s="399"/>
      <c r="O178" s="399"/>
      <c r="P178" s="399"/>
      <c r="Q178" s="399"/>
      <c r="R178" s="399"/>
      <c r="S178" s="399"/>
      <c r="T178" s="399"/>
      <c r="U178" s="399"/>
      <c r="V178" s="399"/>
      <c r="W178" s="399"/>
      <c r="X178" s="399"/>
      <c r="Y178" s="399"/>
      <c r="Z178" s="399"/>
      <c r="AA178" s="399"/>
      <c r="AB178" s="399"/>
      <c r="AD178" s="395"/>
      <c r="AE178" s="395"/>
      <c r="AF178" s="208" t="str">
        <f t="shared" ref="AF178:AF208" si="99">IF(AND(Y178&lt;&gt;0,Z178&lt;&gt;""),(Z178/Y178-1),"")</f>
        <v/>
      </c>
      <c r="AG178" s="50" t="str">
        <f t="shared" ref="AG178:AG208" si="100">IF(AND(X178&lt;&gt;0,Y178&lt;&gt;""),(Y178/X178-1),"")</f>
        <v/>
      </c>
      <c r="AH178" s="50" t="str">
        <f t="shared" ref="AH178:AH208" si="101">IF(AND(W178&lt;&gt;0,X178&lt;&gt;""),(X178/W178-1),"")</f>
        <v/>
      </c>
      <c r="AI178" s="50" t="str">
        <f t="shared" ref="AI178:AI208" si="102">IF(AND(V178&lt;&gt;0,V178&lt;&gt;""),(W178/V178-1),"")</f>
        <v/>
      </c>
      <c r="AJ178" s="209" t="str">
        <f t="shared" ref="AJ178:AJ208" si="103">IF(AND(U178&lt;&gt;0,U178&lt;&gt;""),(V178/U178-1),"")</f>
        <v/>
      </c>
    </row>
    <row r="179" spans="1:36" s="396" customFormat="1" ht="14.25" customHeight="1">
      <c r="A179" s="1468" t="s">
        <v>2184</v>
      </c>
      <c r="B179" s="1446" t="s">
        <v>2640</v>
      </c>
      <c r="C179" s="1446"/>
      <c r="D179" s="1491"/>
      <c r="E179" s="1387" t="s">
        <v>265</v>
      </c>
      <c r="F179" s="394" t="e">
        <f t="shared" ref="F179:O179" si="104">F141/F125</f>
        <v>#DIV/0!</v>
      </c>
      <c r="G179" s="394" t="e">
        <f t="shared" si="104"/>
        <v>#DIV/0!</v>
      </c>
      <c r="H179" s="394" t="e">
        <f t="shared" si="104"/>
        <v>#DIV/0!</v>
      </c>
      <c r="I179" s="394" t="e">
        <f t="shared" si="104"/>
        <v>#DIV/0!</v>
      </c>
      <c r="J179" s="394" t="e">
        <f t="shared" si="104"/>
        <v>#DIV/0!</v>
      </c>
      <c r="K179" s="394" t="e">
        <f t="shared" si="104"/>
        <v>#DIV/0!</v>
      </c>
      <c r="L179" s="394" t="e">
        <f t="shared" si="104"/>
        <v>#DIV/0!</v>
      </c>
      <c r="M179" s="394" t="e">
        <f t="shared" si="104"/>
        <v>#DIV/0!</v>
      </c>
      <c r="N179" s="394" t="e">
        <f t="shared" si="104"/>
        <v>#DIV/0!</v>
      </c>
      <c r="O179" s="394" t="e">
        <f t="shared" si="104"/>
        <v>#DIV/0!</v>
      </c>
      <c r="P179" s="394" t="e">
        <f>P141/P125</f>
        <v>#DIV/0!</v>
      </c>
      <c r="Q179" s="394" t="e">
        <f t="shared" ref="Q179:Z179" si="105">Q141/Q125</f>
        <v>#DIV/0!</v>
      </c>
      <c r="R179" s="394" t="e">
        <f t="shared" si="105"/>
        <v>#DIV/0!</v>
      </c>
      <c r="S179" s="394" t="e">
        <f t="shared" si="105"/>
        <v>#DIV/0!</v>
      </c>
      <c r="T179" s="394" t="e">
        <f t="shared" si="105"/>
        <v>#DIV/0!</v>
      </c>
      <c r="U179" s="394" t="e">
        <f t="shared" si="105"/>
        <v>#DIV/0!</v>
      </c>
      <c r="V179" s="394" t="e">
        <f t="shared" si="105"/>
        <v>#DIV/0!</v>
      </c>
      <c r="W179" s="394" t="e">
        <f>W141/W125</f>
        <v>#DIV/0!</v>
      </c>
      <c r="X179" s="394" t="e">
        <f t="shared" si="105"/>
        <v>#DIV/0!</v>
      </c>
      <c r="Y179" s="394" t="e">
        <f t="shared" si="105"/>
        <v>#DIV/0!</v>
      </c>
      <c r="Z179" s="750" t="e">
        <f t="shared" si="105"/>
        <v>#DIV/0!</v>
      </c>
      <c r="AA179" s="750" t="e">
        <f>AA141/AA125</f>
        <v>#DIV/0!</v>
      </c>
      <c r="AB179" s="750" t="e">
        <f>AB141/AB125</f>
        <v>#DIV/0!</v>
      </c>
      <c r="AD179" s="395"/>
      <c r="AE179" s="395"/>
      <c r="AF179" s="208" t="e">
        <f t="shared" si="99"/>
        <v>#DIV/0!</v>
      </c>
      <c r="AG179" s="50" t="e">
        <f t="shared" si="100"/>
        <v>#DIV/0!</v>
      </c>
      <c r="AH179" s="50" t="e">
        <f t="shared" si="101"/>
        <v>#DIV/0!</v>
      </c>
      <c r="AI179" s="50" t="e">
        <f t="shared" si="102"/>
        <v>#DIV/0!</v>
      </c>
      <c r="AJ179" s="209" t="e">
        <f t="shared" si="103"/>
        <v>#DIV/0!</v>
      </c>
    </row>
    <row r="180" spans="1:36" s="396" customFormat="1" ht="14.25" customHeight="1">
      <c r="A180" s="1468" t="s">
        <v>2185</v>
      </c>
      <c r="B180" s="1446" t="s">
        <v>2641</v>
      </c>
      <c r="C180" s="1446"/>
      <c r="D180" s="1491"/>
      <c r="E180" s="1387" t="s">
        <v>265</v>
      </c>
      <c r="F180" s="394" t="e">
        <f t="shared" ref="F180:O180" si="106">F153/F125</f>
        <v>#DIV/0!</v>
      </c>
      <c r="G180" s="394" t="e">
        <f t="shared" si="106"/>
        <v>#DIV/0!</v>
      </c>
      <c r="H180" s="394" t="e">
        <f t="shared" si="106"/>
        <v>#DIV/0!</v>
      </c>
      <c r="I180" s="394" t="e">
        <f t="shared" si="106"/>
        <v>#DIV/0!</v>
      </c>
      <c r="J180" s="394" t="e">
        <f t="shared" si="106"/>
        <v>#DIV/0!</v>
      </c>
      <c r="K180" s="394" t="e">
        <f t="shared" si="106"/>
        <v>#DIV/0!</v>
      </c>
      <c r="L180" s="394" t="e">
        <f t="shared" si="106"/>
        <v>#DIV/0!</v>
      </c>
      <c r="M180" s="394" t="e">
        <f t="shared" si="106"/>
        <v>#DIV/0!</v>
      </c>
      <c r="N180" s="394" t="e">
        <f t="shared" si="106"/>
        <v>#DIV/0!</v>
      </c>
      <c r="O180" s="394" t="e">
        <f t="shared" si="106"/>
        <v>#DIV/0!</v>
      </c>
      <c r="P180" s="394" t="e">
        <f>P153/P125</f>
        <v>#DIV/0!</v>
      </c>
      <c r="Q180" s="394" t="e">
        <f t="shared" ref="Q180:Y180" si="107">Q153/Q125</f>
        <v>#DIV/0!</v>
      </c>
      <c r="R180" s="394" t="e">
        <f t="shared" si="107"/>
        <v>#DIV/0!</v>
      </c>
      <c r="S180" s="394" t="e">
        <f t="shared" si="107"/>
        <v>#DIV/0!</v>
      </c>
      <c r="T180" s="394" t="e">
        <f t="shared" si="107"/>
        <v>#DIV/0!</v>
      </c>
      <c r="U180" s="394" t="e">
        <f t="shared" si="107"/>
        <v>#DIV/0!</v>
      </c>
      <c r="V180" s="394" t="e">
        <f t="shared" si="107"/>
        <v>#DIV/0!</v>
      </c>
      <c r="W180" s="394" t="e">
        <f t="shared" si="107"/>
        <v>#DIV/0!</v>
      </c>
      <c r="X180" s="394" t="e">
        <f t="shared" si="107"/>
        <v>#DIV/0!</v>
      </c>
      <c r="Y180" s="394" t="e">
        <f t="shared" si="107"/>
        <v>#DIV/0!</v>
      </c>
      <c r="Z180" s="394" t="e">
        <f>Z153/Z125</f>
        <v>#DIV/0!</v>
      </c>
      <c r="AA180" s="394" t="e">
        <f>AA153/AA125</f>
        <v>#DIV/0!</v>
      </c>
      <c r="AB180" s="394" t="e">
        <f>AB153/AB125</f>
        <v>#DIV/0!</v>
      </c>
      <c r="AD180" s="395"/>
      <c r="AE180" s="395"/>
      <c r="AF180" s="208" t="e">
        <f t="shared" si="99"/>
        <v>#DIV/0!</v>
      </c>
      <c r="AG180" s="50" t="e">
        <f t="shared" si="100"/>
        <v>#DIV/0!</v>
      </c>
      <c r="AH180" s="50" t="e">
        <f t="shared" si="101"/>
        <v>#DIV/0!</v>
      </c>
      <c r="AI180" s="50" t="e">
        <f t="shared" si="102"/>
        <v>#DIV/0!</v>
      </c>
      <c r="AJ180" s="209" t="e">
        <f t="shared" si="103"/>
        <v>#DIV/0!</v>
      </c>
    </row>
    <row r="181" spans="1:36" s="396" customFormat="1" ht="14.25" customHeight="1">
      <c r="A181" s="1468" t="s">
        <v>2186</v>
      </c>
      <c r="B181" s="1446" t="s">
        <v>2642</v>
      </c>
      <c r="C181" s="1446"/>
      <c r="D181" s="1491"/>
      <c r="E181" s="1387" t="s">
        <v>265</v>
      </c>
      <c r="F181" s="394" t="e">
        <f t="shared" ref="F181:O181" si="108">F142/F125</f>
        <v>#DIV/0!</v>
      </c>
      <c r="G181" s="394" t="e">
        <f t="shared" si="108"/>
        <v>#DIV/0!</v>
      </c>
      <c r="H181" s="394" t="e">
        <f t="shared" si="108"/>
        <v>#DIV/0!</v>
      </c>
      <c r="I181" s="394" t="e">
        <f t="shared" si="108"/>
        <v>#DIV/0!</v>
      </c>
      <c r="J181" s="394" t="e">
        <f t="shared" si="108"/>
        <v>#DIV/0!</v>
      </c>
      <c r="K181" s="394" t="e">
        <f t="shared" si="108"/>
        <v>#DIV/0!</v>
      </c>
      <c r="L181" s="394" t="e">
        <f t="shared" si="108"/>
        <v>#DIV/0!</v>
      </c>
      <c r="M181" s="394" t="e">
        <f t="shared" si="108"/>
        <v>#DIV/0!</v>
      </c>
      <c r="N181" s="394" t="e">
        <f t="shared" si="108"/>
        <v>#DIV/0!</v>
      </c>
      <c r="O181" s="394" t="e">
        <f t="shared" si="108"/>
        <v>#DIV/0!</v>
      </c>
      <c r="P181" s="394" t="e">
        <f>P142/P125</f>
        <v>#DIV/0!</v>
      </c>
      <c r="Q181" s="394" t="e">
        <f t="shared" ref="Q181:Z181" si="109">Q142/Q125</f>
        <v>#DIV/0!</v>
      </c>
      <c r="R181" s="394" t="e">
        <f t="shared" si="109"/>
        <v>#DIV/0!</v>
      </c>
      <c r="S181" s="394" t="e">
        <f t="shared" si="109"/>
        <v>#DIV/0!</v>
      </c>
      <c r="T181" s="394" t="e">
        <f t="shared" si="109"/>
        <v>#DIV/0!</v>
      </c>
      <c r="U181" s="394" t="e">
        <f t="shared" si="109"/>
        <v>#DIV/0!</v>
      </c>
      <c r="V181" s="394" t="e">
        <f t="shared" si="109"/>
        <v>#DIV/0!</v>
      </c>
      <c r="W181" s="394" t="e">
        <f t="shared" si="109"/>
        <v>#DIV/0!</v>
      </c>
      <c r="X181" s="394" t="e">
        <f t="shared" si="109"/>
        <v>#DIV/0!</v>
      </c>
      <c r="Y181" s="394" t="e">
        <f t="shared" si="109"/>
        <v>#DIV/0!</v>
      </c>
      <c r="Z181" s="394" t="e">
        <f t="shared" si="109"/>
        <v>#DIV/0!</v>
      </c>
      <c r="AA181" s="394" t="e">
        <f>AA142/AA125</f>
        <v>#DIV/0!</v>
      </c>
      <c r="AB181" s="394" t="e">
        <f>AB142/AB125</f>
        <v>#DIV/0!</v>
      </c>
      <c r="AD181" s="395"/>
      <c r="AE181" s="395"/>
      <c r="AF181" s="208" t="e">
        <f t="shared" si="99"/>
        <v>#DIV/0!</v>
      </c>
      <c r="AG181" s="50" t="e">
        <f t="shared" si="100"/>
        <v>#DIV/0!</v>
      </c>
      <c r="AH181" s="50" t="e">
        <f t="shared" si="101"/>
        <v>#DIV/0!</v>
      </c>
      <c r="AI181" s="50" t="e">
        <f t="shared" si="102"/>
        <v>#DIV/0!</v>
      </c>
      <c r="AJ181" s="209" t="e">
        <f t="shared" si="103"/>
        <v>#DIV/0!</v>
      </c>
    </row>
    <row r="182" spans="1:36" s="396" customFormat="1" ht="14.25" customHeight="1">
      <c r="A182" s="1468" t="s">
        <v>2187</v>
      </c>
      <c r="B182" s="1446" t="s">
        <v>2643</v>
      </c>
      <c r="C182" s="1446"/>
      <c r="D182" s="1491"/>
      <c r="E182" s="1387" t="s">
        <v>265</v>
      </c>
      <c r="F182" s="394" t="e">
        <f t="shared" ref="F182:O182" si="110">F152/F125</f>
        <v>#DIV/0!</v>
      </c>
      <c r="G182" s="394" t="e">
        <f t="shared" si="110"/>
        <v>#DIV/0!</v>
      </c>
      <c r="H182" s="394" t="e">
        <f t="shared" si="110"/>
        <v>#DIV/0!</v>
      </c>
      <c r="I182" s="394" t="e">
        <f t="shared" si="110"/>
        <v>#DIV/0!</v>
      </c>
      <c r="J182" s="394" t="e">
        <f t="shared" si="110"/>
        <v>#DIV/0!</v>
      </c>
      <c r="K182" s="394" t="e">
        <f t="shared" si="110"/>
        <v>#DIV/0!</v>
      </c>
      <c r="L182" s="394" t="e">
        <f t="shared" si="110"/>
        <v>#DIV/0!</v>
      </c>
      <c r="M182" s="394" t="e">
        <f t="shared" si="110"/>
        <v>#DIV/0!</v>
      </c>
      <c r="N182" s="394" t="e">
        <f t="shared" si="110"/>
        <v>#DIV/0!</v>
      </c>
      <c r="O182" s="394" t="e">
        <f t="shared" si="110"/>
        <v>#DIV/0!</v>
      </c>
      <c r="P182" s="394" t="e">
        <f>P152/P125</f>
        <v>#DIV/0!</v>
      </c>
      <c r="Q182" s="394" t="e">
        <f t="shared" ref="Q182:Z182" si="111">Q152/Q125</f>
        <v>#DIV/0!</v>
      </c>
      <c r="R182" s="394" t="e">
        <f t="shared" si="111"/>
        <v>#DIV/0!</v>
      </c>
      <c r="S182" s="394" t="e">
        <f t="shared" si="111"/>
        <v>#DIV/0!</v>
      </c>
      <c r="T182" s="394" t="e">
        <f t="shared" si="111"/>
        <v>#DIV/0!</v>
      </c>
      <c r="U182" s="394" t="e">
        <f t="shared" si="111"/>
        <v>#DIV/0!</v>
      </c>
      <c r="V182" s="394" t="e">
        <f t="shared" si="111"/>
        <v>#DIV/0!</v>
      </c>
      <c r="W182" s="394" t="e">
        <f t="shared" si="111"/>
        <v>#DIV/0!</v>
      </c>
      <c r="X182" s="394" t="e">
        <f t="shared" si="111"/>
        <v>#DIV/0!</v>
      </c>
      <c r="Y182" s="394" t="e">
        <f t="shared" si="111"/>
        <v>#DIV/0!</v>
      </c>
      <c r="Z182" s="394" t="e">
        <f t="shared" si="111"/>
        <v>#DIV/0!</v>
      </c>
      <c r="AA182" s="394" t="e">
        <f>AA152/AA125</f>
        <v>#DIV/0!</v>
      </c>
      <c r="AB182" s="394" t="e">
        <f>AB152/AB125</f>
        <v>#DIV/0!</v>
      </c>
      <c r="AD182" s="395"/>
      <c r="AE182" s="395"/>
      <c r="AF182" s="208" t="e">
        <f t="shared" si="99"/>
        <v>#DIV/0!</v>
      </c>
      <c r="AG182" s="50" t="e">
        <f t="shared" si="100"/>
        <v>#DIV/0!</v>
      </c>
      <c r="AH182" s="50" t="e">
        <f t="shared" si="101"/>
        <v>#DIV/0!</v>
      </c>
      <c r="AI182" s="50" t="e">
        <f t="shared" si="102"/>
        <v>#DIV/0!</v>
      </c>
      <c r="AJ182" s="209" t="e">
        <f t="shared" si="103"/>
        <v>#DIV/0!</v>
      </c>
    </row>
    <row r="183" spans="1:36" s="396" customFormat="1" ht="14.25" customHeight="1">
      <c r="A183" s="1468" t="s">
        <v>1302</v>
      </c>
      <c r="B183" s="1446" t="s">
        <v>1403</v>
      </c>
      <c r="C183" s="1446"/>
      <c r="D183" s="1491"/>
      <c r="E183" s="1387">
        <v>1</v>
      </c>
      <c r="F183" s="394" t="e">
        <f t="shared" ref="F183:Y183" si="112">F181/F179*100</f>
        <v>#DIV/0!</v>
      </c>
      <c r="G183" s="394" t="e">
        <f t="shared" si="112"/>
        <v>#DIV/0!</v>
      </c>
      <c r="H183" s="394" t="e">
        <f t="shared" si="112"/>
        <v>#DIV/0!</v>
      </c>
      <c r="I183" s="394" t="e">
        <f t="shared" si="112"/>
        <v>#DIV/0!</v>
      </c>
      <c r="J183" s="394" t="e">
        <f t="shared" si="112"/>
        <v>#DIV/0!</v>
      </c>
      <c r="K183" s="394" t="e">
        <f t="shared" si="112"/>
        <v>#DIV/0!</v>
      </c>
      <c r="L183" s="394" t="e">
        <f t="shared" si="112"/>
        <v>#DIV/0!</v>
      </c>
      <c r="M183" s="394" t="e">
        <f t="shared" si="112"/>
        <v>#DIV/0!</v>
      </c>
      <c r="N183" s="394" t="e">
        <f t="shared" si="112"/>
        <v>#DIV/0!</v>
      </c>
      <c r="O183" s="394" t="e">
        <f t="shared" si="112"/>
        <v>#DIV/0!</v>
      </c>
      <c r="P183" s="394" t="e">
        <f t="shared" si="112"/>
        <v>#DIV/0!</v>
      </c>
      <c r="Q183" s="394" t="e">
        <f t="shared" si="112"/>
        <v>#DIV/0!</v>
      </c>
      <c r="R183" s="394" t="e">
        <f t="shared" si="112"/>
        <v>#DIV/0!</v>
      </c>
      <c r="S183" s="394" t="e">
        <f t="shared" si="112"/>
        <v>#DIV/0!</v>
      </c>
      <c r="T183" s="394" t="e">
        <f t="shared" si="112"/>
        <v>#DIV/0!</v>
      </c>
      <c r="U183" s="394" t="e">
        <f t="shared" si="112"/>
        <v>#DIV/0!</v>
      </c>
      <c r="V183" s="394" t="e">
        <f t="shared" si="112"/>
        <v>#DIV/0!</v>
      </c>
      <c r="W183" s="394" t="e">
        <f t="shared" si="112"/>
        <v>#DIV/0!</v>
      </c>
      <c r="X183" s="394" t="e">
        <f t="shared" si="112"/>
        <v>#DIV/0!</v>
      </c>
      <c r="Y183" s="394" t="e">
        <f t="shared" si="112"/>
        <v>#DIV/0!</v>
      </c>
      <c r="Z183" s="394" t="e">
        <f>Z181/Z179*100</f>
        <v>#DIV/0!</v>
      </c>
      <c r="AA183" s="394" t="e">
        <f>AA181/AA179*100</f>
        <v>#DIV/0!</v>
      </c>
      <c r="AB183" s="394" t="e">
        <f>AB181/AB179*100</f>
        <v>#DIV/0!</v>
      </c>
      <c r="AD183" s="395"/>
      <c r="AE183" s="395"/>
      <c r="AF183" s="208" t="e">
        <f t="shared" si="99"/>
        <v>#DIV/0!</v>
      </c>
      <c r="AG183" s="50" t="e">
        <f t="shared" si="100"/>
        <v>#DIV/0!</v>
      </c>
      <c r="AH183" s="50" t="e">
        <f t="shared" si="101"/>
        <v>#DIV/0!</v>
      </c>
      <c r="AI183" s="50" t="e">
        <f t="shared" si="102"/>
        <v>#DIV/0!</v>
      </c>
      <c r="AJ183" s="209" t="e">
        <f t="shared" si="103"/>
        <v>#DIV/0!</v>
      </c>
    </row>
    <row r="184" spans="1:36" s="396" customFormat="1" ht="17.25" customHeight="1">
      <c r="A184" s="1468" t="s">
        <v>2188</v>
      </c>
      <c r="B184" s="1446" t="s">
        <v>1404</v>
      </c>
      <c r="C184" s="1446"/>
      <c r="D184" s="1491"/>
      <c r="E184" s="1387" t="s">
        <v>265</v>
      </c>
      <c r="F184" s="427" t="e">
        <f>($P$127*F146/F127+$P$126*F143/F126+$P$128*F147/F128+$P$129*F145/F129+$P$125*F144/F125)/$P$125</f>
        <v>#DIV/0!</v>
      </c>
      <c r="G184" s="427" t="e">
        <f t="shared" ref="G184:Z184" si="113">($P$127*G146/G127+$P$126*G143/G126+$P$128*G147/G128+$P$129*G145/G129+$P$125*G144/G125)/$P$125</f>
        <v>#DIV/0!</v>
      </c>
      <c r="H184" s="427" t="e">
        <f t="shared" si="113"/>
        <v>#DIV/0!</v>
      </c>
      <c r="I184" s="427" t="e">
        <f t="shared" si="113"/>
        <v>#DIV/0!</v>
      </c>
      <c r="J184" s="427" t="e">
        <f t="shared" si="113"/>
        <v>#DIV/0!</v>
      </c>
      <c r="K184" s="427" t="e">
        <f t="shared" si="113"/>
        <v>#DIV/0!</v>
      </c>
      <c r="L184" s="427" t="e">
        <f t="shared" si="113"/>
        <v>#DIV/0!</v>
      </c>
      <c r="M184" s="427" t="e">
        <f t="shared" si="113"/>
        <v>#DIV/0!</v>
      </c>
      <c r="N184" s="427" t="e">
        <f t="shared" si="113"/>
        <v>#DIV/0!</v>
      </c>
      <c r="O184" s="427" t="e">
        <f t="shared" si="113"/>
        <v>#DIV/0!</v>
      </c>
      <c r="P184" s="427" t="e">
        <f t="shared" si="113"/>
        <v>#DIV/0!</v>
      </c>
      <c r="Q184" s="427" t="e">
        <f t="shared" si="113"/>
        <v>#DIV/0!</v>
      </c>
      <c r="R184" s="427" t="e">
        <f t="shared" si="113"/>
        <v>#DIV/0!</v>
      </c>
      <c r="S184" s="427" t="e">
        <f t="shared" si="113"/>
        <v>#DIV/0!</v>
      </c>
      <c r="T184" s="427" t="e">
        <f t="shared" si="113"/>
        <v>#DIV/0!</v>
      </c>
      <c r="U184" s="427" t="e">
        <f t="shared" si="113"/>
        <v>#DIV/0!</v>
      </c>
      <c r="V184" s="427" t="e">
        <f t="shared" si="113"/>
        <v>#DIV/0!</v>
      </c>
      <c r="W184" s="427" t="e">
        <f t="shared" si="113"/>
        <v>#DIV/0!</v>
      </c>
      <c r="X184" s="427" t="e">
        <f t="shared" si="113"/>
        <v>#DIV/0!</v>
      </c>
      <c r="Y184" s="427" t="e">
        <f t="shared" si="113"/>
        <v>#DIV/0!</v>
      </c>
      <c r="Z184" s="427" t="e">
        <f t="shared" si="113"/>
        <v>#DIV/0!</v>
      </c>
      <c r="AA184" s="427" t="e">
        <f>($P$127*AA146/AA127+$P$126*AA143/AA126+$P$128*AA147/AA128+$P$129*AA145/AA129+$P$125*AA144/AA125)/$P$125</f>
        <v>#DIV/0!</v>
      </c>
      <c r="AB184" s="427" t="e">
        <f>($P$127*AB146/AB127+$P$126*AB143/AB126+$P$128*AB147/AB128+$P$129*AB145/AB129+$P$125*AB144/AB125)/$P$125</f>
        <v>#DIV/0!</v>
      </c>
      <c r="AD184" s="395"/>
      <c r="AE184" s="395"/>
      <c r="AF184" s="208" t="e">
        <f t="shared" si="99"/>
        <v>#DIV/0!</v>
      </c>
      <c r="AG184" s="50" t="e">
        <f t="shared" si="100"/>
        <v>#DIV/0!</v>
      </c>
      <c r="AH184" s="50" t="e">
        <f t="shared" si="101"/>
        <v>#DIV/0!</v>
      </c>
      <c r="AI184" s="50" t="e">
        <f t="shared" si="102"/>
        <v>#DIV/0!</v>
      </c>
      <c r="AJ184" s="209" t="e">
        <f t="shared" si="103"/>
        <v>#DIV/0!</v>
      </c>
    </row>
    <row r="185" spans="1:36" s="396" customFormat="1" ht="5.25" customHeight="1">
      <c r="A185" s="1468"/>
      <c r="B185" s="1446"/>
      <c r="C185" s="1446"/>
      <c r="D185" s="1491"/>
      <c r="E185" s="1387"/>
      <c r="F185" s="399"/>
      <c r="G185" s="399"/>
      <c r="H185" s="399"/>
      <c r="I185" s="399"/>
      <c r="J185" s="399"/>
      <c r="K185" s="399"/>
      <c r="L185" s="399"/>
      <c r="M185" s="399"/>
      <c r="N185" s="399"/>
      <c r="O185" s="399"/>
      <c r="P185" s="399"/>
      <c r="Q185" s="399"/>
      <c r="R185" s="399"/>
      <c r="S185" s="399"/>
      <c r="T185" s="399"/>
      <c r="U185" s="399"/>
      <c r="V185" s="399"/>
      <c r="W185" s="399"/>
      <c r="X185" s="399"/>
      <c r="Y185" s="399"/>
      <c r="Z185" s="399"/>
      <c r="AA185" s="399"/>
      <c r="AB185" s="399"/>
      <c r="AD185" s="395"/>
      <c r="AE185" s="395"/>
      <c r="AF185" s="208" t="str">
        <f t="shared" si="99"/>
        <v/>
      </c>
      <c r="AG185" s="50" t="str">
        <f t="shared" si="100"/>
        <v/>
      </c>
      <c r="AH185" s="50" t="str">
        <f t="shared" si="101"/>
        <v/>
      </c>
      <c r="AI185" s="50" t="str">
        <f t="shared" si="102"/>
        <v/>
      </c>
      <c r="AJ185" s="209" t="str">
        <f t="shared" si="103"/>
        <v/>
      </c>
    </row>
    <row r="186" spans="1:36" s="396" customFormat="1" ht="16.5" customHeight="1">
      <c r="A186" s="1476" t="s">
        <v>2650</v>
      </c>
      <c r="B186" s="1446"/>
      <c r="C186" s="1446"/>
      <c r="D186" s="1491"/>
      <c r="E186" s="1387"/>
      <c r="F186" s="399"/>
      <c r="G186" s="399"/>
      <c r="H186" s="399"/>
      <c r="I186" s="399"/>
      <c r="J186" s="399"/>
      <c r="K186" s="399"/>
      <c r="L186" s="399"/>
      <c r="M186" s="399"/>
      <c r="N186" s="399"/>
      <c r="O186" s="399"/>
      <c r="P186" s="399"/>
      <c r="Q186" s="399"/>
      <c r="R186" s="399"/>
      <c r="S186" s="399"/>
      <c r="T186" s="399"/>
      <c r="U186" s="399"/>
      <c r="V186" s="399"/>
      <c r="W186" s="399"/>
      <c r="X186" s="399"/>
      <c r="Y186" s="399"/>
      <c r="Z186" s="399"/>
      <c r="AA186" s="399"/>
      <c r="AB186" s="399"/>
      <c r="AD186" s="395"/>
      <c r="AE186" s="418"/>
      <c r="AF186" s="208" t="str">
        <f t="shared" ref="AF186:AF192" si="114">IF(AND(Y186&lt;&gt;0,Z186&lt;&gt;""),(Z186/Y186-1),"")</f>
        <v/>
      </c>
      <c r="AG186" s="50" t="str">
        <f t="shared" ref="AG186:AG192" si="115">IF(AND(X186&lt;&gt;0,Y186&lt;&gt;""),(Y186/X186-1),"")</f>
        <v/>
      </c>
      <c r="AH186" s="50" t="str">
        <f t="shared" ref="AH186:AH192" si="116">IF(AND(W186&lt;&gt;0,X186&lt;&gt;""),(X186/W186-1),"")</f>
        <v/>
      </c>
      <c r="AI186" s="50" t="str">
        <f t="shared" ref="AI186:AI192" si="117">IF(AND(V186&lt;&gt;0,V186&lt;&gt;""),(W186/V186-1),"")</f>
        <v/>
      </c>
      <c r="AJ186" s="209" t="str">
        <f t="shared" ref="AJ186:AJ192" si="118">IF(AND(U186&lt;&gt;0,U186&lt;&gt;""),(V186/U186-1),"")</f>
        <v/>
      </c>
    </row>
    <row r="187" spans="1:36" s="396" customFormat="1" ht="17.25" customHeight="1">
      <c r="A187" s="1468" t="s">
        <v>2651</v>
      </c>
      <c r="B187" s="1446" t="s">
        <v>793</v>
      </c>
      <c r="C187" s="1446"/>
      <c r="D187" s="1491"/>
      <c r="E187" s="1387" t="s">
        <v>265</v>
      </c>
      <c r="F187" s="752" t="e">
        <f t="shared" ref="F187:AB187" si="119">F143/F126</f>
        <v>#DIV/0!</v>
      </c>
      <c r="G187" s="752" t="e">
        <f t="shared" si="119"/>
        <v>#DIV/0!</v>
      </c>
      <c r="H187" s="752" t="e">
        <f t="shared" si="119"/>
        <v>#DIV/0!</v>
      </c>
      <c r="I187" s="752" t="e">
        <f t="shared" si="119"/>
        <v>#DIV/0!</v>
      </c>
      <c r="J187" s="752" t="e">
        <f t="shared" si="119"/>
        <v>#DIV/0!</v>
      </c>
      <c r="K187" s="752" t="e">
        <f t="shared" si="119"/>
        <v>#DIV/0!</v>
      </c>
      <c r="L187" s="752" t="e">
        <f t="shared" si="119"/>
        <v>#DIV/0!</v>
      </c>
      <c r="M187" s="752" t="e">
        <f t="shared" si="119"/>
        <v>#DIV/0!</v>
      </c>
      <c r="N187" s="752" t="e">
        <f t="shared" si="119"/>
        <v>#DIV/0!</v>
      </c>
      <c r="O187" s="752" t="e">
        <f t="shared" si="119"/>
        <v>#DIV/0!</v>
      </c>
      <c r="P187" s="752" t="e">
        <f t="shared" si="119"/>
        <v>#DIV/0!</v>
      </c>
      <c r="Q187" s="752" t="e">
        <f t="shared" si="119"/>
        <v>#DIV/0!</v>
      </c>
      <c r="R187" s="752" t="e">
        <f t="shared" si="119"/>
        <v>#DIV/0!</v>
      </c>
      <c r="S187" s="752" t="e">
        <f t="shared" si="119"/>
        <v>#DIV/0!</v>
      </c>
      <c r="T187" s="752" t="e">
        <f t="shared" si="119"/>
        <v>#DIV/0!</v>
      </c>
      <c r="U187" s="752" t="e">
        <f t="shared" si="119"/>
        <v>#DIV/0!</v>
      </c>
      <c r="V187" s="752" t="e">
        <f t="shared" si="119"/>
        <v>#DIV/0!</v>
      </c>
      <c r="W187" s="752" t="e">
        <f t="shared" si="119"/>
        <v>#DIV/0!</v>
      </c>
      <c r="X187" s="752" t="e">
        <f t="shared" si="119"/>
        <v>#DIV/0!</v>
      </c>
      <c r="Y187" s="752" t="e">
        <f t="shared" si="119"/>
        <v>#DIV/0!</v>
      </c>
      <c r="Z187" s="752" t="e">
        <f t="shared" si="119"/>
        <v>#DIV/0!</v>
      </c>
      <c r="AA187" s="752" t="e">
        <f t="shared" si="119"/>
        <v>#DIV/0!</v>
      </c>
      <c r="AB187" s="752" t="e">
        <f t="shared" si="119"/>
        <v>#DIV/0!</v>
      </c>
      <c r="AD187" s="395"/>
      <c r="AE187" s="418"/>
      <c r="AF187" s="208" t="e">
        <f t="shared" si="114"/>
        <v>#DIV/0!</v>
      </c>
      <c r="AG187" s="50" t="e">
        <f t="shared" si="115"/>
        <v>#DIV/0!</v>
      </c>
      <c r="AH187" s="50" t="e">
        <f t="shared" si="116"/>
        <v>#DIV/0!</v>
      </c>
      <c r="AI187" s="50" t="e">
        <f t="shared" si="117"/>
        <v>#DIV/0!</v>
      </c>
      <c r="AJ187" s="209" t="e">
        <f t="shared" si="118"/>
        <v>#DIV/0!</v>
      </c>
    </row>
    <row r="188" spans="1:36" s="396" customFormat="1" ht="17.25" customHeight="1">
      <c r="A188" s="1468" t="s">
        <v>2652</v>
      </c>
      <c r="B188" s="1446" t="s">
        <v>2653</v>
      </c>
      <c r="C188" s="1446"/>
      <c r="D188" s="1491"/>
      <c r="E188" s="1387" t="s">
        <v>265</v>
      </c>
      <c r="F188" s="752" t="e">
        <f t="shared" ref="F188:AB188" si="120">F146/F127</f>
        <v>#DIV/0!</v>
      </c>
      <c r="G188" s="752" t="e">
        <f t="shared" si="120"/>
        <v>#DIV/0!</v>
      </c>
      <c r="H188" s="752" t="e">
        <f t="shared" si="120"/>
        <v>#DIV/0!</v>
      </c>
      <c r="I188" s="752" t="e">
        <f t="shared" si="120"/>
        <v>#DIV/0!</v>
      </c>
      <c r="J188" s="752" t="e">
        <f t="shared" si="120"/>
        <v>#DIV/0!</v>
      </c>
      <c r="K188" s="752" t="e">
        <f t="shared" si="120"/>
        <v>#DIV/0!</v>
      </c>
      <c r="L188" s="752" t="e">
        <f t="shared" si="120"/>
        <v>#DIV/0!</v>
      </c>
      <c r="M188" s="752" t="e">
        <f t="shared" si="120"/>
        <v>#DIV/0!</v>
      </c>
      <c r="N188" s="752" t="e">
        <f t="shared" si="120"/>
        <v>#DIV/0!</v>
      </c>
      <c r="O188" s="752" t="e">
        <f t="shared" si="120"/>
        <v>#DIV/0!</v>
      </c>
      <c r="P188" s="752" t="e">
        <f t="shared" si="120"/>
        <v>#DIV/0!</v>
      </c>
      <c r="Q188" s="752" t="e">
        <f t="shared" si="120"/>
        <v>#DIV/0!</v>
      </c>
      <c r="R188" s="752" t="e">
        <f t="shared" si="120"/>
        <v>#DIV/0!</v>
      </c>
      <c r="S188" s="752" t="e">
        <f t="shared" si="120"/>
        <v>#DIV/0!</v>
      </c>
      <c r="T188" s="752" t="e">
        <f t="shared" si="120"/>
        <v>#DIV/0!</v>
      </c>
      <c r="U188" s="752" t="e">
        <f t="shared" si="120"/>
        <v>#DIV/0!</v>
      </c>
      <c r="V188" s="752" t="e">
        <f t="shared" si="120"/>
        <v>#DIV/0!</v>
      </c>
      <c r="W188" s="752" t="e">
        <f t="shared" si="120"/>
        <v>#DIV/0!</v>
      </c>
      <c r="X188" s="752" t="e">
        <f t="shared" si="120"/>
        <v>#DIV/0!</v>
      </c>
      <c r="Y188" s="752" t="e">
        <f t="shared" si="120"/>
        <v>#DIV/0!</v>
      </c>
      <c r="Z188" s="752" t="e">
        <f t="shared" si="120"/>
        <v>#DIV/0!</v>
      </c>
      <c r="AA188" s="752" t="e">
        <f t="shared" si="120"/>
        <v>#DIV/0!</v>
      </c>
      <c r="AB188" s="752" t="e">
        <f t="shared" si="120"/>
        <v>#DIV/0!</v>
      </c>
      <c r="AD188" s="395"/>
      <c r="AE188" s="418"/>
      <c r="AF188" s="208" t="e">
        <f t="shared" si="114"/>
        <v>#DIV/0!</v>
      </c>
      <c r="AG188" s="50" t="e">
        <f t="shared" si="115"/>
        <v>#DIV/0!</v>
      </c>
      <c r="AH188" s="50" t="e">
        <f t="shared" si="116"/>
        <v>#DIV/0!</v>
      </c>
      <c r="AI188" s="50" t="e">
        <f t="shared" si="117"/>
        <v>#DIV/0!</v>
      </c>
      <c r="AJ188" s="209" t="e">
        <f t="shared" si="118"/>
        <v>#DIV/0!</v>
      </c>
    </row>
    <row r="189" spans="1:36" s="396" customFormat="1" ht="17.25" customHeight="1">
      <c r="A189" s="1468" t="s">
        <v>269</v>
      </c>
      <c r="B189" s="1446" t="s">
        <v>2654</v>
      </c>
      <c r="C189" s="1446"/>
      <c r="D189" s="1491"/>
      <c r="E189" s="1387" t="s">
        <v>265</v>
      </c>
      <c r="F189" s="752" t="e">
        <f t="shared" ref="F189:AB189" si="121">F147/F128</f>
        <v>#DIV/0!</v>
      </c>
      <c r="G189" s="752" t="e">
        <f t="shared" si="121"/>
        <v>#DIV/0!</v>
      </c>
      <c r="H189" s="752" t="e">
        <f t="shared" si="121"/>
        <v>#DIV/0!</v>
      </c>
      <c r="I189" s="752" t="e">
        <f t="shared" si="121"/>
        <v>#DIV/0!</v>
      </c>
      <c r="J189" s="752" t="e">
        <f t="shared" si="121"/>
        <v>#DIV/0!</v>
      </c>
      <c r="K189" s="752" t="e">
        <f t="shared" si="121"/>
        <v>#DIV/0!</v>
      </c>
      <c r="L189" s="752" t="e">
        <f t="shared" si="121"/>
        <v>#DIV/0!</v>
      </c>
      <c r="M189" s="752" t="e">
        <f t="shared" si="121"/>
        <v>#DIV/0!</v>
      </c>
      <c r="N189" s="752" t="e">
        <f t="shared" si="121"/>
        <v>#DIV/0!</v>
      </c>
      <c r="O189" s="752" t="e">
        <f t="shared" si="121"/>
        <v>#DIV/0!</v>
      </c>
      <c r="P189" s="752" t="e">
        <f t="shared" si="121"/>
        <v>#DIV/0!</v>
      </c>
      <c r="Q189" s="752" t="e">
        <f t="shared" si="121"/>
        <v>#DIV/0!</v>
      </c>
      <c r="R189" s="752" t="e">
        <f t="shared" si="121"/>
        <v>#DIV/0!</v>
      </c>
      <c r="S189" s="752" t="e">
        <f t="shared" si="121"/>
        <v>#DIV/0!</v>
      </c>
      <c r="T189" s="752" t="e">
        <f t="shared" si="121"/>
        <v>#DIV/0!</v>
      </c>
      <c r="U189" s="752" t="e">
        <f t="shared" si="121"/>
        <v>#DIV/0!</v>
      </c>
      <c r="V189" s="752" t="e">
        <f t="shared" si="121"/>
        <v>#DIV/0!</v>
      </c>
      <c r="W189" s="752" t="e">
        <f t="shared" si="121"/>
        <v>#DIV/0!</v>
      </c>
      <c r="X189" s="752" t="e">
        <f t="shared" si="121"/>
        <v>#DIV/0!</v>
      </c>
      <c r="Y189" s="752" t="e">
        <f t="shared" si="121"/>
        <v>#DIV/0!</v>
      </c>
      <c r="Z189" s="752" t="e">
        <f t="shared" si="121"/>
        <v>#DIV/0!</v>
      </c>
      <c r="AA189" s="752" t="e">
        <f t="shared" si="121"/>
        <v>#DIV/0!</v>
      </c>
      <c r="AB189" s="752" t="e">
        <f t="shared" si="121"/>
        <v>#DIV/0!</v>
      </c>
      <c r="AD189" s="395"/>
      <c r="AE189" s="418"/>
      <c r="AF189" s="208" t="e">
        <f t="shared" si="114"/>
        <v>#DIV/0!</v>
      </c>
      <c r="AG189" s="50" t="e">
        <f t="shared" si="115"/>
        <v>#DIV/0!</v>
      </c>
      <c r="AH189" s="50" t="e">
        <f t="shared" si="116"/>
        <v>#DIV/0!</v>
      </c>
      <c r="AI189" s="50" t="e">
        <f t="shared" si="117"/>
        <v>#DIV/0!</v>
      </c>
      <c r="AJ189" s="209" t="e">
        <f t="shared" si="118"/>
        <v>#DIV/0!</v>
      </c>
    </row>
    <row r="190" spans="1:36" s="396" customFormat="1" ht="17.25" customHeight="1">
      <c r="A190" s="1468" t="s">
        <v>2655</v>
      </c>
      <c r="B190" s="1446" t="s">
        <v>2656</v>
      </c>
      <c r="C190" s="1446"/>
      <c r="D190" s="1491"/>
      <c r="E190" s="1387" t="s">
        <v>265</v>
      </c>
      <c r="F190" s="752" t="e">
        <f t="shared" ref="F190:AB190" si="122">F145/F129</f>
        <v>#DIV/0!</v>
      </c>
      <c r="G190" s="752" t="e">
        <f t="shared" si="122"/>
        <v>#DIV/0!</v>
      </c>
      <c r="H190" s="752" t="e">
        <f t="shared" si="122"/>
        <v>#DIV/0!</v>
      </c>
      <c r="I190" s="752" t="e">
        <f t="shared" si="122"/>
        <v>#DIV/0!</v>
      </c>
      <c r="J190" s="752" t="e">
        <f t="shared" si="122"/>
        <v>#DIV/0!</v>
      </c>
      <c r="K190" s="752" t="e">
        <f t="shared" si="122"/>
        <v>#DIV/0!</v>
      </c>
      <c r="L190" s="752" t="e">
        <f t="shared" si="122"/>
        <v>#DIV/0!</v>
      </c>
      <c r="M190" s="752" t="e">
        <f t="shared" si="122"/>
        <v>#DIV/0!</v>
      </c>
      <c r="N190" s="752" t="e">
        <f t="shared" si="122"/>
        <v>#DIV/0!</v>
      </c>
      <c r="O190" s="752" t="e">
        <f t="shared" si="122"/>
        <v>#DIV/0!</v>
      </c>
      <c r="P190" s="752" t="e">
        <f t="shared" si="122"/>
        <v>#DIV/0!</v>
      </c>
      <c r="Q190" s="752" t="e">
        <f t="shared" si="122"/>
        <v>#DIV/0!</v>
      </c>
      <c r="R190" s="752" t="e">
        <f t="shared" si="122"/>
        <v>#DIV/0!</v>
      </c>
      <c r="S190" s="752" t="e">
        <f t="shared" si="122"/>
        <v>#DIV/0!</v>
      </c>
      <c r="T190" s="752" t="e">
        <f t="shared" si="122"/>
        <v>#DIV/0!</v>
      </c>
      <c r="U190" s="752" t="e">
        <f t="shared" si="122"/>
        <v>#DIV/0!</v>
      </c>
      <c r="V190" s="752" t="e">
        <f t="shared" si="122"/>
        <v>#DIV/0!</v>
      </c>
      <c r="W190" s="752" t="e">
        <f t="shared" si="122"/>
        <v>#DIV/0!</v>
      </c>
      <c r="X190" s="752" t="e">
        <f t="shared" si="122"/>
        <v>#DIV/0!</v>
      </c>
      <c r="Y190" s="752" t="e">
        <f t="shared" si="122"/>
        <v>#DIV/0!</v>
      </c>
      <c r="Z190" s="752" t="e">
        <f t="shared" si="122"/>
        <v>#DIV/0!</v>
      </c>
      <c r="AA190" s="752" t="e">
        <f t="shared" si="122"/>
        <v>#DIV/0!</v>
      </c>
      <c r="AB190" s="752" t="e">
        <f t="shared" si="122"/>
        <v>#DIV/0!</v>
      </c>
      <c r="AD190" s="395"/>
      <c r="AE190" s="418"/>
      <c r="AF190" s="208" t="e">
        <f t="shared" si="114"/>
        <v>#DIV/0!</v>
      </c>
      <c r="AG190" s="50" t="e">
        <f t="shared" si="115"/>
        <v>#DIV/0!</v>
      </c>
      <c r="AH190" s="50" t="e">
        <f t="shared" si="116"/>
        <v>#DIV/0!</v>
      </c>
      <c r="AI190" s="50" t="e">
        <f t="shared" si="117"/>
        <v>#DIV/0!</v>
      </c>
      <c r="AJ190" s="209" t="e">
        <f t="shared" si="118"/>
        <v>#DIV/0!</v>
      </c>
    </row>
    <row r="191" spans="1:36" s="396" customFormat="1" ht="17.25" customHeight="1">
      <c r="A191" s="1468" t="s">
        <v>2770</v>
      </c>
      <c r="B191" s="1446" t="s">
        <v>2771</v>
      </c>
      <c r="C191" s="1446"/>
      <c r="D191" s="1491"/>
      <c r="E191" s="1387" t="s">
        <v>2772</v>
      </c>
      <c r="F191" s="752" t="e">
        <f t="shared" ref="F191:O191" si="123">F146/F130</f>
        <v>#DIV/0!</v>
      </c>
      <c r="G191" s="752" t="e">
        <f t="shared" si="123"/>
        <v>#DIV/0!</v>
      </c>
      <c r="H191" s="752" t="e">
        <f t="shared" si="123"/>
        <v>#DIV/0!</v>
      </c>
      <c r="I191" s="752" t="e">
        <f t="shared" si="123"/>
        <v>#DIV/0!</v>
      </c>
      <c r="J191" s="752" t="e">
        <f t="shared" si="123"/>
        <v>#DIV/0!</v>
      </c>
      <c r="K191" s="752" t="e">
        <f t="shared" si="123"/>
        <v>#DIV/0!</v>
      </c>
      <c r="L191" s="752" t="e">
        <f t="shared" si="123"/>
        <v>#DIV/0!</v>
      </c>
      <c r="M191" s="752" t="e">
        <f t="shared" si="123"/>
        <v>#DIV/0!</v>
      </c>
      <c r="N191" s="752" t="e">
        <f t="shared" si="123"/>
        <v>#DIV/0!</v>
      </c>
      <c r="O191" s="752" t="e">
        <f t="shared" si="123"/>
        <v>#DIV/0!</v>
      </c>
      <c r="P191" s="752" t="e">
        <f>(P145/0.086)/P129*1000*1000</f>
        <v>#DIV/0!</v>
      </c>
      <c r="Q191" s="752" t="e">
        <f t="shared" ref="Q191:AB191" si="124">(Q145/0.086)/Q129*1000*1000</f>
        <v>#DIV/0!</v>
      </c>
      <c r="R191" s="752" t="e">
        <f t="shared" si="124"/>
        <v>#DIV/0!</v>
      </c>
      <c r="S191" s="752" t="e">
        <f t="shared" si="124"/>
        <v>#DIV/0!</v>
      </c>
      <c r="T191" s="752" t="e">
        <f t="shared" si="124"/>
        <v>#DIV/0!</v>
      </c>
      <c r="U191" s="752" t="e">
        <f t="shared" si="124"/>
        <v>#DIV/0!</v>
      </c>
      <c r="V191" s="752" t="e">
        <f t="shared" si="124"/>
        <v>#DIV/0!</v>
      </c>
      <c r="W191" s="752" t="e">
        <f t="shared" si="124"/>
        <v>#DIV/0!</v>
      </c>
      <c r="X191" s="752" t="e">
        <f t="shared" si="124"/>
        <v>#DIV/0!</v>
      </c>
      <c r="Y191" s="752" t="e">
        <f t="shared" si="124"/>
        <v>#DIV/0!</v>
      </c>
      <c r="Z191" s="752" t="e">
        <f t="shared" si="124"/>
        <v>#DIV/0!</v>
      </c>
      <c r="AA191" s="752" t="e">
        <f t="shared" si="124"/>
        <v>#DIV/0!</v>
      </c>
      <c r="AB191" s="752" t="e">
        <f t="shared" si="124"/>
        <v>#DIV/0!</v>
      </c>
      <c r="AD191" s="395"/>
      <c r="AE191" s="418"/>
      <c r="AF191" s="208" t="e">
        <f t="shared" si="114"/>
        <v>#DIV/0!</v>
      </c>
      <c r="AG191" s="50" t="e">
        <f t="shared" si="115"/>
        <v>#DIV/0!</v>
      </c>
      <c r="AH191" s="50" t="e">
        <f t="shared" si="116"/>
        <v>#DIV/0!</v>
      </c>
      <c r="AI191" s="50" t="e">
        <f t="shared" si="117"/>
        <v>#DIV/0!</v>
      </c>
      <c r="AJ191" s="209" t="e">
        <f t="shared" si="118"/>
        <v>#DIV/0!</v>
      </c>
    </row>
    <row r="192" spans="1:36" s="396" customFormat="1" ht="17.25" customHeight="1">
      <c r="A192" s="1468" t="s">
        <v>2657</v>
      </c>
      <c r="B192" s="1446" t="s">
        <v>812</v>
      </c>
      <c r="C192" s="1446"/>
      <c r="D192" s="1491"/>
      <c r="E192" s="1387" t="s">
        <v>265</v>
      </c>
      <c r="F192" s="752" t="e">
        <f t="shared" ref="F192:AB192" si="125">F144/F125</f>
        <v>#DIV/0!</v>
      </c>
      <c r="G192" s="752" t="e">
        <f t="shared" si="125"/>
        <v>#DIV/0!</v>
      </c>
      <c r="H192" s="752" t="e">
        <f t="shared" si="125"/>
        <v>#DIV/0!</v>
      </c>
      <c r="I192" s="752" t="e">
        <f t="shared" si="125"/>
        <v>#DIV/0!</v>
      </c>
      <c r="J192" s="752" t="e">
        <f t="shared" si="125"/>
        <v>#DIV/0!</v>
      </c>
      <c r="K192" s="752" t="e">
        <f t="shared" si="125"/>
        <v>#DIV/0!</v>
      </c>
      <c r="L192" s="752" t="e">
        <f t="shared" si="125"/>
        <v>#DIV/0!</v>
      </c>
      <c r="M192" s="752" t="e">
        <f t="shared" si="125"/>
        <v>#DIV/0!</v>
      </c>
      <c r="N192" s="752" t="e">
        <f t="shared" si="125"/>
        <v>#DIV/0!</v>
      </c>
      <c r="O192" s="752" t="e">
        <f t="shared" si="125"/>
        <v>#DIV/0!</v>
      </c>
      <c r="P192" s="752" t="e">
        <f t="shared" si="125"/>
        <v>#DIV/0!</v>
      </c>
      <c r="Q192" s="752" t="e">
        <f t="shared" si="125"/>
        <v>#DIV/0!</v>
      </c>
      <c r="R192" s="752" t="e">
        <f t="shared" si="125"/>
        <v>#DIV/0!</v>
      </c>
      <c r="S192" s="752" t="e">
        <f t="shared" si="125"/>
        <v>#DIV/0!</v>
      </c>
      <c r="T192" s="752" t="e">
        <f t="shared" si="125"/>
        <v>#DIV/0!</v>
      </c>
      <c r="U192" s="752" t="e">
        <f t="shared" si="125"/>
        <v>#DIV/0!</v>
      </c>
      <c r="V192" s="752" t="e">
        <f t="shared" si="125"/>
        <v>#DIV/0!</v>
      </c>
      <c r="W192" s="752" t="e">
        <f t="shared" si="125"/>
        <v>#DIV/0!</v>
      </c>
      <c r="X192" s="752" t="e">
        <f t="shared" si="125"/>
        <v>#DIV/0!</v>
      </c>
      <c r="Y192" s="752" t="e">
        <f t="shared" si="125"/>
        <v>#DIV/0!</v>
      </c>
      <c r="Z192" s="752" t="e">
        <f t="shared" si="125"/>
        <v>#DIV/0!</v>
      </c>
      <c r="AA192" s="752" t="e">
        <f t="shared" si="125"/>
        <v>#DIV/0!</v>
      </c>
      <c r="AB192" s="752" t="e">
        <f t="shared" si="125"/>
        <v>#DIV/0!</v>
      </c>
      <c r="AD192" s="395"/>
      <c r="AE192" s="418"/>
      <c r="AF192" s="208" t="e">
        <f t="shared" si="114"/>
        <v>#DIV/0!</v>
      </c>
      <c r="AG192" s="50" t="e">
        <f t="shared" si="115"/>
        <v>#DIV/0!</v>
      </c>
      <c r="AH192" s="50" t="e">
        <f t="shared" si="116"/>
        <v>#DIV/0!</v>
      </c>
      <c r="AI192" s="50" t="e">
        <f t="shared" si="117"/>
        <v>#DIV/0!</v>
      </c>
      <c r="AJ192" s="209" t="e">
        <f t="shared" si="118"/>
        <v>#DIV/0!</v>
      </c>
    </row>
    <row r="193" spans="1:36" s="396" customFormat="1" ht="5.25" customHeight="1">
      <c r="A193" s="1468"/>
      <c r="B193" s="1446"/>
      <c r="C193" s="1446"/>
      <c r="D193" s="1491"/>
      <c r="E193" s="1387"/>
      <c r="F193" s="399"/>
      <c r="G193" s="399"/>
      <c r="H193" s="399"/>
      <c r="I193" s="399"/>
      <c r="J193" s="399"/>
      <c r="K193" s="399"/>
      <c r="L193" s="399"/>
      <c r="M193" s="399"/>
      <c r="N193" s="399"/>
      <c r="O193" s="399"/>
      <c r="P193" s="399"/>
      <c r="Q193" s="399"/>
      <c r="R193" s="399"/>
      <c r="S193" s="399"/>
      <c r="T193" s="399"/>
      <c r="U193" s="399"/>
      <c r="V193" s="399"/>
      <c r="W193" s="399"/>
      <c r="X193" s="399"/>
      <c r="Y193" s="399"/>
      <c r="Z193" s="399"/>
      <c r="AA193" s="399"/>
      <c r="AB193" s="399"/>
      <c r="AD193" s="395"/>
      <c r="AE193" s="395"/>
      <c r="AF193" s="208" t="str">
        <f t="shared" si="99"/>
        <v/>
      </c>
      <c r="AG193" s="50" t="str">
        <f t="shared" si="100"/>
        <v/>
      </c>
      <c r="AH193" s="50" t="str">
        <f t="shared" si="101"/>
        <v/>
      </c>
      <c r="AI193" s="50" t="str">
        <f t="shared" si="102"/>
        <v/>
      </c>
      <c r="AJ193" s="209" t="str">
        <f t="shared" si="103"/>
        <v/>
      </c>
    </row>
    <row r="194" spans="1:36" s="396" customFormat="1" ht="19.5" customHeight="1">
      <c r="A194" s="1503" t="s">
        <v>2758</v>
      </c>
      <c r="B194" s="1504"/>
      <c r="C194" s="1504"/>
      <c r="D194" s="1505"/>
      <c r="E194" s="1506"/>
      <c r="F194" s="1507"/>
      <c r="G194" s="1507"/>
      <c r="H194" s="1507"/>
      <c r="I194" s="1507"/>
      <c r="J194" s="1507"/>
      <c r="K194" s="1507"/>
      <c r="L194" s="1507"/>
      <c r="M194" s="1507"/>
      <c r="N194" s="1507"/>
      <c r="O194" s="1507"/>
      <c r="P194" s="1507"/>
      <c r="Q194" s="1507"/>
      <c r="R194" s="1507"/>
      <c r="S194" s="1507"/>
      <c r="T194" s="1507"/>
      <c r="U194" s="1507"/>
      <c r="V194" s="1507"/>
      <c r="W194" s="1507"/>
      <c r="X194" s="1507"/>
      <c r="Y194" s="1507"/>
      <c r="Z194" s="1507"/>
      <c r="AA194" s="1508"/>
      <c r="AB194" s="1508"/>
      <c r="AD194" s="424"/>
      <c r="AE194" s="424"/>
      <c r="AF194" s="1500"/>
      <c r="AG194" s="1501"/>
      <c r="AH194" s="1501"/>
      <c r="AI194" s="1501"/>
      <c r="AJ194" s="1502"/>
    </row>
    <row r="195" spans="1:36" s="396" customFormat="1" ht="14.25" customHeight="1">
      <c r="A195" s="1476" t="s">
        <v>2644</v>
      </c>
      <c r="B195" s="1451"/>
      <c r="C195" s="1451"/>
      <c r="D195" s="1491"/>
      <c r="E195" s="1387"/>
      <c r="F195" s="399"/>
      <c r="G195" s="399"/>
      <c r="H195" s="399"/>
      <c r="I195" s="399"/>
      <c r="J195" s="399"/>
      <c r="K195" s="399"/>
      <c r="L195" s="399"/>
      <c r="M195" s="399"/>
      <c r="N195" s="399"/>
      <c r="O195" s="399"/>
      <c r="P195" s="399"/>
      <c r="Q195" s="399"/>
      <c r="R195" s="399"/>
      <c r="S195" s="399"/>
      <c r="T195" s="399"/>
      <c r="U195" s="399"/>
      <c r="V195" s="399"/>
      <c r="W195" s="399"/>
      <c r="X195" s="399"/>
      <c r="Y195" s="399"/>
      <c r="Z195" s="399"/>
      <c r="AA195" s="399"/>
      <c r="AB195" s="399"/>
      <c r="AD195" s="395"/>
      <c r="AE195" s="395"/>
      <c r="AF195" s="208" t="str">
        <f t="shared" si="99"/>
        <v/>
      </c>
      <c r="AG195" s="50" t="str">
        <f t="shared" si="100"/>
        <v/>
      </c>
      <c r="AH195" s="50" t="str">
        <f t="shared" si="101"/>
        <v/>
      </c>
      <c r="AI195" s="50" t="str">
        <f t="shared" si="102"/>
        <v/>
      </c>
      <c r="AJ195" s="209" t="str">
        <f t="shared" si="103"/>
        <v/>
      </c>
    </row>
    <row r="196" spans="1:36" s="396" customFormat="1" ht="14.25" customHeight="1">
      <c r="A196" s="1468" t="s">
        <v>2189</v>
      </c>
      <c r="B196" s="1446" t="s">
        <v>2645</v>
      </c>
      <c r="C196" s="1446"/>
      <c r="D196" s="1491"/>
      <c r="E196" s="1387" t="s">
        <v>2646</v>
      </c>
      <c r="F196" s="394" t="e">
        <f t="shared" ref="F196:O196" si="126">F141/F133</f>
        <v>#DIV/0!</v>
      </c>
      <c r="G196" s="394" t="e">
        <f t="shared" si="126"/>
        <v>#DIV/0!</v>
      </c>
      <c r="H196" s="394" t="e">
        <f t="shared" si="126"/>
        <v>#DIV/0!</v>
      </c>
      <c r="I196" s="394" t="e">
        <f t="shared" si="126"/>
        <v>#DIV/0!</v>
      </c>
      <c r="J196" s="394" t="e">
        <f t="shared" si="126"/>
        <v>#DIV/0!</v>
      </c>
      <c r="K196" s="394" t="e">
        <f t="shared" si="126"/>
        <v>#DIV/0!</v>
      </c>
      <c r="L196" s="394" t="e">
        <f t="shared" si="126"/>
        <v>#DIV/0!</v>
      </c>
      <c r="M196" s="394" t="e">
        <f t="shared" si="126"/>
        <v>#DIV/0!</v>
      </c>
      <c r="N196" s="394" t="e">
        <f t="shared" si="126"/>
        <v>#DIV/0!</v>
      </c>
      <c r="O196" s="394" t="e">
        <f t="shared" si="126"/>
        <v>#DIV/0!</v>
      </c>
      <c r="P196" s="394" t="e">
        <f>P141/P133</f>
        <v>#DIV/0!</v>
      </c>
      <c r="Q196" s="394" t="e">
        <f t="shared" ref="Q196:Y196" si="127">Q141/Q133</f>
        <v>#DIV/0!</v>
      </c>
      <c r="R196" s="394" t="e">
        <f t="shared" si="127"/>
        <v>#DIV/0!</v>
      </c>
      <c r="S196" s="394" t="e">
        <f t="shared" si="127"/>
        <v>#DIV/0!</v>
      </c>
      <c r="T196" s="394" t="e">
        <f t="shared" si="127"/>
        <v>#DIV/0!</v>
      </c>
      <c r="U196" s="394" t="e">
        <f t="shared" si="127"/>
        <v>#DIV/0!</v>
      </c>
      <c r="V196" s="394" t="e">
        <f t="shared" si="127"/>
        <v>#DIV/0!</v>
      </c>
      <c r="W196" s="394" t="e">
        <f t="shared" si="127"/>
        <v>#DIV/0!</v>
      </c>
      <c r="X196" s="394" t="e">
        <f t="shared" si="127"/>
        <v>#DIV/0!</v>
      </c>
      <c r="Y196" s="394" t="e">
        <f t="shared" si="127"/>
        <v>#DIV/0!</v>
      </c>
      <c r="Z196" s="394" t="e">
        <f>Z141/Z133</f>
        <v>#DIV/0!</v>
      </c>
      <c r="AA196" s="394" t="e">
        <f>AA141/AA133</f>
        <v>#DIV/0!</v>
      </c>
      <c r="AB196" s="394" t="e">
        <f>AB141/AB133</f>
        <v>#DIV/0!</v>
      </c>
      <c r="AD196" s="395"/>
      <c r="AE196" s="395"/>
      <c r="AF196" s="208" t="e">
        <f t="shared" si="99"/>
        <v>#DIV/0!</v>
      </c>
      <c r="AG196" s="50" t="e">
        <f t="shared" si="100"/>
        <v>#DIV/0!</v>
      </c>
      <c r="AH196" s="50" t="e">
        <f t="shared" si="101"/>
        <v>#DIV/0!</v>
      </c>
      <c r="AI196" s="50" t="e">
        <f t="shared" si="102"/>
        <v>#DIV/0!</v>
      </c>
      <c r="AJ196" s="209" t="e">
        <f t="shared" si="103"/>
        <v>#DIV/0!</v>
      </c>
    </row>
    <row r="197" spans="1:36" s="396" customFormat="1" ht="14.25" customHeight="1">
      <c r="A197" s="1468" t="s">
        <v>2190</v>
      </c>
      <c r="B197" s="1446" t="s">
        <v>2647</v>
      </c>
      <c r="C197" s="1446"/>
      <c r="D197" s="1491"/>
      <c r="E197" s="1387" t="s">
        <v>2646</v>
      </c>
      <c r="F197" s="394" t="e">
        <f t="shared" ref="F197:O197" si="128">F153/F133</f>
        <v>#DIV/0!</v>
      </c>
      <c r="G197" s="394" t="e">
        <f t="shared" si="128"/>
        <v>#DIV/0!</v>
      </c>
      <c r="H197" s="394" t="e">
        <f t="shared" si="128"/>
        <v>#DIV/0!</v>
      </c>
      <c r="I197" s="394" t="e">
        <f t="shared" si="128"/>
        <v>#DIV/0!</v>
      </c>
      <c r="J197" s="394" t="e">
        <f t="shared" si="128"/>
        <v>#DIV/0!</v>
      </c>
      <c r="K197" s="394" t="e">
        <f t="shared" si="128"/>
        <v>#DIV/0!</v>
      </c>
      <c r="L197" s="394" t="e">
        <f t="shared" si="128"/>
        <v>#DIV/0!</v>
      </c>
      <c r="M197" s="394" t="e">
        <f t="shared" si="128"/>
        <v>#DIV/0!</v>
      </c>
      <c r="N197" s="394" t="e">
        <f t="shared" si="128"/>
        <v>#DIV/0!</v>
      </c>
      <c r="O197" s="394" t="e">
        <f t="shared" si="128"/>
        <v>#DIV/0!</v>
      </c>
      <c r="P197" s="394" t="e">
        <f>P153/P133</f>
        <v>#DIV/0!</v>
      </c>
      <c r="Q197" s="394" t="e">
        <f t="shared" ref="Q197:Z197" si="129">Q153/Q133</f>
        <v>#DIV/0!</v>
      </c>
      <c r="R197" s="394" t="e">
        <f t="shared" si="129"/>
        <v>#DIV/0!</v>
      </c>
      <c r="S197" s="394" t="e">
        <f t="shared" si="129"/>
        <v>#DIV/0!</v>
      </c>
      <c r="T197" s="394" t="e">
        <f t="shared" si="129"/>
        <v>#DIV/0!</v>
      </c>
      <c r="U197" s="394" t="e">
        <f t="shared" si="129"/>
        <v>#DIV/0!</v>
      </c>
      <c r="V197" s="394" t="e">
        <f t="shared" si="129"/>
        <v>#DIV/0!</v>
      </c>
      <c r="W197" s="394" t="e">
        <f t="shared" si="129"/>
        <v>#DIV/0!</v>
      </c>
      <c r="X197" s="394" t="e">
        <f t="shared" si="129"/>
        <v>#DIV/0!</v>
      </c>
      <c r="Y197" s="394" t="e">
        <f t="shared" si="129"/>
        <v>#DIV/0!</v>
      </c>
      <c r="Z197" s="394" t="e">
        <f t="shared" si="129"/>
        <v>#DIV/0!</v>
      </c>
      <c r="AA197" s="394" t="e">
        <f>AA153/AA133</f>
        <v>#DIV/0!</v>
      </c>
      <c r="AB197" s="394" t="e">
        <f>AB153/AB133</f>
        <v>#DIV/0!</v>
      </c>
      <c r="AD197" s="395"/>
      <c r="AE197" s="395"/>
      <c r="AF197" s="208" t="e">
        <f t="shared" si="99"/>
        <v>#DIV/0!</v>
      </c>
      <c r="AG197" s="50" t="e">
        <f t="shared" si="100"/>
        <v>#DIV/0!</v>
      </c>
      <c r="AH197" s="50" t="e">
        <f t="shared" si="101"/>
        <v>#DIV/0!</v>
      </c>
      <c r="AI197" s="50" t="e">
        <f t="shared" si="102"/>
        <v>#DIV/0!</v>
      </c>
      <c r="AJ197" s="209" t="e">
        <f t="shared" si="103"/>
        <v>#DIV/0!</v>
      </c>
    </row>
    <row r="198" spans="1:36" s="396" customFormat="1" ht="14.25" customHeight="1">
      <c r="A198" s="1468" t="s">
        <v>2191</v>
      </c>
      <c r="B198" s="1446" t="s">
        <v>2648</v>
      </c>
      <c r="C198" s="1446"/>
      <c r="D198" s="1491"/>
      <c r="E198" s="1387" t="s">
        <v>2646</v>
      </c>
      <c r="F198" s="394" t="e">
        <f t="shared" ref="F198:O198" si="130">F142/F133</f>
        <v>#DIV/0!</v>
      </c>
      <c r="G198" s="394" t="e">
        <f t="shared" si="130"/>
        <v>#DIV/0!</v>
      </c>
      <c r="H198" s="394" t="e">
        <f t="shared" si="130"/>
        <v>#DIV/0!</v>
      </c>
      <c r="I198" s="394" t="e">
        <f t="shared" si="130"/>
        <v>#DIV/0!</v>
      </c>
      <c r="J198" s="394" t="e">
        <f t="shared" si="130"/>
        <v>#DIV/0!</v>
      </c>
      <c r="K198" s="394" t="e">
        <f t="shared" si="130"/>
        <v>#DIV/0!</v>
      </c>
      <c r="L198" s="394" t="e">
        <f t="shared" si="130"/>
        <v>#DIV/0!</v>
      </c>
      <c r="M198" s="394" t="e">
        <f t="shared" si="130"/>
        <v>#DIV/0!</v>
      </c>
      <c r="N198" s="394" t="e">
        <f t="shared" si="130"/>
        <v>#DIV/0!</v>
      </c>
      <c r="O198" s="394" t="e">
        <f t="shared" si="130"/>
        <v>#DIV/0!</v>
      </c>
      <c r="P198" s="394" t="e">
        <f>P142/P133</f>
        <v>#DIV/0!</v>
      </c>
      <c r="Q198" s="394" t="e">
        <f t="shared" ref="Q198:Z198" si="131">Q142/Q133</f>
        <v>#DIV/0!</v>
      </c>
      <c r="R198" s="394" t="e">
        <f t="shared" si="131"/>
        <v>#DIV/0!</v>
      </c>
      <c r="S198" s="394" t="e">
        <f t="shared" si="131"/>
        <v>#DIV/0!</v>
      </c>
      <c r="T198" s="394" t="e">
        <f t="shared" si="131"/>
        <v>#DIV/0!</v>
      </c>
      <c r="U198" s="394" t="e">
        <f t="shared" si="131"/>
        <v>#DIV/0!</v>
      </c>
      <c r="V198" s="394" t="e">
        <f t="shared" si="131"/>
        <v>#DIV/0!</v>
      </c>
      <c r="W198" s="394" t="e">
        <f t="shared" si="131"/>
        <v>#DIV/0!</v>
      </c>
      <c r="X198" s="394" t="e">
        <f t="shared" si="131"/>
        <v>#DIV/0!</v>
      </c>
      <c r="Y198" s="394" t="e">
        <f t="shared" si="131"/>
        <v>#DIV/0!</v>
      </c>
      <c r="Z198" s="394" t="e">
        <f t="shared" si="131"/>
        <v>#DIV/0!</v>
      </c>
      <c r="AA198" s="394" t="e">
        <f>AA142/AA133</f>
        <v>#DIV/0!</v>
      </c>
      <c r="AB198" s="394" t="e">
        <f>AB142/AB133</f>
        <v>#DIV/0!</v>
      </c>
      <c r="AD198" s="395"/>
      <c r="AE198" s="395"/>
      <c r="AF198" s="208" t="e">
        <f t="shared" si="99"/>
        <v>#DIV/0!</v>
      </c>
      <c r="AG198" s="50" t="e">
        <f t="shared" si="100"/>
        <v>#DIV/0!</v>
      </c>
      <c r="AH198" s="50" t="e">
        <f t="shared" si="101"/>
        <v>#DIV/0!</v>
      </c>
      <c r="AI198" s="50" t="e">
        <f t="shared" si="102"/>
        <v>#DIV/0!</v>
      </c>
      <c r="AJ198" s="209" t="e">
        <f t="shared" si="103"/>
        <v>#DIV/0!</v>
      </c>
    </row>
    <row r="199" spans="1:36" s="396" customFormat="1" ht="14.25" customHeight="1">
      <c r="A199" s="1468" t="s">
        <v>2192</v>
      </c>
      <c r="B199" s="1446" t="s">
        <v>2649</v>
      </c>
      <c r="C199" s="1446"/>
      <c r="D199" s="1491"/>
      <c r="E199" s="1387" t="s">
        <v>2646</v>
      </c>
      <c r="F199" s="394" t="e">
        <f t="shared" ref="F199:O199" si="132">F152/F133</f>
        <v>#DIV/0!</v>
      </c>
      <c r="G199" s="394" t="e">
        <f t="shared" si="132"/>
        <v>#DIV/0!</v>
      </c>
      <c r="H199" s="394" t="e">
        <f t="shared" si="132"/>
        <v>#DIV/0!</v>
      </c>
      <c r="I199" s="394" t="e">
        <f t="shared" si="132"/>
        <v>#DIV/0!</v>
      </c>
      <c r="J199" s="394" t="e">
        <f t="shared" si="132"/>
        <v>#DIV/0!</v>
      </c>
      <c r="K199" s="394" t="e">
        <f t="shared" si="132"/>
        <v>#DIV/0!</v>
      </c>
      <c r="L199" s="394" t="e">
        <f t="shared" si="132"/>
        <v>#DIV/0!</v>
      </c>
      <c r="M199" s="394" t="e">
        <f t="shared" si="132"/>
        <v>#DIV/0!</v>
      </c>
      <c r="N199" s="394" t="e">
        <f t="shared" si="132"/>
        <v>#DIV/0!</v>
      </c>
      <c r="O199" s="394" t="e">
        <f t="shared" si="132"/>
        <v>#DIV/0!</v>
      </c>
      <c r="P199" s="394" t="e">
        <f>P152/P133</f>
        <v>#DIV/0!</v>
      </c>
      <c r="Q199" s="394" t="e">
        <f t="shared" ref="Q199:Z199" si="133">Q152/Q133</f>
        <v>#DIV/0!</v>
      </c>
      <c r="R199" s="394" t="e">
        <f t="shared" si="133"/>
        <v>#DIV/0!</v>
      </c>
      <c r="S199" s="394" t="e">
        <f t="shared" si="133"/>
        <v>#DIV/0!</v>
      </c>
      <c r="T199" s="394" t="e">
        <f t="shared" si="133"/>
        <v>#DIV/0!</v>
      </c>
      <c r="U199" s="394" t="e">
        <f t="shared" si="133"/>
        <v>#DIV/0!</v>
      </c>
      <c r="V199" s="394" t="e">
        <f t="shared" si="133"/>
        <v>#DIV/0!</v>
      </c>
      <c r="W199" s="394" t="e">
        <f t="shared" si="133"/>
        <v>#DIV/0!</v>
      </c>
      <c r="X199" s="394" t="e">
        <f t="shared" si="133"/>
        <v>#DIV/0!</v>
      </c>
      <c r="Y199" s="394" t="e">
        <f t="shared" si="133"/>
        <v>#DIV/0!</v>
      </c>
      <c r="Z199" s="394" t="e">
        <f t="shared" si="133"/>
        <v>#DIV/0!</v>
      </c>
      <c r="AA199" s="394" t="e">
        <f>AA152/AA133</f>
        <v>#DIV/0!</v>
      </c>
      <c r="AB199" s="394" t="e">
        <f>AB152/AB133</f>
        <v>#DIV/0!</v>
      </c>
      <c r="AD199" s="395"/>
      <c r="AE199" s="395"/>
      <c r="AF199" s="208" t="e">
        <f t="shared" si="99"/>
        <v>#DIV/0!</v>
      </c>
      <c r="AG199" s="50" t="e">
        <f t="shared" si="100"/>
        <v>#DIV/0!</v>
      </c>
      <c r="AH199" s="50" t="e">
        <f t="shared" si="101"/>
        <v>#DIV/0!</v>
      </c>
      <c r="AI199" s="50" t="e">
        <f t="shared" si="102"/>
        <v>#DIV/0!</v>
      </c>
      <c r="AJ199" s="209" t="e">
        <f t="shared" si="103"/>
        <v>#DIV/0!</v>
      </c>
    </row>
    <row r="200" spans="1:36" s="396" customFormat="1" ht="17.25" customHeight="1">
      <c r="A200" s="1468" t="s">
        <v>2193</v>
      </c>
      <c r="B200" s="1446" t="s">
        <v>1404</v>
      </c>
      <c r="C200" s="1446"/>
      <c r="D200" s="1491"/>
      <c r="E200" s="1387" t="s">
        <v>2646</v>
      </c>
      <c r="F200" s="427" t="e">
        <f>($P$135*F146/F135+$P$134*F143/F134+$P$136*F147/F136+$P$137*F145/F137+$P$133*F144/F133)/$P$133</f>
        <v>#DIV/0!</v>
      </c>
      <c r="G200" s="427" t="e">
        <f t="shared" ref="G200:Z200" si="134">($P$135*G146/G135+$P$134*G143/G134+$P$136*G147/G136+$P$137*G145/G137+$P$133*G144/G133)/$P$133</f>
        <v>#DIV/0!</v>
      </c>
      <c r="H200" s="427" t="e">
        <f t="shared" si="134"/>
        <v>#DIV/0!</v>
      </c>
      <c r="I200" s="427" t="e">
        <f t="shared" si="134"/>
        <v>#DIV/0!</v>
      </c>
      <c r="J200" s="427" t="e">
        <f t="shared" si="134"/>
        <v>#DIV/0!</v>
      </c>
      <c r="K200" s="427" t="e">
        <f t="shared" si="134"/>
        <v>#DIV/0!</v>
      </c>
      <c r="L200" s="427" t="e">
        <f t="shared" si="134"/>
        <v>#DIV/0!</v>
      </c>
      <c r="M200" s="427" t="e">
        <f t="shared" si="134"/>
        <v>#DIV/0!</v>
      </c>
      <c r="N200" s="427" t="e">
        <f t="shared" si="134"/>
        <v>#DIV/0!</v>
      </c>
      <c r="O200" s="427" t="e">
        <f t="shared" si="134"/>
        <v>#DIV/0!</v>
      </c>
      <c r="P200" s="427" t="e">
        <f t="shared" si="134"/>
        <v>#DIV/0!</v>
      </c>
      <c r="Q200" s="427" t="e">
        <f t="shared" si="134"/>
        <v>#DIV/0!</v>
      </c>
      <c r="R200" s="427" t="e">
        <f t="shared" si="134"/>
        <v>#DIV/0!</v>
      </c>
      <c r="S200" s="427" t="e">
        <f t="shared" si="134"/>
        <v>#DIV/0!</v>
      </c>
      <c r="T200" s="427" t="e">
        <f t="shared" si="134"/>
        <v>#DIV/0!</v>
      </c>
      <c r="U200" s="427" t="e">
        <f t="shared" si="134"/>
        <v>#DIV/0!</v>
      </c>
      <c r="V200" s="427" t="e">
        <f t="shared" si="134"/>
        <v>#DIV/0!</v>
      </c>
      <c r="W200" s="427" t="e">
        <f t="shared" si="134"/>
        <v>#DIV/0!</v>
      </c>
      <c r="X200" s="427" t="e">
        <f t="shared" si="134"/>
        <v>#DIV/0!</v>
      </c>
      <c r="Y200" s="427" t="e">
        <f t="shared" si="134"/>
        <v>#DIV/0!</v>
      </c>
      <c r="Z200" s="427" t="e">
        <f t="shared" si="134"/>
        <v>#DIV/0!</v>
      </c>
      <c r="AA200" s="427" t="e">
        <f>($P$135*AA146/AA135+$P$134*AA143/AA134+$P$136*AA147/AA136+$P$137*AA145/AA137+$P$133*AA144/AA133)/$P$133</f>
        <v>#DIV/0!</v>
      </c>
      <c r="AB200" s="427" t="e">
        <f>($P$135*AB146/AB135+$P$134*AB143/AB134+$P$136*AB147/AB136+$P$137*AB145/AB137+$P$133*AB144/AB133)/$P$133</f>
        <v>#DIV/0!</v>
      </c>
      <c r="AD200" s="395"/>
      <c r="AE200" s="395"/>
      <c r="AF200" s="208" t="e">
        <f t="shared" si="99"/>
        <v>#DIV/0!</v>
      </c>
      <c r="AG200" s="50" t="e">
        <f t="shared" si="100"/>
        <v>#DIV/0!</v>
      </c>
      <c r="AH200" s="50" t="e">
        <f t="shared" si="101"/>
        <v>#DIV/0!</v>
      </c>
      <c r="AI200" s="50" t="e">
        <f t="shared" si="102"/>
        <v>#DIV/0!</v>
      </c>
      <c r="AJ200" s="209" t="e">
        <f t="shared" si="103"/>
        <v>#DIV/0!</v>
      </c>
    </row>
    <row r="201" spans="1:36" s="396" customFormat="1" ht="9" customHeight="1">
      <c r="A201" s="1468"/>
      <c r="B201" s="1446"/>
      <c r="C201" s="1446"/>
      <c r="D201" s="1491"/>
      <c r="E201" s="1387"/>
      <c r="F201" s="399"/>
      <c r="G201" s="399"/>
      <c r="H201" s="399"/>
      <c r="I201" s="399"/>
      <c r="J201" s="399"/>
      <c r="K201" s="399"/>
      <c r="L201" s="399"/>
      <c r="M201" s="399"/>
      <c r="N201" s="399"/>
      <c r="O201" s="399"/>
      <c r="P201" s="399"/>
      <c r="Q201" s="399"/>
      <c r="R201" s="399"/>
      <c r="S201" s="399"/>
      <c r="T201" s="399"/>
      <c r="U201" s="399"/>
      <c r="V201" s="399"/>
      <c r="W201" s="399"/>
      <c r="X201" s="399"/>
      <c r="Y201" s="399"/>
      <c r="Z201" s="399"/>
      <c r="AA201" s="399"/>
      <c r="AB201" s="399"/>
      <c r="AD201" s="395"/>
      <c r="AE201" s="418"/>
      <c r="AF201" s="208" t="str">
        <f t="shared" si="99"/>
        <v/>
      </c>
      <c r="AG201" s="50" t="str">
        <f t="shared" si="100"/>
        <v/>
      </c>
      <c r="AH201" s="50" t="str">
        <f t="shared" si="101"/>
        <v/>
      </c>
      <c r="AI201" s="50" t="str">
        <f t="shared" si="102"/>
        <v/>
      </c>
      <c r="AJ201" s="209" t="str">
        <f t="shared" si="103"/>
        <v/>
      </c>
    </row>
    <row r="202" spans="1:36" s="396" customFormat="1" ht="16.5" customHeight="1">
      <c r="A202" s="1476" t="s">
        <v>2650</v>
      </c>
      <c r="B202" s="1446"/>
      <c r="C202" s="1446"/>
      <c r="D202" s="1491"/>
      <c r="E202" s="1387"/>
      <c r="F202" s="399"/>
      <c r="G202" s="399"/>
      <c r="H202" s="399"/>
      <c r="I202" s="399"/>
      <c r="J202" s="399"/>
      <c r="K202" s="399"/>
      <c r="L202" s="399"/>
      <c r="M202" s="399"/>
      <c r="N202" s="399"/>
      <c r="O202" s="399"/>
      <c r="P202" s="399"/>
      <c r="Q202" s="399"/>
      <c r="R202" s="399"/>
      <c r="S202" s="399"/>
      <c r="T202" s="399"/>
      <c r="U202" s="399"/>
      <c r="V202" s="399"/>
      <c r="W202" s="399"/>
      <c r="X202" s="399"/>
      <c r="Y202" s="399"/>
      <c r="Z202" s="399"/>
      <c r="AA202" s="399"/>
      <c r="AB202" s="399"/>
      <c r="AD202" s="395"/>
      <c r="AE202" s="418"/>
      <c r="AF202" s="208" t="str">
        <f>IF(AND(Y202&lt;&gt;0,Z202&lt;&gt;""),(Z202/Y202-1),"")</f>
        <v/>
      </c>
      <c r="AG202" s="50" t="str">
        <f>IF(AND(X202&lt;&gt;0,Y202&lt;&gt;""),(Y202/X202-1),"")</f>
        <v/>
      </c>
      <c r="AH202" s="50" t="str">
        <f>IF(AND(W202&lt;&gt;0,X202&lt;&gt;""),(X202/W202-1),"")</f>
        <v/>
      </c>
      <c r="AI202" s="50" t="str">
        <f>IF(AND(V202&lt;&gt;0,V202&lt;&gt;""),(W202/V202-1),"")</f>
        <v/>
      </c>
      <c r="AJ202" s="209" t="str">
        <f>IF(AND(U202&lt;&gt;0,U202&lt;&gt;""),(V202/U202-1),"")</f>
        <v/>
      </c>
    </row>
    <row r="203" spans="1:36" s="396" customFormat="1" ht="17.25" customHeight="1">
      <c r="A203" s="1468" t="s">
        <v>2658</v>
      </c>
      <c r="B203" s="1446" t="s">
        <v>793</v>
      </c>
      <c r="C203" s="1446"/>
      <c r="D203" s="1491"/>
      <c r="E203" s="1387" t="s">
        <v>2646</v>
      </c>
      <c r="F203" s="752" t="e">
        <f>F143/F134</f>
        <v>#DIV/0!</v>
      </c>
      <c r="G203" s="752" t="e">
        <f t="shared" ref="G203:Z203" si="135">G143/G134</f>
        <v>#DIV/0!</v>
      </c>
      <c r="H203" s="752" t="e">
        <f t="shared" si="135"/>
        <v>#DIV/0!</v>
      </c>
      <c r="I203" s="752" t="e">
        <f t="shared" si="135"/>
        <v>#DIV/0!</v>
      </c>
      <c r="J203" s="752" t="e">
        <f t="shared" si="135"/>
        <v>#DIV/0!</v>
      </c>
      <c r="K203" s="752" t="e">
        <f t="shared" si="135"/>
        <v>#DIV/0!</v>
      </c>
      <c r="L203" s="752" t="e">
        <f t="shared" si="135"/>
        <v>#DIV/0!</v>
      </c>
      <c r="M203" s="752" t="e">
        <f t="shared" si="135"/>
        <v>#DIV/0!</v>
      </c>
      <c r="N203" s="752" t="e">
        <f t="shared" si="135"/>
        <v>#DIV/0!</v>
      </c>
      <c r="O203" s="752" t="e">
        <f t="shared" si="135"/>
        <v>#DIV/0!</v>
      </c>
      <c r="P203" s="752" t="e">
        <f t="shared" si="135"/>
        <v>#DIV/0!</v>
      </c>
      <c r="Q203" s="752" t="e">
        <f t="shared" si="135"/>
        <v>#DIV/0!</v>
      </c>
      <c r="R203" s="752" t="e">
        <f t="shared" si="135"/>
        <v>#DIV/0!</v>
      </c>
      <c r="S203" s="752" t="e">
        <f t="shared" si="135"/>
        <v>#DIV/0!</v>
      </c>
      <c r="T203" s="752" t="e">
        <f t="shared" si="135"/>
        <v>#DIV/0!</v>
      </c>
      <c r="U203" s="752" t="e">
        <f t="shared" si="135"/>
        <v>#DIV/0!</v>
      </c>
      <c r="V203" s="752" t="e">
        <f t="shared" si="135"/>
        <v>#DIV/0!</v>
      </c>
      <c r="W203" s="752" t="e">
        <f t="shared" si="135"/>
        <v>#DIV/0!</v>
      </c>
      <c r="X203" s="752" t="e">
        <f t="shared" si="135"/>
        <v>#DIV/0!</v>
      </c>
      <c r="Y203" s="752" t="e">
        <f t="shared" si="135"/>
        <v>#DIV/0!</v>
      </c>
      <c r="Z203" s="752" t="e">
        <f t="shared" si="135"/>
        <v>#DIV/0!</v>
      </c>
      <c r="AA203" s="752" t="e">
        <f>AA143/AA134</f>
        <v>#DIV/0!</v>
      </c>
      <c r="AB203" s="752" t="e">
        <f>AB143/AB134</f>
        <v>#DIV/0!</v>
      </c>
      <c r="AD203" s="395"/>
      <c r="AE203" s="418"/>
      <c r="AF203" s="208" t="e">
        <f t="shared" si="99"/>
        <v>#DIV/0!</v>
      </c>
      <c r="AG203" s="50" t="e">
        <f t="shared" si="100"/>
        <v>#DIV/0!</v>
      </c>
      <c r="AH203" s="50" t="e">
        <f t="shared" si="101"/>
        <v>#DIV/0!</v>
      </c>
      <c r="AI203" s="50" t="e">
        <f t="shared" si="102"/>
        <v>#DIV/0!</v>
      </c>
      <c r="AJ203" s="209" t="e">
        <f t="shared" si="103"/>
        <v>#DIV/0!</v>
      </c>
    </row>
    <row r="204" spans="1:36" s="396" customFormat="1" ht="17.25" customHeight="1">
      <c r="A204" s="1468" t="s">
        <v>2659</v>
      </c>
      <c r="B204" s="1446" t="s">
        <v>2653</v>
      </c>
      <c r="C204" s="1446"/>
      <c r="D204" s="1491"/>
      <c r="E204" s="1387" t="s">
        <v>2646</v>
      </c>
      <c r="F204" s="752" t="e">
        <f>F146/F135</f>
        <v>#DIV/0!</v>
      </c>
      <c r="G204" s="752" t="e">
        <f t="shared" ref="G204:Z205" si="136">G146/G135</f>
        <v>#DIV/0!</v>
      </c>
      <c r="H204" s="752" t="e">
        <f t="shared" si="136"/>
        <v>#DIV/0!</v>
      </c>
      <c r="I204" s="752" t="e">
        <f t="shared" si="136"/>
        <v>#DIV/0!</v>
      </c>
      <c r="J204" s="752" t="e">
        <f t="shared" si="136"/>
        <v>#DIV/0!</v>
      </c>
      <c r="K204" s="752" t="e">
        <f t="shared" si="136"/>
        <v>#DIV/0!</v>
      </c>
      <c r="L204" s="752" t="e">
        <f t="shared" si="136"/>
        <v>#DIV/0!</v>
      </c>
      <c r="M204" s="752" t="e">
        <f t="shared" si="136"/>
        <v>#DIV/0!</v>
      </c>
      <c r="N204" s="752" t="e">
        <f t="shared" si="136"/>
        <v>#DIV/0!</v>
      </c>
      <c r="O204" s="752" t="e">
        <f t="shared" si="136"/>
        <v>#DIV/0!</v>
      </c>
      <c r="P204" s="752" t="e">
        <f t="shared" si="136"/>
        <v>#DIV/0!</v>
      </c>
      <c r="Q204" s="752" t="e">
        <f t="shared" si="136"/>
        <v>#DIV/0!</v>
      </c>
      <c r="R204" s="752" t="e">
        <f t="shared" si="136"/>
        <v>#DIV/0!</v>
      </c>
      <c r="S204" s="752" t="e">
        <f t="shared" si="136"/>
        <v>#DIV/0!</v>
      </c>
      <c r="T204" s="752" t="e">
        <f t="shared" si="136"/>
        <v>#DIV/0!</v>
      </c>
      <c r="U204" s="752" t="e">
        <f t="shared" si="136"/>
        <v>#DIV/0!</v>
      </c>
      <c r="V204" s="752" t="e">
        <f t="shared" si="136"/>
        <v>#DIV/0!</v>
      </c>
      <c r="W204" s="752" t="e">
        <f t="shared" si="136"/>
        <v>#DIV/0!</v>
      </c>
      <c r="X204" s="752" t="e">
        <f t="shared" si="136"/>
        <v>#DIV/0!</v>
      </c>
      <c r="Y204" s="752" t="e">
        <f t="shared" si="136"/>
        <v>#DIV/0!</v>
      </c>
      <c r="Z204" s="752" t="e">
        <f t="shared" si="136"/>
        <v>#DIV/0!</v>
      </c>
      <c r="AA204" s="752" t="e">
        <f>AA146/AA135</f>
        <v>#DIV/0!</v>
      </c>
      <c r="AB204" s="752" t="e">
        <f>AB146/AB135</f>
        <v>#DIV/0!</v>
      </c>
      <c r="AD204" s="395"/>
      <c r="AE204" s="418"/>
      <c r="AF204" s="208" t="e">
        <f t="shared" si="99"/>
        <v>#DIV/0!</v>
      </c>
      <c r="AG204" s="50" t="e">
        <f t="shared" si="100"/>
        <v>#DIV/0!</v>
      </c>
      <c r="AH204" s="50" t="e">
        <f t="shared" si="101"/>
        <v>#DIV/0!</v>
      </c>
      <c r="AI204" s="50" t="e">
        <f t="shared" si="102"/>
        <v>#DIV/0!</v>
      </c>
      <c r="AJ204" s="209" t="e">
        <f t="shared" si="103"/>
        <v>#DIV/0!</v>
      </c>
    </row>
    <row r="205" spans="1:36" s="396" customFormat="1" ht="17.25" customHeight="1">
      <c r="A205" s="1468" t="s">
        <v>2660</v>
      </c>
      <c r="B205" s="1446" t="s">
        <v>2654</v>
      </c>
      <c r="C205" s="1446"/>
      <c r="D205" s="1491"/>
      <c r="E205" s="1387" t="s">
        <v>2646</v>
      </c>
      <c r="F205" s="752" t="e">
        <f>F147/F136</f>
        <v>#DIV/0!</v>
      </c>
      <c r="G205" s="752" t="e">
        <f t="shared" si="136"/>
        <v>#DIV/0!</v>
      </c>
      <c r="H205" s="752" t="e">
        <f t="shared" si="136"/>
        <v>#DIV/0!</v>
      </c>
      <c r="I205" s="752" t="e">
        <f t="shared" si="136"/>
        <v>#DIV/0!</v>
      </c>
      <c r="J205" s="752" t="e">
        <f t="shared" si="136"/>
        <v>#DIV/0!</v>
      </c>
      <c r="K205" s="752" t="e">
        <f t="shared" si="136"/>
        <v>#DIV/0!</v>
      </c>
      <c r="L205" s="752" t="e">
        <f t="shared" si="136"/>
        <v>#DIV/0!</v>
      </c>
      <c r="M205" s="752" t="e">
        <f t="shared" si="136"/>
        <v>#DIV/0!</v>
      </c>
      <c r="N205" s="752" t="e">
        <f t="shared" si="136"/>
        <v>#DIV/0!</v>
      </c>
      <c r="O205" s="752" t="e">
        <f t="shared" si="136"/>
        <v>#DIV/0!</v>
      </c>
      <c r="P205" s="752" t="e">
        <f t="shared" si="136"/>
        <v>#DIV/0!</v>
      </c>
      <c r="Q205" s="752" t="e">
        <f t="shared" si="136"/>
        <v>#DIV/0!</v>
      </c>
      <c r="R205" s="752" t="e">
        <f t="shared" si="136"/>
        <v>#DIV/0!</v>
      </c>
      <c r="S205" s="752" t="e">
        <f t="shared" si="136"/>
        <v>#DIV/0!</v>
      </c>
      <c r="T205" s="752" t="e">
        <f t="shared" si="136"/>
        <v>#DIV/0!</v>
      </c>
      <c r="U205" s="752" t="e">
        <f t="shared" si="136"/>
        <v>#DIV/0!</v>
      </c>
      <c r="V205" s="752" t="e">
        <f t="shared" si="136"/>
        <v>#DIV/0!</v>
      </c>
      <c r="W205" s="752" t="e">
        <f t="shared" si="136"/>
        <v>#DIV/0!</v>
      </c>
      <c r="X205" s="752" t="e">
        <f t="shared" si="136"/>
        <v>#DIV/0!</v>
      </c>
      <c r="Y205" s="752" t="e">
        <f t="shared" si="136"/>
        <v>#DIV/0!</v>
      </c>
      <c r="Z205" s="752" t="e">
        <f t="shared" si="136"/>
        <v>#DIV/0!</v>
      </c>
      <c r="AA205" s="752" t="e">
        <f>AA147/AA136</f>
        <v>#DIV/0!</v>
      </c>
      <c r="AB205" s="752" t="e">
        <f>AB147/AB136</f>
        <v>#DIV/0!</v>
      </c>
      <c r="AD205" s="395"/>
      <c r="AE205" s="418"/>
      <c r="AF205" s="208" t="e">
        <f t="shared" si="99"/>
        <v>#DIV/0!</v>
      </c>
      <c r="AG205" s="50" t="e">
        <f t="shared" si="100"/>
        <v>#DIV/0!</v>
      </c>
      <c r="AH205" s="50" t="e">
        <f t="shared" si="101"/>
        <v>#DIV/0!</v>
      </c>
      <c r="AI205" s="50" t="e">
        <f t="shared" si="102"/>
        <v>#DIV/0!</v>
      </c>
      <c r="AJ205" s="209" t="e">
        <f t="shared" si="103"/>
        <v>#DIV/0!</v>
      </c>
    </row>
    <row r="206" spans="1:36" s="395" customFormat="1">
      <c r="A206" s="1468" t="s">
        <v>2661</v>
      </c>
      <c r="B206" s="1446" t="s">
        <v>2656</v>
      </c>
      <c r="C206" s="1430"/>
      <c r="D206" s="1367"/>
      <c r="E206" s="1387" t="s">
        <v>2646</v>
      </c>
      <c r="F206" s="752" t="e">
        <f>F145/F137</f>
        <v>#DIV/0!</v>
      </c>
      <c r="G206" s="752" t="e">
        <f t="shared" ref="G206:Z206" si="137">G145/G137</f>
        <v>#DIV/0!</v>
      </c>
      <c r="H206" s="752" t="e">
        <f t="shared" si="137"/>
        <v>#DIV/0!</v>
      </c>
      <c r="I206" s="752" t="e">
        <f t="shared" si="137"/>
        <v>#DIV/0!</v>
      </c>
      <c r="J206" s="752" t="e">
        <f t="shared" si="137"/>
        <v>#DIV/0!</v>
      </c>
      <c r="K206" s="752" t="e">
        <f t="shared" si="137"/>
        <v>#DIV/0!</v>
      </c>
      <c r="L206" s="752" t="e">
        <f t="shared" si="137"/>
        <v>#DIV/0!</v>
      </c>
      <c r="M206" s="752" t="e">
        <f t="shared" si="137"/>
        <v>#DIV/0!</v>
      </c>
      <c r="N206" s="752" t="e">
        <f t="shared" si="137"/>
        <v>#DIV/0!</v>
      </c>
      <c r="O206" s="752" t="e">
        <f t="shared" si="137"/>
        <v>#DIV/0!</v>
      </c>
      <c r="P206" s="752" t="e">
        <f t="shared" si="137"/>
        <v>#DIV/0!</v>
      </c>
      <c r="Q206" s="752" t="e">
        <f t="shared" si="137"/>
        <v>#DIV/0!</v>
      </c>
      <c r="R206" s="752" t="e">
        <f t="shared" si="137"/>
        <v>#DIV/0!</v>
      </c>
      <c r="S206" s="752" t="e">
        <f t="shared" si="137"/>
        <v>#DIV/0!</v>
      </c>
      <c r="T206" s="752" t="e">
        <f t="shared" si="137"/>
        <v>#DIV/0!</v>
      </c>
      <c r="U206" s="752" t="e">
        <f t="shared" si="137"/>
        <v>#DIV/0!</v>
      </c>
      <c r="V206" s="752" t="e">
        <f t="shared" si="137"/>
        <v>#DIV/0!</v>
      </c>
      <c r="W206" s="752" t="e">
        <f t="shared" si="137"/>
        <v>#DIV/0!</v>
      </c>
      <c r="X206" s="752" t="e">
        <f t="shared" si="137"/>
        <v>#DIV/0!</v>
      </c>
      <c r="Y206" s="752" t="e">
        <f t="shared" si="137"/>
        <v>#DIV/0!</v>
      </c>
      <c r="Z206" s="752" t="e">
        <f t="shared" si="137"/>
        <v>#DIV/0!</v>
      </c>
      <c r="AA206" s="752" t="e">
        <f>AA145/AA137</f>
        <v>#DIV/0!</v>
      </c>
      <c r="AB206" s="752" t="e">
        <f>AB145/AB137</f>
        <v>#DIV/0!</v>
      </c>
      <c r="AF206" s="208" t="e">
        <f t="shared" si="99"/>
        <v>#DIV/0!</v>
      </c>
      <c r="AG206" s="50" t="e">
        <f t="shared" si="100"/>
        <v>#DIV/0!</v>
      </c>
      <c r="AH206" s="50" t="e">
        <f t="shared" si="101"/>
        <v>#DIV/0!</v>
      </c>
      <c r="AI206" s="50" t="e">
        <f t="shared" si="102"/>
        <v>#DIV/0!</v>
      </c>
      <c r="AJ206" s="209" t="e">
        <f t="shared" si="103"/>
        <v>#DIV/0!</v>
      </c>
    </row>
    <row r="207" spans="1:36" s="396" customFormat="1" ht="17.25" customHeight="1">
      <c r="A207" s="1468" t="s">
        <v>2773</v>
      </c>
      <c r="B207" s="1446" t="s">
        <v>2771</v>
      </c>
      <c r="C207" s="1446"/>
      <c r="D207" s="1491"/>
      <c r="E207" s="1387" t="s">
        <v>2772</v>
      </c>
      <c r="F207" s="752" t="e">
        <f>F162/F146</f>
        <v>#DIV/0!</v>
      </c>
      <c r="G207" s="752" t="e">
        <f>G162/G146</f>
        <v>#DIV/0!</v>
      </c>
      <c r="H207" s="752" t="e">
        <f>H162/H146</f>
        <v>#DIV/0!</v>
      </c>
      <c r="I207" s="752" t="e">
        <f>I162/I146</f>
        <v>#DIV/0!</v>
      </c>
      <c r="J207" s="752" t="e">
        <f>J162/J146</f>
        <v>#DIV/0!</v>
      </c>
      <c r="K207" s="752" t="e">
        <f t="shared" ref="K207:AA207" si="138">(K145/0.086)/K137*1000*1000</f>
        <v>#DIV/0!</v>
      </c>
      <c r="L207" s="752" t="e">
        <f t="shared" si="138"/>
        <v>#DIV/0!</v>
      </c>
      <c r="M207" s="752" t="e">
        <f t="shared" si="138"/>
        <v>#DIV/0!</v>
      </c>
      <c r="N207" s="752" t="e">
        <f t="shared" si="138"/>
        <v>#DIV/0!</v>
      </c>
      <c r="O207" s="752" t="e">
        <f t="shared" si="138"/>
        <v>#DIV/0!</v>
      </c>
      <c r="P207" s="752" t="e">
        <f t="shared" si="138"/>
        <v>#DIV/0!</v>
      </c>
      <c r="Q207" s="752" t="e">
        <f t="shared" si="138"/>
        <v>#DIV/0!</v>
      </c>
      <c r="R207" s="752" t="e">
        <f t="shared" si="138"/>
        <v>#DIV/0!</v>
      </c>
      <c r="S207" s="752" t="e">
        <f t="shared" si="138"/>
        <v>#DIV/0!</v>
      </c>
      <c r="T207" s="752" t="e">
        <f t="shared" si="138"/>
        <v>#DIV/0!</v>
      </c>
      <c r="U207" s="752" t="e">
        <f t="shared" si="138"/>
        <v>#DIV/0!</v>
      </c>
      <c r="V207" s="752" t="e">
        <f t="shared" si="138"/>
        <v>#DIV/0!</v>
      </c>
      <c r="W207" s="752" t="e">
        <f t="shared" si="138"/>
        <v>#DIV/0!</v>
      </c>
      <c r="X207" s="752" t="e">
        <f t="shared" si="138"/>
        <v>#DIV/0!</v>
      </c>
      <c r="Y207" s="752" t="e">
        <f t="shared" si="138"/>
        <v>#DIV/0!</v>
      </c>
      <c r="Z207" s="752" t="e">
        <f t="shared" si="138"/>
        <v>#DIV/0!</v>
      </c>
      <c r="AA207" s="752" t="e">
        <f t="shared" si="138"/>
        <v>#DIV/0!</v>
      </c>
      <c r="AB207" s="752" t="e">
        <f t="shared" ref="AB207" si="139">(AB145/0.086)/AB137*1000*1000</f>
        <v>#DIV/0!</v>
      </c>
      <c r="AD207" s="395"/>
      <c r="AE207" s="418"/>
      <c r="AF207" s="208" t="e">
        <f>IF(AND(Y207&lt;&gt;0,Z207&lt;&gt;""),(Z207/Y207-1),"")</f>
        <v>#DIV/0!</v>
      </c>
      <c r="AG207" s="50" t="e">
        <f>IF(AND(X207&lt;&gt;0,Y207&lt;&gt;""),(Y207/X207-1),"")</f>
        <v>#DIV/0!</v>
      </c>
      <c r="AH207" s="50" t="e">
        <f>IF(AND(W207&lt;&gt;0,X207&lt;&gt;""),(X207/W207-1),"")</f>
        <v>#DIV/0!</v>
      </c>
      <c r="AI207" s="50" t="e">
        <f>IF(AND(V207&lt;&gt;0,V207&lt;&gt;""),(W207/V207-1),"")</f>
        <v>#DIV/0!</v>
      </c>
      <c r="AJ207" s="209" t="e">
        <f>IF(AND(U207&lt;&gt;0,U207&lt;&gt;""),(V207/U207-1),"")</f>
        <v>#DIV/0!</v>
      </c>
    </row>
    <row r="208" spans="1:36" s="396" customFormat="1" ht="17.25" customHeight="1">
      <c r="A208" s="1468" t="s">
        <v>2662</v>
      </c>
      <c r="B208" s="1446" t="s">
        <v>812</v>
      </c>
      <c r="C208" s="1446"/>
      <c r="D208" s="1491"/>
      <c r="E208" s="1387" t="s">
        <v>2646</v>
      </c>
      <c r="F208" s="752" t="e">
        <f>F144/F133</f>
        <v>#DIV/0!</v>
      </c>
      <c r="G208" s="752" t="e">
        <f t="shared" ref="G208:Z208" si="140">G144/G133</f>
        <v>#DIV/0!</v>
      </c>
      <c r="H208" s="752" t="e">
        <f t="shared" si="140"/>
        <v>#DIV/0!</v>
      </c>
      <c r="I208" s="752" t="e">
        <f t="shared" si="140"/>
        <v>#DIV/0!</v>
      </c>
      <c r="J208" s="752" t="e">
        <f t="shared" si="140"/>
        <v>#DIV/0!</v>
      </c>
      <c r="K208" s="752" t="e">
        <f t="shared" si="140"/>
        <v>#DIV/0!</v>
      </c>
      <c r="L208" s="752" t="e">
        <f t="shared" si="140"/>
        <v>#DIV/0!</v>
      </c>
      <c r="M208" s="752" t="e">
        <f t="shared" si="140"/>
        <v>#DIV/0!</v>
      </c>
      <c r="N208" s="752" t="e">
        <f t="shared" si="140"/>
        <v>#DIV/0!</v>
      </c>
      <c r="O208" s="752" t="e">
        <f t="shared" si="140"/>
        <v>#DIV/0!</v>
      </c>
      <c r="P208" s="752" t="e">
        <f t="shared" si="140"/>
        <v>#DIV/0!</v>
      </c>
      <c r="Q208" s="752" t="e">
        <f t="shared" si="140"/>
        <v>#DIV/0!</v>
      </c>
      <c r="R208" s="752" t="e">
        <f t="shared" si="140"/>
        <v>#DIV/0!</v>
      </c>
      <c r="S208" s="752" t="e">
        <f t="shared" si="140"/>
        <v>#DIV/0!</v>
      </c>
      <c r="T208" s="752" t="e">
        <f t="shared" si="140"/>
        <v>#DIV/0!</v>
      </c>
      <c r="U208" s="752" t="e">
        <f t="shared" si="140"/>
        <v>#DIV/0!</v>
      </c>
      <c r="V208" s="752" t="e">
        <f t="shared" si="140"/>
        <v>#DIV/0!</v>
      </c>
      <c r="W208" s="752" t="e">
        <f t="shared" si="140"/>
        <v>#DIV/0!</v>
      </c>
      <c r="X208" s="752" t="e">
        <f t="shared" si="140"/>
        <v>#DIV/0!</v>
      </c>
      <c r="Y208" s="752" t="e">
        <f t="shared" si="140"/>
        <v>#DIV/0!</v>
      </c>
      <c r="Z208" s="752" t="e">
        <f t="shared" si="140"/>
        <v>#DIV/0!</v>
      </c>
      <c r="AA208" s="752" t="e">
        <f>AA144/AA133</f>
        <v>#DIV/0!</v>
      </c>
      <c r="AB208" s="752" t="e">
        <f>AB144/AB133</f>
        <v>#DIV/0!</v>
      </c>
      <c r="AD208" s="395"/>
      <c r="AE208" s="418"/>
      <c r="AF208" s="208" t="e">
        <f t="shared" si="99"/>
        <v>#DIV/0!</v>
      </c>
      <c r="AG208" s="50" t="e">
        <f t="shared" si="100"/>
        <v>#DIV/0!</v>
      </c>
      <c r="AH208" s="50" t="e">
        <f t="shared" si="101"/>
        <v>#DIV/0!</v>
      </c>
      <c r="AI208" s="50" t="e">
        <f t="shared" si="102"/>
        <v>#DIV/0!</v>
      </c>
      <c r="AJ208" s="209" t="e">
        <f t="shared" si="103"/>
        <v>#DIV/0!</v>
      </c>
    </row>
    <row r="209" spans="1:36" s="396" customFormat="1" ht="14.25" customHeight="1">
      <c r="A209" s="1468"/>
      <c r="B209" s="1446"/>
      <c r="C209" s="1446"/>
      <c r="D209" s="1491"/>
      <c r="E209" s="1387"/>
      <c r="F209" s="394"/>
      <c r="G209" s="394"/>
      <c r="H209" s="394"/>
      <c r="I209" s="394"/>
      <c r="J209" s="394"/>
      <c r="K209" s="394"/>
      <c r="L209" s="394"/>
      <c r="M209" s="394"/>
      <c r="N209" s="394"/>
      <c r="O209" s="394"/>
      <c r="P209" s="394"/>
      <c r="Q209" s="394"/>
      <c r="R209" s="394"/>
      <c r="S209" s="394"/>
      <c r="T209" s="394"/>
      <c r="U209" s="394"/>
      <c r="V209" s="394"/>
      <c r="W209" s="394"/>
      <c r="X209" s="394"/>
      <c r="Y209" s="394"/>
      <c r="Z209" s="394"/>
      <c r="AA209" s="394"/>
      <c r="AB209" s="394"/>
      <c r="AE209" s="395"/>
      <c r="AF209" s="418"/>
      <c r="AG209" s="418"/>
      <c r="AH209" s="418"/>
      <c r="AI209" s="418"/>
      <c r="AJ209" s="418"/>
    </row>
    <row r="210" spans="1:36" s="401" customFormat="1">
      <c r="A210" s="1469"/>
      <c r="B210" s="1443"/>
      <c r="C210" s="1443"/>
      <c r="D210" s="1469"/>
      <c r="E210" s="1469"/>
    </row>
    <row r="211" spans="1:36" s="429" customFormat="1" ht="15">
      <c r="A211" s="1478" t="s">
        <v>1405</v>
      </c>
      <c r="B211" s="1452"/>
      <c r="C211" s="1452"/>
      <c r="D211" s="1495"/>
      <c r="E211" s="1495"/>
    </row>
    <row r="212" spans="1:36" s="429" customFormat="1" ht="14.25">
      <c r="A212" s="1469"/>
      <c r="B212" s="1453"/>
      <c r="C212" s="1454"/>
      <c r="D212" s="1496"/>
      <c r="E212" s="1496"/>
      <c r="F212" s="430">
        <v>1990</v>
      </c>
      <c r="G212" s="431">
        <f t="shared" ref="G212:X212" si="141">F212+1</f>
        <v>1991</v>
      </c>
      <c r="H212" s="431">
        <f t="shared" si="141"/>
        <v>1992</v>
      </c>
      <c r="I212" s="431">
        <f t="shared" si="141"/>
        <v>1993</v>
      </c>
      <c r="J212" s="431">
        <f t="shared" si="141"/>
        <v>1994</v>
      </c>
      <c r="K212" s="431">
        <f t="shared" si="141"/>
        <v>1995</v>
      </c>
      <c r="L212" s="431">
        <f t="shared" si="141"/>
        <v>1996</v>
      </c>
      <c r="M212" s="431">
        <f t="shared" si="141"/>
        <v>1997</v>
      </c>
      <c r="N212" s="431">
        <f t="shared" si="141"/>
        <v>1998</v>
      </c>
      <c r="O212" s="431">
        <f t="shared" si="141"/>
        <v>1999</v>
      </c>
      <c r="P212" s="1510">
        <f t="shared" si="141"/>
        <v>2000</v>
      </c>
      <c r="Q212" s="1511">
        <f t="shared" si="141"/>
        <v>2001</v>
      </c>
      <c r="R212" s="1511">
        <f t="shared" si="141"/>
        <v>2002</v>
      </c>
      <c r="S212" s="1511">
        <f t="shared" si="141"/>
        <v>2003</v>
      </c>
      <c r="T212" s="1511">
        <f t="shared" si="141"/>
        <v>2004</v>
      </c>
      <c r="U212" s="1511">
        <f t="shared" si="141"/>
        <v>2005</v>
      </c>
      <c r="V212" s="1511">
        <f t="shared" si="141"/>
        <v>2006</v>
      </c>
      <c r="W212" s="1511">
        <f t="shared" si="141"/>
        <v>2007</v>
      </c>
      <c r="X212" s="1511">
        <f t="shared" si="141"/>
        <v>2008</v>
      </c>
      <c r="Y212" s="1511">
        <f>X212+1</f>
        <v>2009</v>
      </c>
      <c r="Z212" s="1511">
        <f>Y212+1</f>
        <v>2010</v>
      </c>
      <c r="AA212" s="1511">
        <f>Z212+1</f>
        <v>2011</v>
      </c>
      <c r="AB212" s="1512">
        <f>AA212+1</f>
        <v>2012</v>
      </c>
    </row>
    <row r="213" spans="1:36" s="401" customFormat="1" ht="13.5" customHeight="1">
      <c r="A213" s="1469"/>
      <c r="B213" s="1455"/>
      <c r="C213" s="1456"/>
      <c r="D213" s="1497"/>
      <c r="E213" s="1497"/>
      <c r="F213" s="434" t="e">
        <f>IF(ISNUMBER(IF($D$214=1,F160,IF($D$214=2,F161,IF($D$214=3,F162,IF($D$214=4,F163,IF($D$214=5,F164,IF($D$214=6,F165,"")))))))=FALSE,#N/A,IF($D$214=1,F160,IF($D$214=2,F161,IF($D$214=3,F162,IF($D$214=4,F163,IF($D$214=5,F164,IF($D$214=6,F165,"")))))))</f>
        <v>#N/A</v>
      </c>
      <c r="G213" s="435" t="e">
        <f t="shared" ref="G213:O213" si="142">IF(ISNUMBER(IF($D$214=1,G160,IF($D$214=2,G161,IF($D$214=3,G162,IF($D$214=4,G163,IF($D$214=5,G164,IF($D$214=6,G165,"")))))))=FALSE,#N/A,IF($D$214=1,G160,IF($D$214=2,G161,IF($D$214=3,G162,IF($D$214=4,G163,IF($D$214=5,G164,IF($D$214=6,G165,"")))))))</f>
        <v>#N/A</v>
      </c>
      <c r="H213" s="435" t="e">
        <f t="shared" si="142"/>
        <v>#N/A</v>
      </c>
      <c r="I213" s="435" t="e">
        <f t="shared" si="142"/>
        <v>#N/A</v>
      </c>
      <c r="J213" s="435" t="e">
        <f t="shared" si="142"/>
        <v>#N/A</v>
      </c>
      <c r="K213" s="435" t="e">
        <f t="shared" si="142"/>
        <v>#N/A</v>
      </c>
      <c r="L213" s="435" t="e">
        <f t="shared" si="142"/>
        <v>#N/A</v>
      </c>
      <c r="M213" s="435" t="e">
        <f t="shared" si="142"/>
        <v>#N/A</v>
      </c>
      <c r="N213" s="435" t="e">
        <f t="shared" si="142"/>
        <v>#N/A</v>
      </c>
      <c r="O213" s="435" t="e">
        <f t="shared" si="142"/>
        <v>#N/A</v>
      </c>
      <c r="P213" s="1513" t="e">
        <f>IF(ISNUMBER(IF($D$214=1,P160,IF($D$214=2,P161,IF($D$214=3,P162,IF($D$214=4,P163,IF($D$214=5,P164,IF($D$214=6,P165,"")))))))=FALSE,#N/A,IF($D$214=1,P160,IF($D$214=2,P161,IF($D$214=3,P162,IF($D$214=4,P163,IF($D$214=5,P164,IF($D$214=6,P165,"")))))))</f>
        <v>#N/A</v>
      </c>
      <c r="Q213" s="1513" t="e">
        <f t="shared" ref="Q213:AB213" si="143">IF(ISNUMBER(IF($D$214=1,Q160,IF($D$214=2,Q161,IF($D$214=3,Q162,IF($D$214=4,Q163,IF($D$214=5,Q164,IF($D$214=6,Q165,"")))))))=FALSE,#N/A,IF($D$214=1,Q160,IF($D$214=2,Q161,IF($D$214=3,Q162,IF($D$214=4,Q163,IF($D$214=5,Q164,IF($D$214=6,Q165,"")))))))</f>
        <v>#N/A</v>
      </c>
      <c r="R213" s="1513" t="e">
        <f t="shared" si="143"/>
        <v>#N/A</v>
      </c>
      <c r="S213" s="1513" t="e">
        <f t="shared" si="143"/>
        <v>#N/A</v>
      </c>
      <c r="T213" s="1513" t="e">
        <f t="shared" si="143"/>
        <v>#N/A</v>
      </c>
      <c r="U213" s="1513" t="e">
        <f t="shared" si="143"/>
        <v>#N/A</v>
      </c>
      <c r="V213" s="1513" t="e">
        <f t="shared" si="143"/>
        <v>#N/A</v>
      </c>
      <c r="W213" s="1513" t="e">
        <f t="shared" si="143"/>
        <v>#N/A</v>
      </c>
      <c r="X213" s="1513" t="e">
        <f t="shared" si="143"/>
        <v>#N/A</v>
      </c>
      <c r="Y213" s="1513" t="e">
        <f t="shared" si="143"/>
        <v>#N/A</v>
      </c>
      <c r="Z213" s="1513" t="e">
        <f t="shared" si="143"/>
        <v>#N/A</v>
      </c>
      <c r="AA213" s="1513" t="e">
        <f t="shared" si="143"/>
        <v>#N/A</v>
      </c>
      <c r="AB213" s="1514" t="e">
        <f t="shared" si="143"/>
        <v>#N/A</v>
      </c>
    </row>
    <row r="214" spans="1:36" s="1515" customFormat="1">
      <c r="B214" s="1515" t="str">
        <f>IF(D214=1,B160,IF(D214=2,B161,IF(D214=3,B162,IF(D214=4,B163,IF(D214=5,B164,IF(D214=6,B165,""))))))</f>
        <v xml:space="preserve">Primary intensity </v>
      </c>
      <c r="D214" s="1516">
        <v>2</v>
      </c>
    </row>
    <row r="215" spans="1:36" s="401" customFormat="1">
      <c r="A215" s="1469"/>
      <c r="B215" s="1443"/>
      <c r="C215" s="1443"/>
      <c r="D215" s="1469"/>
      <c r="E215" s="1469"/>
    </row>
  </sheetData>
  <mergeCells count="1">
    <mergeCell ref="AF2:AJ2"/>
  </mergeCells>
  <phoneticPr fontId="18" type="noConversion"/>
  <conditionalFormatting sqref="F155:AB155">
    <cfRule type="cellIs" dxfId="31" priority="1" stopIfTrue="1" operator="greaterThan">
      <formula>10%</formula>
    </cfRule>
    <cfRule type="cellIs" dxfId="30" priority="2" stopIfTrue="1" operator="lessThan">
      <formula>-10%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AM120"/>
  <sheetViews>
    <sheetView zoomScale="80" zoomScaleNormal="80" workbookViewId="0"/>
  </sheetViews>
  <sheetFormatPr defaultColWidth="11.42578125" defaultRowHeight="12.75"/>
  <cols>
    <col min="1" max="1" width="13.42578125" customWidth="1"/>
    <col min="2" max="2" width="40.85546875" customWidth="1"/>
    <col min="3" max="3" width="3" customWidth="1"/>
    <col min="4" max="4" width="11.42578125" customWidth="1"/>
    <col min="5" max="5" width="10" customWidth="1"/>
    <col min="6" max="15" width="11.42578125" hidden="1" customWidth="1"/>
    <col min="16" max="28" width="11.42578125" customWidth="1"/>
    <col min="29" max="29" width="11.42578125" style="4" customWidth="1"/>
    <col min="30" max="30" width="11.42578125" style="481" customWidth="1"/>
    <col min="31" max="37" width="11.42578125" style="4" customWidth="1"/>
  </cols>
  <sheetData>
    <row r="1" spans="1:39" s="202" customFormat="1" ht="34.5" customHeight="1" thickBot="1">
      <c r="A1" s="324" t="s">
        <v>2116</v>
      </c>
      <c r="B1" s="325"/>
      <c r="C1" s="325"/>
      <c r="D1" s="326"/>
      <c r="E1" s="327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476">
        <v>6</v>
      </c>
      <c r="Q1" s="476">
        <v>7</v>
      </c>
      <c r="R1" s="476">
        <v>8</v>
      </c>
      <c r="S1" s="476">
        <v>9</v>
      </c>
      <c r="T1" s="476">
        <v>10</v>
      </c>
      <c r="U1" s="476">
        <v>11</v>
      </c>
      <c r="V1" s="476">
        <v>12</v>
      </c>
      <c r="W1" s="476">
        <v>13</v>
      </c>
      <c r="X1" s="476">
        <v>14</v>
      </c>
      <c r="Y1" s="476">
        <v>15</v>
      </c>
      <c r="Z1" s="476">
        <v>16</v>
      </c>
      <c r="AA1" s="476"/>
      <c r="AB1" s="476"/>
      <c r="AC1" s="476">
        <v>16</v>
      </c>
      <c r="AD1" s="476">
        <v>16</v>
      </c>
    </row>
    <row r="2" spans="1:39" s="4" customFormat="1" ht="15">
      <c r="A2" s="70"/>
      <c r="D2" s="37"/>
      <c r="E2" s="305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D2" s="481"/>
      <c r="AF2" s="1578" t="s">
        <v>723</v>
      </c>
      <c r="AG2" s="1579"/>
      <c r="AH2" s="1579"/>
      <c r="AI2" s="1579"/>
      <c r="AJ2" s="1580"/>
    </row>
    <row r="3" spans="1:39" s="4" customFormat="1" ht="13.5" thickBot="1">
      <c r="A3" s="70"/>
      <c r="D3" s="37"/>
      <c r="E3" s="305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D3" s="481"/>
      <c r="AF3" s="678" t="s">
        <v>2534</v>
      </c>
      <c r="AG3" s="679" t="s">
        <v>2533</v>
      </c>
      <c r="AH3" s="679" t="s">
        <v>722</v>
      </c>
      <c r="AI3" s="679" t="s">
        <v>360</v>
      </c>
      <c r="AJ3" s="680" t="s">
        <v>361</v>
      </c>
    </row>
    <row r="4" spans="1:39" s="326" customFormat="1" ht="12.75" customHeight="1">
      <c r="A4" s="737" t="s">
        <v>1105</v>
      </c>
      <c r="B4" s="738"/>
      <c r="C4" s="738" t="s">
        <v>2120</v>
      </c>
      <c r="D4" s="739"/>
      <c r="E4" s="739"/>
      <c r="F4" s="740">
        <v>1990</v>
      </c>
      <c r="G4" s="740">
        <v>1991</v>
      </c>
      <c r="H4" s="740">
        <v>1992</v>
      </c>
      <c r="I4" s="740">
        <v>1993</v>
      </c>
      <c r="J4" s="740">
        <v>1994</v>
      </c>
      <c r="K4" s="740">
        <v>1995</v>
      </c>
      <c r="L4" s="740">
        <v>1996</v>
      </c>
      <c r="M4" s="740">
        <v>1997</v>
      </c>
      <c r="N4" s="740">
        <v>1998</v>
      </c>
      <c r="O4" s="740">
        <v>1999</v>
      </c>
      <c r="P4" s="740">
        <v>2000</v>
      </c>
      <c r="Q4" s="740">
        <v>2001</v>
      </c>
      <c r="R4" s="740">
        <v>2002</v>
      </c>
      <c r="S4" s="740">
        <v>2003</v>
      </c>
      <c r="T4" s="740">
        <v>2004</v>
      </c>
      <c r="U4" s="740">
        <v>2005</v>
      </c>
      <c r="V4" s="740">
        <v>2006</v>
      </c>
      <c r="W4" s="740">
        <v>2007</v>
      </c>
      <c r="X4" s="740">
        <v>2008</v>
      </c>
      <c r="Y4" s="740">
        <v>2009</v>
      </c>
      <c r="Z4" s="740">
        <v>2010</v>
      </c>
      <c r="AA4" s="740">
        <v>2011</v>
      </c>
      <c r="AB4" s="740">
        <v>2012</v>
      </c>
      <c r="AC4" s="740" t="s">
        <v>2550</v>
      </c>
      <c r="AD4" s="740" t="s">
        <v>1664</v>
      </c>
      <c r="AE4" s="233"/>
      <c r="AF4" s="741"/>
      <c r="AG4" s="742"/>
      <c r="AH4" s="743"/>
      <c r="AI4" s="743"/>
      <c r="AJ4" s="744"/>
      <c r="AK4" s="745"/>
    </row>
    <row r="5" spans="1:39">
      <c r="A5" s="359" t="s">
        <v>1102</v>
      </c>
      <c r="C5" t="s">
        <v>1860</v>
      </c>
      <c r="D5" s="224"/>
      <c r="E5" s="308"/>
      <c r="AF5" s="203"/>
      <c r="AG5" s="45"/>
      <c r="AH5" s="45"/>
      <c r="AI5" s="45"/>
      <c r="AJ5" s="204"/>
    </row>
    <row r="6" spans="1:39">
      <c r="A6" s="1" t="s">
        <v>1006</v>
      </c>
      <c r="B6" s="1" t="s">
        <v>1017</v>
      </c>
      <c r="C6" s="1"/>
      <c r="D6" s="308" t="s">
        <v>1080</v>
      </c>
      <c r="E6" s="308" t="s">
        <v>1104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250"/>
      <c r="AB6" s="250"/>
      <c r="AF6" s="208" t="str">
        <f>IF(AND(Z6&lt;&gt;0,AA6&lt;&gt;""),(AA6/Z6-1),"")</f>
        <v/>
      </c>
      <c r="AG6" s="50" t="str">
        <f>IF(AND(Y6&lt;&gt;0,Z6&lt;&gt;""),(Z6/Y6-1),"")</f>
        <v/>
      </c>
      <c r="AH6" s="50" t="str">
        <f>IF(AND(X6&lt;&gt;0,Y6&lt;&gt;""),(Y6/X6-1),"")</f>
        <v/>
      </c>
      <c r="AI6" s="50" t="str">
        <f>IF(AND(W6&lt;&gt;0,W6&lt;&gt;""),(X6/W6-1),"")</f>
        <v/>
      </c>
      <c r="AJ6" s="209" t="str">
        <f>IF(AND(V6&lt;&gt;0,V6&lt;&gt;""),(W6/V6-1),"")</f>
        <v/>
      </c>
    </row>
    <row r="7" spans="1:39">
      <c r="A7" s="1" t="s">
        <v>1007</v>
      </c>
      <c r="B7" s="1" t="s">
        <v>1018</v>
      </c>
      <c r="C7" s="1"/>
      <c r="D7" s="308" t="s">
        <v>1080</v>
      </c>
      <c r="E7" s="308" t="s">
        <v>1104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236"/>
      <c r="AF7" s="208" t="str">
        <f t="shared" ref="AF7:AF69" si="0">IF(AND(Z7&lt;&gt;0,AA7&lt;&gt;""),(AA7/Z7-1),"")</f>
        <v/>
      </c>
      <c r="AG7" s="50" t="str">
        <f t="shared" ref="AG7:AG69" si="1">IF(AND(Y7&lt;&gt;0,Z7&lt;&gt;""),(Z7/Y7-1),"")</f>
        <v/>
      </c>
      <c r="AH7" s="50" t="str">
        <f t="shared" ref="AH7:AH69" si="2">IF(AND(X7&lt;&gt;0,Y7&lt;&gt;""),(Y7/X7-1),"")</f>
        <v/>
      </c>
      <c r="AI7" s="50" t="str">
        <f t="shared" ref="AI7:AI69" si="3">IF(AND(W7&lt;&gt;0,W7&lt;&gt;""),(X7/W7-1),"")</f>
        <v/>
      </c>
      <c r="AJ7" s="209" t="str">
        <f t="shared" ref="AJ7:AJ69" si="4">IF(AND(V7&lt;&gt;0,V7&lt;&gt;""),(W7/V7-1),"")</f>
        <v/>
      </c>
    </row>
    <row r="8" spans="1:39">
      <c r="A8" s="1" t="s">
        <v>1008</v>
      </c>
      <c r="B8" s="1" t="s">
        <v>1116</v>
      </c>
      <c r="C8" s="1"/>
      <c r="D8" s="308" t="s">
        <v>1080</v>
      </c>
      <c r="E8" s="308" t="s">
        <v>1104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236"/>
      <c r="AF8" s="208" t="str">
        <f t="shared" si="0"/>
        <v/>
      </c>
      <c r="AG8" s="50" t="str">
        <f t="shared" si="1"/>
        <v/>
      </c>
      <c r="AH8" s="50" t="str">
        <f t="shared" si="2"/>
        <v/>
      </c>
      <c r="AI8" s="50" t="str">
        <f t="shared" si="3"/>
        <v/>
      </c>
      <c r="AJ8" s="209" t="str">
        <f t="shared" si="4"/>
        <v/>
      </c>
    </row>
    <row r="9" spans="1:39" s="1330" customFormat="1">
      <c r="A9" s="1322" t="s">
        <v>2709</v>
      </c>
      <c r="B9" s="1322" t="s">
        <v>2710</v>
      </c>
      <c r="C9" s="1322"/>
      <c r="D9" s="1323" t="s">
        <v>1080</v>
      </c>
      <c r="E9" s="308" t="s">
        <v>1104</v>
      </c>
      <c r="F9" s="1324"/>
      <c r="G9" s="1324"/>
      <c r="H9" s="1324"/>
      <c r="I9" s="1324"/>
      <c r="J9" s="1324"/>
      <c r="K9" s="1324"/>
      <c r="L9" s="1324"/>
      <c r="M9" s="1324"/>
      <c r="N9" s="1324"/>
      <c r="O9" s="1324"/>
      <c r="P9" s="1324"/>
      <c r="Q9" s="1324"/>
      <c r="R9" s="1324"/>
      <c r="S9" s="1324"/>
      <c r="T9" s="1324"/>
      <c r="U9" s="1324"/>
      <c r="V9" s="1324"/>
      <c r="W9" s="1324"/>
      <c r="X9" s="1324"/>
      <c r="Y9" s="1324"/>
      <c r="Z9" s="1324"/>
      <c r="AA9" s="1324"/>
      <c r="AB9" s="1324"/>
      <c r="AC9" s="1325"/>
      <c r="AD9" s="1326"/>
      <c r="AE9" s="1307"/>
      <c r="AF9" s="1327"/>
      <c r="AG9" s="1328"/>
      <c r="AH9" s="1328"/>
      <c r="AI9" s="1328"/>
      <c r="AJ9" s="1329"/>
      <c r="AK9" s="1307"/>
    </row>
    <row r="10" spans="1:39" s="16" customFormat="1">
      <c r="A10" s="5" t="s">
        <v>1009</v>
      </c>
      <c r="B10" s="5" t="s">
        <v>1016</v>
      </c>
      <c r="C10" s="5"/>
      <c r="D10" s="308" t="s">
        <v>1080</v>
      </c>
      <c r="E10" s="308" t="s">
        <v>1104</v>
      </c>
      <c r="F10" s="821"/>
      <c r="G10" s="821"/>
      <c r="H10" s="821"/>
      <c r="I10" s="821"/>
      <c r="J10" s="821"/>
      <c r="K10" s="821"/>
      <c r="L10" s="821"/>
      <c r="M10" s="821"/>
      <c r="N10" s="821"/>
      <c r="O10" s="821"/>
      <c r="P10" s="821"/>
      <c r="Q10" s="821"/>
      <c r="R10" s="821"/>
      <c r="S10" s="821"/>
      <c r="T10" s="821"/>
      <c r="U10" s="821"/>
      <c r="V10" s="821"/>
      <c r="W10" s="821"/>
      <c r="X10" s="821"/>
      <c r="Y10" s="821"/>
      <c r="Z10" s="821"/>
      <c r="AA10" s="821"/>
      <c r="AB10" s="821"/>
      <c r="AC10" s="366"/>
      <c r="AD10" s="483"/>
      <c r="AE10" s="384"/>
      <c r="AF10" s="208" t="str">
        <f t="shared" si="0"/>
        <v/>
      </c>
      <c r="AG10" s="50" t="str">
        <f t="shared" si="1"/>
        <v/>
      </c>
      <c r="AH10" s="50" t="str">
        <f t="shared" si="2"/>
        <v/>
      </c>
      <c r="AI10" s="50" t="str">
        <f t="shared" si="3"/>
        <v/>
      </c>
      <c r="AJ10" s="209" t="str">
        <f t="shared" si="4"/>
        <v/>
      </c>
      <c r="AK10" s="384"/>
    </row>
    <row r="11" spans="1:39"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F11" s="208" t="str">
        <f t="shared" si="0"/>
        <v/>
      </c>
      <c r="AG11" s="50" t="str">
        <f t="shared" si="1"/>
        <v/>
      </c>
      <c r="AH11" s="50" t="str">
        <f t="shared" si="2"/>
        <v/>
      </c>
      <c r="AI11" s="50" t="str">
        <f t="shared" si="3"/>
        <v/>
      </c>
      <c r="AJ11" s="209" t="str">
        <f t="shared" si="4"/>
        <v/>
      </c>
    </row>
    <row r="12" spans="1:39" s="2" customFormat="1">
      <c r="A12" s="359" t="s">
        <v>2113</v>
      </c>
      <c r="B12" s="11"/>
      <c r="C12" s="11" t="s">
        <v>1858</v>
      </c>
      <c r="D12" s="227"/>
      <c r="E12" s="224"/>
      <c r="F12" s="1113"/>
      <c r="G12" s="1113"/>
      <c r="H12" s="1113"/>
      <c r="I12" s="1113"/>
      <c r="J12" s="1113"/>
      <c r="K12" s="1113"/>
      <c r="L12" s="1113"/>
      <c r="M12" s="1113"/>
      <c r="N12" s="1113"/>
      <c r="O12" s="1113"/>
      <c r="P12" s="1113"/>
      <c r="Q12" s="1113"/>
      <c r="R12" s="1113"/>
      <c r="S12" s="1113"/>
      <c r="T12" s="1113"/>
      <c r="U12" s="1113"/>
      <c r="V12" s="1113"/>
      <c r="W12" s="1113"/>
      <c r="X12" s="1113"/>
      <c r="Y12" s="1113"/>
      <c r="Z12" s="1113"/>
      <c r="AA12" s="1113"/>
      <c r="AB12" s="1113"/>
      <c r="AC12" s="228"/>
      <c r="AD12" s="482"/>
      <c r="AE12" s="229"/>
      <c r="AF12" s="208" t="str">
        <f t="shared" si="0"/>
        <v/>
      </c>
      <c r="AG12" s="50" t="str">
        <f t="shared" si="1"/>
        <v/>
      </c>
      <c r="AH12" s="50" t="str">
        <f t="shared" si="2"/>
        <v/>
      </c>
      <c r="AI12" s="50" t="str">
        <f t="shared" si="3"/>
        <v/>
      </c>
      <c r="AJ12" s="209" t="str">
        <f t="shared" si="4"/>
        <v/>
      </c>
      <c r="AK12" s="65"/>
      <c r="AL12" s="30"/>
      <c r="AM12" s="30"/>
    </row>
    <row r="13" spans="1:39" s="2" customFormat="1">
      <c r="A13" s="11" t="s">
        <v>1010</v>
      </c>
      <c r="B13" s="11" t="s">
        <v>1117</v>
      </c>
      <c r="D13" s="253" t="s">
        <v>1080</v>
      </c>
      <c r="E13" s="308" t="s">
        <v>1104</v>
      </c>
      <c r="F13" s="1114"/>
      <c r="G13" s="1114"/>
      <c r="H13" s="1114"/>
      <c r="I13" s="1114"/>
      <c r="J13" s="1114"/>
      <c r="K13" s="1114"/>
      <c r="L13" s="1114"/>
      <c r="M13" s="1114"/>
      <c r="N13" s="1114"/>
      <c r="O13" s="1114"/>
      <c r="P13" s="1114"/>
      <c r="Q13" s="1114"/>
      <c r="R13" s="1114"/>
      <c r="S13" s="1114"/>
      <c r="T13" s="1114"/>
      <c r="U13" s="1114"/>
      <c r="V13" s="1114"/>
      <c r="W13" s="1114"/>
      <c r="X13" s="1114"/>
      <c r="Y13" s="1114"/>
      <c r="Z13" s="1114"/>
      <c r="AA13" s="1114"/>
      <c r="AB13" s="1114"/>
      <c r="AC13" s="361"/>
      <c r="AD13" s="484"/>
      <c r="AE13" s="248"/>
      <c r="AF13" s="208" t="str">
        <f t="shared" si="0"/>
        <v/>
      </c>
      <c r="AG13" s="50" t="str">
        <f t="shared" si="1"/>
        <v/>
      </c>
      <c r="AH13" s="50" t="str">
        <f t="shared" si="2"/>
        <v/>
      </c>
      <c r="AI13" s="50" t="str">
        <f t="shared" si="3"/>
        <v/>
      </c>
      <c r="AJ13" s="209" t="str">
        <f t="shared" si="4"/>
        <v/>
      </c>
      <c r="AK13" s="65"/>
      <c r="AL13" s="30"/>
      <c r="AM13" s="30"/>
    </row>
    <row r="14" spans="1:39" s="2" customFormat="1">
      <c r="A14" s="11" t="s">
        <v>1011</v>
      </c>
      <c r="B14" s="11" t="s">
        <v>1118</v>
      </c>
      <c r="D14" s="253" t="s">
        <v>1080</v>
      </c>
      <c r="E14" s="308" t="s">
        <v>1104</v>
      </c>
      <c r="F14" s="1115"/>
      <c r="G14" s="1115"/>
      <c r="H14" s="1115"/>
      <c r="I14" s="1115"/>
      <c r="J14" s="1115"/>
      <c r="K14" s="1115"/>
      <c r="L14" s="1115"/>
      <c r="M14" s="1115"/>
      <c r="N14" s="1115"/>
      <c r="O14" s="1115"/>
      <c r="P14" s="1115"/>
      <c r="Q14" s="1115"/>
      <c r="R14" s="1115"/>
      <c r="S14" s="1115"/>
      <c r="T14" s="1115"/>
      <c r="U14" s="1115"/>
      <c r="V14" s="1115"/>
      <c r="W14" s="1115"/>
      <c r="X14" s="1115"/>
      <c r="Y14" s="1115"/>
      <c r="Z14" s="1115"/>
      <c r="AA14" s="1115"/>
      <c r="AB14" s="1115"/>
      <c r="AC14" s="361"/>
      <c r="AD14" s="484"/>
      <c r="AE14" s="229"/>
      <c r="AF14" s="208" t="str">
        <f t="shared" si="0"/>
        <v/>
      </c>
      <c r="AG14" s="50" t="str">
        <f t="shared" si="1"/>
        <v/>
      </c>
      <c r="AH14" s="50" t="str">
        <f t="shared" si="2"/>
        <v/>
      </c>
      <c r="AI14" s="50" t="str">
        <f t="shared" si="3"/>
        <v/>
      </c>
      <c r="AJ14" s="209" t="str">
        <f t="shared" si="4"/>
        <v/>
      </c>
      <c r="AK14" s="65"/>
      <c r="AL14" s="30"/>
      <c r="AM14" s="30"/>
    </row>
    <row r="15" spans="1:39" s="2" customFormat="1">
      <c r="A15" s="11" t="s">
        <v>1012</v>
      </c>
      <c r="B15" s="11" t="s">
        <v>1120</v>
      </c>
      <c r="D15" s="253" t="s">
        <v>1080</v>
      </c>
      <c r="E15" s="308" t="s">
        <v>1104</v>
      </c>
      <c r="F15" s="1115"/>
      <c r="G15" s="1115"/>
      <c r="H15" s="1115"/>
      <c r="I15" s="1115"/>
      <c r="J15" s="1115"/>
      <c r="K15" s="1115"/>
      <c r="L15" s="1115"/>
      <c r="M15" s="1115"/>
      <c r="N15" s="1115"/>
      <c r="O15" s="1115"/>
      <c r="P15" s="1115"/>
      <c r="Q15" s="1115"/>
      <c r="R15" s="1115"/>
      <c r="S15" s="1115"/>
      <c r="T15" s="1115"/>
      <c r="U15" s="1115"/>
      <c r="V15" s="1115"/>
      <c r="W15" s="1115"/>
      <c r="X15" s="1115"/>
      <c r="Y15" s="1115"/>
      <c r="Z15" s="1115"/>
      <c r="AA15" s="1115"/>
      <c r="AB15" s="1115"/>
      <c r="AC15" s="361"/>
      <c r="AD15" s="484"/>
      <c r="AE15" s="229"/>
      <c r="AF15" s="208" t="str">
        <f t="shared" si="0"/>
        <v/>
      </c>
      <c r="AG15" s="50" t="str">
        <f t="shared" si="1"/>
        <v/>
      </c>
      <c r="AH15" s="50" t="str">
        <f t="shared" si="2"/>
        <v/>
      </c>
      <c r="AI15" s="50" t="str">
        <f t="shared" si="3"/>
        <v/>
      </c>
      <c r="AJ15" s="209" t="str">
        <f t="shared" si="4"/>
        <v/>
      </c>
      <c r="AK15" s="65"/>
      <c r="AL15" s="30"/>
      <c r="AM15" s="30"/>
    </row>
    <row r="16" spans="1:39" s="22" customFormat="1" ht="13.5" thickBot="1">
      <c r="A16" s="22" t="s">
        <v>1013</v>
      </c>
      <c r="B16" s="22" t="s">
        <v>1119</v>
      </c>
      <c r="D16" s="253" t="s">
        <v>1080</v>
      </c>
      <c r="E16" s="308" t="s">
        <v>1104</v>
      </c>
      <c r="F16" s="1115"/>
      <c r="G16" s="1115"/>
      <c r="H16" s="1115"/>
      <c r="I16" s="1115"/>
      <c r="J16" s="1115"/>
      <c r="K16" s="1115"/>
      <c r="L16" s="1115"/>
      <c r="M16" s="1115"/>
      <c r="N16" s="1115"/>
      <c r="O16" s="1115"/>
      <c r="P16" s="1115"/>
      <c r="Q16" s="1115"/>
      <c r="R16" s="1115"/>
      <c r="S16" s="1115"/>
      <c r="T16" s="1115"/>
      <c r="U16" s="1115"/>
      <c r="V16" s="1115"/>
      <c r="W16" s="1115"/>
      <c r="X16" s="1115"/>
      <c r="Y16" s="1115"/>
      <c r="Z16" s="1115"/>
      <c r="AA16" s="1115"/>
      <c r="AB16" s="1115"/>
      <c r="AC16" s="236"/>
      <c r="AD16" s="482"/>
      <c r="AE16" s="235"/>
      <c r="AF16" s="208" t="str">
        <f t="shared" si="0"/>
        <v/>
      </c>
      <c r="AG16" s="50" t="str">
        <f t="shared" si="1"/>
        <v/>
      </c>
      <c r="AH16" s="50" t="str">
        <f t="shared" si="2"/>
        <v/>
      </c>
      <c r="AI16" s="50" t="str">
        <f t="shared" si="3"/>
        <v/>
      </c>
      <c r="AJ16" s="209" t="str">
        <f t="shared" si="4"/>
        <v/>
      </c>
      <c r="AK16" s="65"/>
    </row>
    <row r="17" spans="1:39" s="22" customFormat="1" ht="13.5" thickBot="1">
      <c r="D17" s="253"/>
      <c r="E17" s="308" t="s">
        <v>1104</v>
      </c>
      <c r="F17" s="1115"/>
      <c r="G17" s="1115"/>
      <c r="H17" s="1115"/>
      <c r="I17" s="1115"/>
      <c r="J17" s="1115"/>
      <c r="K17" s="1115"/>
      <c r="L17" s="1115"/>
      <c r="M17" s="1248"/>
      <c r="N17" s="1248"/>
      <c r="O17" s="1248"/>
      <c r="P17" s="1248"/>
      <c r="Q17" s="1248"/>
      <c r="R17" s="1248"/>
      <c r="S17" s="1248"/>
      <c r="T17" s="1248"/>
      <c r="U17" s="1248"/>
      <c r="V17" s="1248"/>
      <c r="W17" s="1248"/>
      <c r="X17" s="1248"/>
      <c r="Y17" s="1248"/>
      <c r="Z17" s="1248"/>
      <c r="AA17" s="1248"/>
      <c r="AB17" s="1517"/>
      <c r="AC17" s="236"/>
      <c r="AD17" s="482"/>
      <c r="AE17" s="235"/>
      <c r="AF17" s="208" t="str">
        <f t="shared" si="0"/>
        <v/>
      </c>
      <c r="AG17" s="50" t="str">
        <f t="shared" si="1"/>
        <v/>
      </c>
      <c r="AH17" s="50" t="str">
        <f t="shared" si="2"/>
        <v/>
      </c>
      <c r="AI17" s="50" t="str">
        <f t="shared" si="3"/>
        <v/>
      </c>
      <c r="AJ17" s="209" t="str">
        <f t="shared" si="4"/>
        <v/>
      </c>
      <c r="AK17" s="65"/>
    </row>
    <row r="18" spans="1:39" s="2" customFormat="1">
      <c r="A18" s="359" t="s">
        <v>2114</v>
      </c>
      <c r="B18" s="11"/>
      <c r="C18" s="11" t="s">
        <v>1859</v>
      </c>
      <c r="D18" s="227"/>
      <c r="E18" s="224"/>
      <c r="F18" s="1113"/>
      <c r="G18" s="1113"/>
      <c r="H18" s="1113"/>
      <c r="I18" s="1113"/>
      <c r="J18" s="1113"/>
      <c r="K18" s="1113"/>
      <c r="L18" s="1113"/>
      <c r="M18" s="1113"/>
      <c r="N18" s="1113"/>
      <c r="O18" s="1113"/>
      <c r="P18" s="1113"/>
      <c r="Q18" s="1113"/>
      <c r="R18" s="1113"/>
      <c r="S18" s="1113"/>
      <c r="T18" s="1113"/>
      <c r="U18" s="1113"/>
      <c r="V18" s="1113"/>
      <c r="W18" s="1113"/>
      <c r="X18" s="1113"/>
      <c r="Y18" s="1113"/>
      <c r="Z18" s="1113"/>
      <c r="AA18" s="1113"/>
      <c r="AB18" s="1113"/>
      <c r="AC18" s="228"/>
      <c r="AD18" s="482"/>
      <c r="AE18" s="229"/>
      <c r="AF18" s="208" t="str">
        <f t="shared" si="0"/>
        <v/>
      </c>
      <c r="AG18" s="50" t="str">
        <f t="shared" si="1"/>
        <v/>
      </c>
      <c r="AH18" s="50" t="str">
        <f t="shared" si="2"/>
        <v/>
      </c>
      <c r="AI18" s="50" t="str">
        <f t="shared" si="3"/>
        <v/>
      </c>
      <c r="AJ18" s="209" t="str">
        <f t="shared" si="4"/>
        <v/>
      </c>
      <c r="AK18" s="65"/>
      <c r="AL18" s="30"/>
      <c r="AM18" s="30"/>
    </row>
    <row r="19" spans="1:39" s="2" customFormat="1">
      <c r="A19" s="11" t="s">
        <v>1010</v>
      </c>
      <c r="B19" s="11" t="s">
        <v>1121</v>
      </c>
      <c r="D19" s="308" t="s">
        <v>1080</v>
      </c>
      <c r="E19" s="308" t="s">
        <v>1104</v>
      </c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361"/>
      <c r="AD19" s="484"/>
      <c r="AE19" s="248"/>
      <c r="AF19" s="208" t="str">
        <f t="shared" si="0"/>
        <v/>
      </c>
      <c r="AG19" s="50" t="str">
        <f t="shared" si="1"/>
        <v/>
      </c>
      <c r="AH19" s="50" t="str">
        <f t="shared" si="2"/>
        <v/>
      </c>
      <c r="AI19" s="50" t="str">
        <f t="shared" si="3"/>
        <v/>
      </c>
      <c r="AJ19" s="209" t="str">
        <f t="shared" si="4"/>
        <v/>
      </c>
      <c r="AK19" s="65"/>
      <c r="AL19" s="30"/>
      <c r="AM19" s="30"/>
    </row>
    <row r="20" spans="1:39" s="2" customFormat="1">
      <c r="A20" s="11" t="s">
        <v>1011</v>
      </c>
      <c r="B20" s="11" t="s">
        <v>1122</v>
      </c>
      <c r="D20" s="308" t="s">
        <v>1080</v>
      </c>
      <c r="E20" s="308" t="s">
        <v>1104</v>
      </c>
      <c r="F20" s="1115"/>
      <c r="G20" s="1115"/>
      <c r="H20" s="1115"/>
      <c r="I20" s="1115"/>
      <c r="J20" s="1115"/>
      <c r="K20" s="1115"/>
      <c r="L20" s="1115"/>
      <c r="M20" s="1115"/>
      <c r="N20" s="1115"/>
      <c r="O20" s="1115"/>
      <c r="P20" s="1115"/>
      <c r="Q20" s="1115"/>
      <c r="R20" s="1115"/>
      <c r="S20" s="1115"/>
      <c r="T20" s="1115"/>
      <c r="U20" s="1115"/>
      <c r="V20" s="1115"/>
      <c r="W20" s="1115"/>
      <c r="X20" s="1115"/>
      <c r="Y20" s="1115"/>
      <c r="Z20" s="1115"/>
      <c r="AA20" s="1115"/>
      <c r="AB20" s="1115"/>
      <c r="AC20" s="361"/>
      <c r="AD20" s="484"/>
      <c r="AE20" s="229"/>
      <c r="AF20" s="208" t="str">
        <f t="shared" si="0"/>
        <v/>
      </c>
      <c r="AG20" s="50" t="str">
        <f t="shared" si="1"/>
        <v/>
      </c>
      <c r="AH20" s="50" t="str">
        <f t="shared" si="2"/>
        <v/>
      </c>
      <c r="AI20" s="50" t="str">
        <f t="shared" si="3"/>
        <v/>
      </c>
      <c r="AJ20" s="209" t="str">
        <f t="shared" si="4"/>
        <v/>
      </c>
      <c r="AK20" s="65"/>
      <c r="AL20" s="30"/>
      <c r="AM20" s="30"/>
    </row>
    <row r="21" spans="1:39" s="2" customFormat="1">
      <c r="A21" s="11" t="s">
        <v>1012</v>
      </c>
      <c r="B21" s="11" t="s">
        <v>1123</v>
      </c>
      <c r="D21" s="308" t="s">
        <v>1080</v>
      </c>
      <c r="E21" s="308" t="s">
        <v>1104</v>
      </c>
      <c r="F21" s="1115"/>
      <c r="G21" s="1115"/>
      <c r="H21" s="1115"/>
      <c r="I21" s="1115"/>
      <c r="J21" s="1115"/>
      <c r="K21" s="1115"/>
      <c r="L21" s="1115"/>
      <c r="M21" s="1115"/>
      <c r="N21" s="1115"/>
      <c r="O21" s="1115"/>
      <c r="P21" s="1115"/>
      <c r="Q21" s="1115"/>
      <c r="R21" s="1115"/>
      <c r="S21" s="1115"/>
      <c r="T21" s="1115"/>
      <c r="U21" s="1115"/>
      <c r="V21" s="1115"/>
      <c r="W21" s="1115"/>
      <c r="X21" s="1115"/>
      <c r="Y21" s="1115"/>
      <c r="Z21" s="1115"/>
      <c r="AA21" s="1115"/>
      <c r="AB21" s="1115"/>
      <c r="AC21" s="361"/>
      <c r="AD21" s="484"/>
      <c r="AE21" s="229"/>
      <c r="AF21" s="208" t="str">
        <f t="shared" si="0"/>
        <v/>
      </c>
      <c r="AG21" s="50" t="str">
        <f t="shared" si="1"/>
        <v/>
      </c>
      <c r="AH21" s="50" t="str">
        <f t="shared" si="2"/>
        <v/>
      </c>
      <c r="AI21" s="50" t="str">
        <f t="shared" si="3"/>
        <v/>
      </c>
      <c r="AJ21" s="209" t="str">
        <f t="shared" si="4"/>
        <v/>
      </c>
      <c r="AK21" s="65"/>
      <c r="AL21" s="30"/>
      <c r="AM21" s="30"/>
    </row>
    <row r="22" spans="1:39" s="22" customFormat="1">
      <c r="A22" s="22" t="s">
        <v>1013</v>
      </c>
      <c r="B22" s="22" t="s">
        <v>1125</v>
      </c>
      <c r="D22" s="308" t="s">
        <v>1080</v>
      </c>
      <c r="E22" s="308" t="s">
        <v>1104</v>
      </c>
      <c r="F22" s="1115"/>
      <c r="G22" s="1115"/>
      <c r="H22" s="1115"/>
      <c r="I22" s="1115"/>
      <c r="J22" s="1115"/>
      <c r="K22" s="1115"/>
      <c r="L22" s="1115"/>
      <c r="M22" s="1115"/>
      <c r="N22" s="1115"/>
      <c r="O22" s="1115"/>
      <c r="P22" s="1115"/>
      <c r="Q22" s="1115"/>
      <c r="R22" s="1115"/>
      <c r="S22" s="1115"/>
      <c r="T22" s="1115"/>
      <c r="U22" s="1115"/>
      <c r="V22" s="1115"/>
      <c r="W22" s="1115"/>
      <c r="X22" s="1115"/>
      <c r="Y22" s="1115"/>
      <c r="Z22" s="1115"/>
      <c r="AA22" s="1115"/>
      <c r="AB22" s="1115"/>
      <c r="AC22" s="236"/>
      <c r="AD22" s="482"/>
      <c r="AE22" s="235"/>
      <c r="AF22" s="208" t="str">
        <f t="shared" si="0"/>
        <v/>
      </c>
      <c r="AG22" s="50" t="str">
        <f t="shared" si="1"/>
        <v/>
      </c>
      <c r="AH22" s="50" t="str">
        <f t="shared" si="2"/>
        <v/>
      </c>
      <c r="AI22" s="50" t="str">
        <f t="shared" si="3"/>
        <v/>
      </c>
      <c r="AJ22" s="209" t="str">
        <f t="shared" si="4"/>
        <v/>
      </c>
      <c r="AK22" s="65"/>
    </row>
    <row r="23" spans="1:39" s="22" customFormat="1">
      <c r="A23" s="22" t="s">
        <v>1360</v>
      </c>
      <c r="B23" s="22" t="s">
        <v>1361</v>
      </c>
      <c r="D23" s="308" t="s">
        <v>1080</v>
      </c>
      <c r="E23" s="308" t="s">
        <v>1104</v>
      </c>
      <c r="F23" s="1115"/>
      <c r="G23" s="1115"/>
      <c r="H23" s="1115"/>
      <c r="I23" s="1115"/>
      <c r="J23" s="1115"/>
      <c r="K23" s="1115"/>
      <c r="L23" s="1115"/>
      <c r="M23" s="1115"/>
      <c r="N23" s="1115"/>
      <c r="O23" s="1115"/>
      <c r="P23" s="1115"/>
      <c r="Q23" s="1115"/>
      <c r="R23" s="1115"/>
      <c r="S23" s="1115"/>
      <c r="T23" s="1115"/>
      <c r="U23" s="1115"/>
      <c r="V23" s="1115"/>
      <c r="W23" s="1115"/>
      <c r="X23" s="1115"/>
      <c r="Y23" s="1115"/>
      <c r="Z23" s="1115"/>
      <c r="AA23" s="1115"/>
      <c r="AB23" s="1115"/>
      <c r="AC23" s="236"/>
      <c r="AD23" s="482"/>
      <c r="AE23" s="235"/>
      <c r="AF23" s="208" t="str">
        <f t="shared" si="0"/>
        <v/>
      </c>
      <c r="AG23" s="50" t="str">
        <f t="shared" si="1"/>
        <v/>
      </c>
      <c r="AH23" s="50" t="str">
        <f t="shared" si="2"/>
        <v/>
      </c>
      <c r="AI23" s="50" t="str">
        <f t="shared" si="3"/>
        <v/>
      </c>
      <c r="AJ23" s="209" t="str">
        <f t="shared" si="4"/>
        <v/>
      </c>
      <c r="AK23" s="65"/>
    </row>
    <row r="24" spans="1:39" s="508" customFormat="1">
      <c r="A24" s="508" t="s">
        <v>1054</v>
      </c>
      <c r="B24" s="22" t="s">
        <v>1124</v>
      </c>
      <c r="C24" s="22"/>
      <c r="D24" s="308" t="s">
        <v>1080</v>
      </c>
      <c r="E24" s="308" t="s">
        <v>1104</v>
      </c>
      <c r="F24" s="1058"/>
      <c r="G24" s="1058"/>
      <c r="H24" s="1058"/>
      <c r="I24" s="1058"/>
      <c r="J24" s="1058"/>
      <c r="K24" s="1058"/>
      <c r="L24" s="1058"/>
      <c r="M24" s="1058"/>
      <c r="N24" s="1058"/>
      <c r="O24" s="1058"/>
      <c r="P24" s="971"/>
      <c r="Q24" s="971"/>
      <c r="R24" s="971"/>
      <c r="S24" s="971"/>
      <c r="T24" s="971"/>
      <c r="U24" s="971"/>
      <c r="V24" s="971"/>
      <c r="W24" s="971"/>
      <c r="X24" s="971"/>
      <c r="Y24" s="971"/>
      <c r="Z24" s="1058"/>
      <c r="AA24" s="1058"/>
      <c r="AB24" s="1058"/>
      <c r="AC24" s="974"/>
      <c r="AD24" s="1116"/>
      <c r="AE24" s="511"/>
      <c r="AF24" s="208" t="str">
        <f t="shared" si="0"/>
        <v/>
      </c>
      <c r="AG24" s="50" t="str">
        <f t="shared" si="1"/>
        <v/>
      </c>
      <c r="AH24" s="50" t="str">
        <f t="shared" si="2"/>
        <v/>
      </c>
      <c r="AI24" s="50" t="str">
        <f t="shared" si="3"/>
        <v/>
      </c>
      <c r="AJ24" s="209" t="str">
        <f t="shared" si="4"/>
        <v/>
      </c>
      <c r="AK24" s="512"/>
    </row>
    <row r="25" spans="1:39" s="22" customFormat="1">
      <c r="D25" s="224"/>
      <c r="E25" s="308"/>
      <c r="M25" s="1261"/>
      <c r="AC25" s="228"/>
      <c r="AD25" s="482"/>
      <c r="AE25" s="235"/>
      <c r="AF25" s="208" t="str">
        <f t="shared" si="0"/>
        <v/>
      </c>
      <c r="AG25" s="50" t="str">
        <f t="shared" si="1"/>
        <v/>
      </c>
      <c r="AH25" s="50" t="str">
        <f t="shared" si="2"/>
        <v/>
      </c>
      <c r="AI25" s="50" t="str">
        <f t="shared" si="3"/>
        <v/>
      </c>
      <c r="AJ25" s="209" t="str">
        <f t="shared" si="4"/>
        <v/>
      </c>
      <c r="AK25" s="65"/>
    </row>
    <row r="26" spans="1:39" s="10" customFormat="1">
      <c r="A26" s="359" t="s">
        <v>1106</v>
      </c>
      <c r="AC26" s="362"/>
      <c r="AD26" s="485"/>
      <c r="AE26" s="363"/>
      <c r="AF26" s="208" t="str">
        <f t="shared" si="0"/>
        <v/>
      </c>
      <c r="AG26" s="50" t="str">
        <f t="shared" si="1"/>
        <v/>
      </c>
      <c r="AH26" s="50" t="str">
        <f t="shared" si="2"/>
        <v/>
      </c>
      <c r="AI26" s="50" t="str">
        <f t="shared" si="3"/>
        <v/>
      </c>
      <c r="AJ26" s="209" t="str">
        <f t="shared" si="4"/>
        <v/>
      </c>
      <c r="AK26" s="385"/>
    </row>
    <row r="27" spans="1:39" ht="7.5" customHeight="1">
      <c r="AF27" s="208" t="str">
        <f t="shared" si="0"/>
        <v/>
      </c>
      <c r="AG27" s="50" t="str">
        <f t="shared" si="1"/>
        <v/>
      </c>
      <c r="AH27" s="50" t="str">
        <f t="shared" si="2"/>
        <v/>
      </c>
      <c r="AI27" s="50" t="str">
        <f t="shared" si="3"/>
        <v/>
      </c>
      <c r="AJ27" s="209" t="str">
        <f t="shared" si="4"/>
        <v/>
      </c>
    </row>
    <row r="28" spans="1:39" s="10" customFormat="1" ht="12" customHeight="1">
      <c r="A28" s="359" t="s">
        <v>1107</v>
      </c>
      <c r="B28" s="1"/>
      <c r="C28" s="1"/>
      <c r="D28" s="253"/>
      <c r="E28" s="308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1"/>
      <c r="AD28" s="486"/>
      <c r="AE28" s="363"/>
      <c r="AF28" s="208" t="str">
        <f t="shared" si="0"/>
        <v/>
      </c>
      <c r="AG28" s="50" t="str">
        <f t="shared" si="1"/>
        <v/>
      </c>
      <c r="AH28" s="50" t="str">
        <f t="shared" si="2"/>
        <v/>
      </c>
      <c r="AI28" s="50" t="str">
        <f t="shared" si="3"/>
        <v/>
      </c>
      <c r="AJ28" s="209" t="str">
        <f t="shared" si="4"/>
        <v/>
      </c>
      <c r="AK28" s="385"/>
    </row>
    <row r="29" spans="1:39" s="508" customFormat="1">
      <c r="A29" s="513" t="s">
        <v>1259</v>
      </c>
      <c r="B29" s="1" t="s">
        <v>1129</v>
      </c>
      <c r="C29" s="1"/>
      <c r="D29" s="757" t="s">
        <v>1080</v>
      </c>
      <c r="E29" s="308" t="s">
        <v>1104</v>
      </c>
      <c r="F29" s="970"/>
      <c r="G29" s="970"/>
      <c r="H29" s="970"/>
      <c r="I29" s="970"/>
      <c r="J29" s="970"/>
      <c r="K29" s="970"/>
      <c r="L29" s="970"/>
      <c r="M29" s="970"/>
      <c r="N29" s="970"/>
      <c r="O29" s="970"/>
      <c r="P29" s="973"/>
      <c r="Q29" s="973"/>
      <c r="R29" s="973"/>
      <c r="S29" s="973"/>
      <c r="T29" s="973"/>
      <c r="U29" s="973"/>
      <c r="V29" s="973"/>
      <c r="W29" s="973"/>
      <c r="X29" s="973"/>
      <c r="Y29" s="973"/>
      <c r="Z29" s="970"/>
      <c r="AA29" s="970"/>
      <c r="AB29" s="970"/>
      <c r="AC29" s="974"/>
      <c r="AD29" s="975"/>
      <c r="AE29" s="511"/>
      <c r="AF29" s="208" t="str">
        <f t="shared" si="0"/>
        <v/>
      </c>
      <c r="AG29" s="50" t="str">
        <f t="shared" si="1"/>
        <v/>
      </c>
      <c r="AH29" s="50" t="str">
        <f t="shared" si="2"/>
        <v/>
      </c>
      <c r="AI29" s="50" t="str">
        <f t="shared" si="3"/>
        <v/>
      </c>
      <c r="AJ29" s="209" t="str">
        <f t="shared" si="4"/>
        <v/>
      </c>
      <c r="AK29" s="512"/>
    </row>
    <row r="30" spans="1:39" s="508" customFormat="1">
      <c r="A30" s="513" t="s">
        <v>1035</v>
      </c>
      <c r="B30" s="1" t="s">
        <v>1130</v>
      </c>
      <c r="C30" s="1"/>
      <c r="D30" s="757" t="s">
        <v>1080</v>
      </c>
      <c r="E30" s="308" t="s">
        <v>1104</v>
      </c>
      <c r="F30" s="970"/>
      <c r="G30" s="970"/>
      <c r="H30" s="970"/>
      <c r="I30" s="970"/>
      <c r="J30" s="970"/>
      <c r="K30" s="970"/>
      <c r="L30" s="970"/>
      <c r="M30" s="970"/>
      <c r="N30" s="970"/>
      <c r="O30" s="970"/>
      <c r="P30" s="973"/>
      <c r="Q30" s="973"/>
      <c r="R30" s="973"/>
      <c r="S30" s="973"/>
      <c r="T30" s="973"/>
      <c r="U30" s="973"/>
      <c r="V30" s="973"/>
      <c r="W30" s="973"/>
      <c r="X30" s="973"/>
      <c r="Y30" s="973"/>
      <c r="Z30" s="970"/>
      <c r="AA30" s="970"/>
      <c r="AB30" s="970"/>
      <c r="AC30" s="974"/>
      <c r="AD30" s="975"/>
      <c r="AE30" s="511"/>
      <c r="AF30" s="208" t="str">
        <f t="shared" si="0"/>
        <v/>
      </c>
      <c r="AG30" s="50" t="str">
        <f t="shared" si="1"/>
        <v/>
      </c>
      <c r="AH30" s="50" t="str">
        <f t="shared" si="2"/>
        <v/>
      </c>
      <c r="AI30" s="50" t="str">
        <f t="shared" si="3"/>
        <v/>
      </c>
      <c r="AJ30" s="209" t="str">
        <f t="shared" si="4"/>
        <v/>
      </c>
      <c r="AK30" s="512"/>
    </row>
    <row r="31" spans="1:39">
      <c r="A31" s="359" t="s">
        <v>1556</v>
      </c>
      <c r="AF31" s="208" t="str">
        <f t="shared" si="0"/>
        <v/>
      </c>
      <c r="AG31" s="50" t="str">
        <f t="shared" si="1"/>
        <v/>
      </c>
      <c r="AH31" s="50" t="str">
        <f t="shared" si="2"/>
        <v/>
      </c>
      <c r="AI31" s="50" t="str">
        <f t="shared" si="3"/>
        <v/>
      </c>
      <c r="AJ31" s="209" t="str">
        <f t="shared" si="4"/>
        <v/>
      </c>
    </row>
    <row r="32" spans="1:39">
      <c r="A32" t="s">
        <v>1557</v>
      </c>
      <c r="B32" t="s">
        <v>1558</v>
      </c>
      <c r="D32" s="1117" t="s">
        <v>1080</v>
      </c>
      <c r="E32" s="308" t="s">
        <v>1104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F32" s="208" t="str">
        <f t="shared" si="0"/>
        <v/>
      </c>
      <c r="AG32" s="50" t="str">
        <f t="shared" si="1"/>
        <v/>
      </c>
      <c r="AH32" s="50" t="str">
        <f t="shared" si="2"/>
        <v/>
      </c>
      <c r="AI32" s="50" t="str">
        <f t="shared" si="3"/>
        <v/>
      </c>
      <c r="AJ32" s="209" t="str">
        <f t="shared" si="4"/>
        <v/>
      </c>
    </row>
    <row r="33" spans="1:37" s="508" customFormat="1" ht="13.5" customHeight="1">
      <c r="A33" s="513"/>
      <c r="B33" s="1"/>
      <c r="C33" s="1"/>
      <c r="D33" s="757"/>
      <c r="E33" s="308"/>
      <c r="F33" s="970"/>
      <c r="G33" s="970"/>
      <c r="H33" s="970"/>
      <c r="I33" s="970"/>
      <c r="J33" s="970"/>
      <c r="K33" s="970"/>
      <c r="L33" s="970"/>
      <c r="M33" s="970"/>
      <c r="N33" s="970"/>
      <c r="O33" s="970"/>
      <c r="P33" s="970"/>
      <c r="Q33" s="970"/>
      <c r="R33" s="970"/>
      <c r="S33" s="970"/>
      <c r="T33" s="970"/>
      <c r="U33" s="970"/>
      <c r="V33" s="970"/>
      <c r="W33" s="970"/>
      <c r="X33" s="970"/>
      <c r="Y33" s="970"/>
      <c r="Z33" s="970"/>
      <c r="AA33" s="970"/>
      <c r="AB33" s="970"/>
      <c r="AC33" s="974"/>
      <c r="AD33" s="975"/>
      <c r="AE33" s="511"/>
      <c r="AF33" s="208" t="str">
        <f t="shared" si="0"/>
        <v/>
      </c>
      <c r="AG33" s="50" t="str">
        <f t="shared" si="1"/>
        <v/>
      </c>
      <c r="AH33" s="50" t="str">
        <f t="shared" si="2"/>
        <v/>
      </c>
      <c r="AI33" s="50" t="str">
        <f t="shared" si="3"/>
        <v/>
      </c>
      <c r="AJ33" s="209" t="str">
        <f t="shared" si="4"/>
        <v/>
      </c>
      <c r="AK33" s="512"/>
    </row>
    <row r="34" spans="1:37" s="508" customFormat="1" ht="13.5" customHeight="1">
      <c r="A34" s="643" t="s">
        <v>1551</v>
      </c>
      <c r="B34" s="1"/>
      <c r="C34" s="1"/>
      <c r="D34" s="757"/>
      <c r="E34" s="757"/>
      <c r="F34" s="970"/>
      <c r="G34" s="970"/>
      <c r="H34" s="970"/>
      <c r="I34" s="970"/>
      <c r="J34" s="970"/>
      <c r="K34" s="970"/>
      <c r="L34" s="970"/>
      <c r="M34" s="970"/>
      <c r="N34" s="970"/>
      <c r="O34" s="970"/>
      <c r="P34" s="973"/>
      <c r="Q34" s="973"/>
      <c r="R34" s="973"/>
      <c r="S34" s="973"/>
      <c r="T34" s="973"/>
      <c r="U34" s="973"/>
      <c r="V34" s="973"/>
      <c r="W34" s="973"/>
      <c r="X34" s="973"/>
      <c r="Y34" s="973"/>
      <c r="Z34" s="970"/>
      <c r="AA34" s="970"/>
      <c r="AB34" s="970"/>
      <c r="AC34" s="974"/>
      <c r="AD34" s="975"/>
      <c r="AE34" s="511"/>
      <c r="AF34" s="208" t="str">
        <f t="shared" si="0"/>
        <v/>
      </c>
      <c r="AG34" s="50" t="str">
        <f t="shared" si="1"/>
        <v/>
      </c>
      <c r="AH34" s="50" t="str">
        <f t="shared" si="2"/>
        <v/>
      </c>
      <c r="AI34" s="50" t="str">
        <f t="shared" si="3"/>
        <v/>
      </c>
      <c r="AJ34" s="209" t="str">
        <f t="shared" si="4"/>
        <v/>
      </c>
      <c r="AK34" s="512"/>
    </row>
    <row r="35" spans="1:37" s="508" customFormat="1" ht="13.5" customHeight="1">
      <c r="A35" s="513" t="s">
        <v>1552</v>
      </c>
      <c r="B35" s="1" t="s">
        <v>1554</v>
      </c>
      <c r="C35" s="1"/>
      <c r="D35" s="757" t="s">
        <v>1080</v>
      </c>
      <c r="E35" s="308" t="s">
        <v>1104</v>
      </c>
      <c r="F35" s="970"/>
      <c r="G35" s="970"/>
      <c r="H35" s="970"/>
      <c r="I35" s="970"/>
      <c r="J35" s="970"/>
      <c r="K35" s="970"/>
      <c r="L35" s="970"/>
      <c r="M35" s="970"/>
      <c r="N35" s="970"/>
      <c r="O35" s="970"/>
      <c r="P35" s="973"/>
      <c r="Q35" s="973"/>
      <c r="R35" s="973"/>
      <c r="S35" s="973"/>
      <c r="T35" s="973"/>
      <c r="U35" s="973"/>
      <c r="V35" s="973"/>
      <c r="W35" s="973"/>
      <c r="X35" s="973"/>
      <c r="Y35" s="973"/>
      <c r="Z35" s="970"/>
      <c r="AA35" s="970"/>
      <c r="AB35" s="970"/>
      <c r="AC35" s="974"/>
      <c r="AD35" s="975"/>
      <c r="AE35" s="511"/>
      <c r="AF35" s="208" t="str">
        <f t="shared" si="0"/>
        <v/>
      </c>
      <c r="AG35" s="50" t="str">
        <f t="shared" si="1"/>
        <v/>
      </c>
      <c r="AH35" s="50" t="str">
        <f t="shared" si="2"/>
        <v/>
      </c>
      <c r="AI35" s="50" t="str">
        <f t="shared" si="3"/>
        <v/>
      </c>
      <c r="AJ35" s="209" t="str">
        <f t="shared" si="4"/>
        <v/>
      </c>
      <c r="AK35" s="512"/>
    </row>
    <row r="36" spans="1:37" s="508" customFormat="1" ht="13.5" customHeight="1">
      <c r="A36" s="513" t="s">
        <v>1553</v>
      </c>
      <c r="B36" s="1" t="s">
        <v>1555</v>
      </c>
      <c r="C36" s="1"/>
      <c r="D36" s="757" t="s">
        <v>1080</v>
      </c>
      <c r="E36" s="308" t="s">
        <v>1104</v>
      </c>
      <c r="F36" s="970"/>
      <c r="G36" s="970"/>
      <c r="H36" s="970"/>
      <c r="I36" s="970"/>
      <c r="J36" s="970"/>
      <c r="K36" s="970"/>
      <c r="L36" s="970"/>
      <c r="M36" s="970"/>
      <c r="N36" s="970"/>
      <c r="O36" s="970"/>
      <c r="P36" s="973"/>
      <c r="Q36" s="973"/>
      <c r="R36" s="973"/>
      <c r="S36" s="973"/>
      <c r="T36" s="973"/>
      <c r="U36" s="973"/>
      <c r="V36" s="973"/>
      <c r="W36" s="973"/>
      <c r="X36" s="973"/>
      <c r="Y36" s="973"/>
      <c r="Z36" s="970"/>
      <c r="AA36" s="970"/>
      <c r="AB36" s="970"/>
      <c r="AC36" s="974"/>
      <c r="AD36" s="975"/>
      <c r="AE36" s="511"/>
      <c r="AF36" s="208" t="str">
        <f t="shared" si="0"/>
        <v/>
      </c>
      <c r="AG36" s="50" t="str">
        <f t="shared" si="1"/>
        <v/>
      </c>
      <c r="AH36" s="50" t="str">
        <f t="shared" si="2"/>
        <v/>
      </c>
      <c r="AI36" s="50" t="str">
        <f t="shared" si="3"/>
        <v/>
      </c>
      <c r="AJ36" s="209" t="str">
        <f t="shared" si="4"/>
        <v/>
      </c>
      <c r="AK36" s="512"/>
    </row>
    <row r="37" spans="1:37" s="508" customFormat="1" ht="13.5" customHeight="1">
      <c r="A37" s="513"/>
      <c r="B37" s="1"/>
      <c r="C37" s="1"/>
      <c r="D37" s="757"/>
      <c r="E37" s="757"/>
      <c r="F37" s="970"/>
      <c r="G37" s="970"/>
      <c r="H37" s="970"/>
      <c r="I37" s="970"/>
      <c r="J37" s="970"/>
      <c r="K37" s="970"/>
      <c r="L37" s="970"/>
      <c r="M37" s="970"/>
      <c r="N37" s="970"/>
      <c r="O37" s="970"/>
      <c r="P37" s="970"/>
      <c r="Q37" s="970"/>
      <c r="R37" s="970"/>
      <c r="S37" s="970"/>
      <c r="T37" s="970"/>
      <c r="U37" s="970"/>
      <c r="V37" s="970"/>
      <c r="W37" s="970"/>
      <c r="X37" s="970"/>
      <c r="Y37" s="970"/>
      <c r="Z37" s="970"/>
      <c r="AA37" s="970"/>
      <c r="AB37" s="970"/>
      <c r="AC37" s="974"/>
      <c r="AD37" s="975"/>
      <c r="AE37" s="511"/>
      <c r="AF37" s="208" t="str">
        <f t="shared" si="0"/>
        <v/>
      </c>
      <c r="AG37" s="50" t="str">
        <f t="shared" si="1"/>
        <v/>
      </c>
      <c r="AH37" s="50" t="str">
        <f t="shared" si="2"/>
        <v/>
      </c>
      <c r="AI37" s="50" t="str">
        <f t="shared" si="3"/>
        <v/>
      </c>
      <c r="AJ37" s="209" t="str">
        <f t="shared" si="4"/>
        <v/>
      </c>
      <c r="AK37" s="512"/>
    </row>
    <row r="38" spans="1:37" s="10" customFormat="1">
      <c r="A38" s="359" t="s">
        <v>1362</v>
      </c>
      <c r="C38" s="11" t="s">
        <v>1857</v>
      </c>
      <c r="M38" s="1104"/>
      <c r="N38" s="1104"/>
      <c r="O38" s="1104"/>
      <c r="P38" s="1104"/>
      <c r="Q38" s="1104"/>
      <c r="R38" s="1104"/>
      <c r="S38" s="1104"/>
      <c r="T38" s="1104"/>
      <c r="U38" s="1104"/>
      <c r="V38" s="1104"/>
      <c r="W38" s="1104"/>
      <c r="X38" s="1104"/>
      <c r="Y38" s="1104"/>
      <c r="Z38" s="1104"/>
      <c r="AA38" s="1104"/>
      <c r="AB38" s="1104"/>
      <c r="AC38" s="362"/>
      <c r="AD38" s="485"/>
      <c r="AE38" s="363"/>
      <c r="AF38" s="208" t="str">
        <f t="shared" si="0"/>
        <v/>
      </c>
      <c r="AG38" s="50" t="str">
        <f t="shared" si="1"/>
        <v/>
      </c>
      <c r="AH38" s="50" t="str">
        <f t="shared" si="2"/>
        <v/>
      </c>
      <c r="AI38" s="50" t="str">
        <f t="shared" si="3"/>
        <v/>
      </c>
      <c r="AJ38" s="209" t="str">
        <f t="shared" si="4"/>
        <v/>
      </c>
      <c r="AK38" s="385"/>
    </row>
    <row r="39" spans="1:37" s="508" customFormat="1">
      <c r="A39" s="513" t="s">
        <v>1029</v>
      </c>
      <c r="B39" s="6" t="s">
        <v>1126</v>
      </c>
      <c r="C39" s="1"/>
      <c r="D39" s="1117" t="s">
        <v>1080</v>
      </c>
      <c r="E39" s="308" t="s">
        <v>1104</v>
      </c>
      <c r="F39" s="976"/>
      <c r="G39" s="976"/>
      <c r="H39" s="976"/>
      <c r="I39" s="976"/>
      <c r="J39" s="976"/>
      <c r="K39" s="976"/>
      <c r="L39" s="976"/>
      <c r="M39" s="976"/>
      <c r="N39" s="976"/>
      <c r="O39" s="976"/>
      <c r="P39" s="973"/>
      <c r="Q39" s="973"/>
      <c r="R39" s="973"/>
      <c r="S39" s="973"/>
      <c r="T39" s="973"/>
      <c r="U39" s="973"/>
      <c r="V39" s="973"/>
      <c r="W39" s="973"/>
      <c r="X39" s="973"/>
      <c r="Y39" s="973"/>
      <c r="Z39" s="973"/>
      <c r="AA39" s="973"/>
      <c r="AB39" s="973"/>
      <c r="AC39" s="974"/>
      <c r="AD39" s="1116"/>
      <c r="AE39" s="511"/>
      <c r="AF39" s="208" t="str">
        <f t="shared" si="0"/>
        <v/>
      </c>
      <c r="AG39" s="50" t="str">
        <f t="shared" si="1"/>
        <v/>
      </c>
      <c r="AH39" s="50" t="str">
        <f t="shared" si="2"/>
        <v/>
      </c>
      <c r="AI39" s="50" t="str">
        <f t="shared" si="3"/>
        <v/>
      </c>
      <c r="AJ39" s="209" t="str">
        <f t="shared" si="4"/>
        <v/>
      </c>
      <c r="AK39" s="512"/>
    </row>
    <row r="40" spans="1:37" s="508" customFormat="1">
      <c r="A40" s="513" t="s">
        <v>1014</v>
      </c>
      <c r="B40" s="6" t="s">
        <v>1127</v>
      </c>
      <c r="C40" s="1"/>
      <c r="D40" s="1117" t="s">
        <v>1080</v>
      </c>
      <c r="E40" s="308" t="s">
        <v>1104</v>
      </c>
      <c r="F40" s="970"/>
      <c r="G40" s="970"/>
      <c r="H40" s="970"/>
      <c r="I40" s="970"/>
      <c r="J40" s="970"/>
      <c r="K40" s="970"/>
      <c r="L40" s="970"/>
      <c r="M40" s="970"/>
      <c r="N40" s="970"/>
      <c r="O40" s="970"/>
      <c r="P40" s="973"/>
      <c r="Q40" s="973"/>
      <c r="R40" s="973"/>
      <c r="S40" s="973"/>
      <c r="T40" s="973"/>
      <c r="U40" s="973"/>
      <c r="V40" s="973"/>
      <c r="W40" s="973"/>
      <c r="X40" s="973"/>
      <c r="Y40" s="973"/>
      <c r="Z40" s="973"/>
      <c r="AA40" s="973"/>
      <c r="AB40" s="973"/>
      <c r="AC40" s="974"/>
      <c r="AD40" s="975"/>
      <c r="AE40" s="511"/>
      <c r="AF40" s="208" t="str">
        <f t="shared" si="0"/>
        <v/>
      </c>
      <c r="AG40" s="50" t="str">
        <f t="shared" si="1"/>
        <v/>
      </c>
      <c r="AH40" s="50" t="str">
        <f t="shared" si="2"/>
        <v/>
      </c>
      <c r="AI40" s="50" t="str">
        <f t="shared" si="3"/>
        <v/>
      </c>
      <c r="AJ40" s="209" t="str">
        <f t="shared" si="4"/>
        <v/>
      </c>
      <c r="AK40" s="512"/>
    </row>
    <row r="41" spans="1:37" s="508" customFormat="1">
      <c r="A41" s="513" t="s">
        <v>1015</v>
      </c>
      <c r="B41" s="6" t="s">
        <v>1128</v>
      </c>
      <c r="C41" s="1"/>
      <c r="D41" s="1117" t="s">
        <v>1080</v>
      </c>
      <c r="E41" s="308" t="s">
        <v>1104</v>
      </c>
      <c r="F41" s="970"/>
      <c r="G41" s="970"/>
      <c r="H41" s="970"/>
      <c r="I41" s="970"/>
      <c r="J41" s="970"/>
      <c r="K41" s="970"/>
      <c r="L41" s="970"/>
      <c r="M41" s="970"/>
      <c r="N41" s="970"/>
      <c r="O41" s="970"/>
      <c r="P41" s="973"/>
      <c r="Q41" s="973"/>
      <c r="R41" s="973"/>
      <c r="S41" s="973"/>
      <c r="T41" s="973"/>
      <c r="U41" s="973"/>
      <c r="V41" s="973"/>
      <c r="W41" s="973"/>
      <c r="X41" s="973"/>
      <c r="Y41" s="973"/>
      <c r="Z41" s="973"/>
      <c r="AA41" s="973"/>
      <c r="AB41" s="973"/>
      <c r="AC41" s="974"/>
      <c r="AD41" s="975"/>
      <c r="AE41" s="511"/>
      <c r="AF41" s="208" t="str">
        <f t="shared" si="0"/>
        <v/>
      </c>
      <c r="AG41" s="50" t="str">
        <f t="shared" si="1"/>
        <v/>
      </c>
      <c r="AH41" s="50" t="str">
        <f t="shared" si="2"/>
        <v/>
      </c>
      <c r="AI41" s="50" t="str">
        <f t="shared" si="3"/>
        <v/>
      </c>
      <c r="AJ41" s="209" t="str">
        <f t="shared" si="4"/>
        <v/>
      </c>
      <c r="AK41" s="512"/>
    </row>
    <row r="42" spans="1:37" s="508" customFormat="1">
      <c r="A42" s="513" t="s">
        <v>2765</v>
      </c>
      <c r="B42" s="1" t="s">
        <v>2766</v>
      </c>
      <c r="C42" s="1"/>
      <c r="D42" s="1117" t="s">
        <v>1080</v>
      </c>
      <c r="E42" s="308" t="s">
        <v>1104</v>
      </c>
      <c r="F42" s="970"/>
      <c r="G42" s="970"/>
      <c r="H42" s="970"/>
      <c r="I42" s="970"/>
      <c r="J42" s="970"/>
      <c r="K42" s="970"/>
      <c r="L42" s="970"/>
      <c r="M42" s="970"/>
      <c r="N42" s="970"/>
      <c r="O42" s="970"/>
      <c r="P42" s="970"/>
      <c r="Q42" s="970"/>
      <c r="R42" s="970"/>
      <c r="S42" s="970"/>
      <c r="T42" s="970"/>
      <c r="U42" s="970"/>
      <c r="V42" s="970"/>
      <c r="W42" s="970"/>
      <c r="X42" s="970"/>
      <c r="Y42" s="970"/>
      <c r="Z42" s="970"/>
      <c r="AA42" s="970"/>
      <c r="AB42" s="970"/>
      <c r="AC42" s="974"/>
      <c r="AD42" s="975"/>
      <c r="AE42" s="511"/>
      <c r="AF42" s="208" t="str">
        <f t="shared" si="0"/>
        <v/>
      </c>
      <c r="AG42" s="50" t="str">
        <f t="shared" si="1"/>
        <v/>
      </c>
      <c r="AH42" s="50" t="str">
        <f t="shared" si="2"/>
        <v/>
      </c>
      <c r="AI42" s="50" t="str">
        <f t="shared" si="3"/>
        <v/>
      </c>
      <c r="AJ42" s="209" t="str">
        <f t="shared" si="4"/>
        <v/>
      </c>
      <c r="AK42" s="512"/>
    </row>
    <row r="43" spans="1:37" s="515" customFormat="1">
      <c r="A43" s="513" t="s">
        <v>2666</v>
      </c>
      <c r="B43" s="2" t="s">
        <v>2767</v>
      </c>
      <c r="C43" s="23"/>
      <c r="D43" s="1117" t="s">
        <v>1080</v>
      </c>
      <c r="E43" s="308" t="s">
        <v>1104</v>
      </c>
      <c r="F43" s="761"/>
      <c r="G43" s="761"/>
      <c r="H43" s="761"/>
      <c r="I43" s="761"/>
      <c r="J43" s="761"/>
      <c r="K43" s="761"/>
      <c r="L43" s="761"/>
      <c r="M43" s="761"/>
      <c r="N43" s="761"/>
      <c r="O43" s="761"/>
      <c r="P43" s="970">
        <f>P39+P40+P41+P42</f>
        <v>0</v>
      </c>
      <c r="Q43" s="761"/>
      <c r="R43" s="761"/>
      <c r="S43" s="761"/>
      <c r="T43" s="761"/>
      <c r="U43" s="761"/>
      <c r="V43" s="761"/>
      <c r="W43" s="761"/>
      <c r="X43" s="761"/>
      <c r="Y43" s="761"/>
      <c r="Z43" s="761"/>
      <c r="AA43" s="761"/>
      <c r="AB43" s="761"/>
      <c r="AC43" s="974"/>
      <c r="AD43" s="975"/>
      <c r="AE43" s="511"/>
      <c r="AF43" s="208" t="str">
        <f t="shared" si="0"/>
        <v/>
      </c>
      <c r="AG43" s="50" t="str">
        <f t="shared" si="1"/>
        <v/>
      </c>
      <c r="AH43" s="50" t="str">
        <f t="shared" si="2"/>
        <v/>
      </c>
      <c r="AI43" s="50" t="str">
        <f t="shared" si="3"/>
        <v/>
      </c>
      <c r="AJ43" s="209" t="str">
        <f t="shared" si="4"/>
        <v/>
      </c>
      <c r="AK43" s="512"/>
    </row>
    <row r="44" spans="1:37">
      <c r="D44" s="1117"/>
      <c r="E44" s="1117"/>
      <c r="F44" s="1058"/>
      <c r="G44" s="1058"/>
      <c r="H44" s="1058"/>
      <c r="I44" s="1058"/>
      <c r="J44" s="1058"/>
      <c r="K44" s="1058"/>
      <c r="L44" s="1058"/>
      <c r="M44" s="1058"/>
      <c r="N44" s="1058"/>
      <c r="O44" s="1058"/>
      <c r="P44" s="1058"/>
      <c r="Q44" s="1058"/>
      <c r="R44" s="1058"/>
      <c r="S44" s="1058"/>
      <c r="T44" s="1058"/>
      <c r="U44" s="1058"/>
      <c r="V44" s="1058"/>
      <c r="W44" s="1058"/>
      <c r="X44" s="1058"/>
      <c r="Y44" s="1058"/>
      <c r="Z44" s="1058"/>
      <c r="AA44" s="1058"/>
      <c r="AB44" s="1058"/>
      <c r="AC44" s="974"/>
      <c r="AD44" s="975"/>
      <c r="AF44" s="208" t="str">
        <f t="shared" si="0"/>
        <v/>
      </c>
      <c r="AG44" s="50" t="str">
        <f t="shared" si="1"/>
        <v/>
      </c>
      <c r="AH44" s="50" t="str">
        <f t="shared" si="2"/>
        <v/>
      </c>
      <c r="AI44" s="50" t="str">
        <f t="shared" si="3"/>
        <v/>
      </c>
      <c r="AJ44" s="209" t="str">
        <f t="shared" si="4"/>
        <v/>
      </c>
    </row>
    <row r="45" spans="1:37">
      <c r="A45" s="359" t="s">
        <v>2115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F45" s="208" t="str">
        <f t="shared" si="0"/>
        <v/>
      </c>
      <c r="AG45" s="50" t="str">
        <f t="shared" si="1"/>
        <v/>
      </c>
      <c r="AH45" s="50" t="str">
        <f t="shared" si="2"/>
        <v/>
      </c>
      <c r="AI45" s="50" t="str">
        <f t="shared" si="3"/>
        <v/>
      </c>
      <c r="AJ45" s="209" t="str">
        <f t="shared" si="4"/>
        <v/>
      </c>
    </row>
    <row r="46" spans="1:37" s="503" customFormat="1">
      <c r="A46" s="515" t="s">
        <v>1036</v>
      </c>
      <c r="B46" s="557" t="s">
        <v>1131</v>
      </c>
      <c r="D46" s="1117" t="s">
        <v>1080</v>
      </c>
      <c r="E46" s="308" t="s">
        <v>1104</v>
      </c>
      <c r="F46" s="1118"/>
      <c r="G46" s="1118"/>
      <c r="H46" s="1118"/>
      <c r="I46" s="1118"/>
      <c r="J46" s="1118"/>
      <c r="K46" s="1118"/>
      <c r="L46" s="1118"/>
      <c r="M46" s="1118"/>
      <c r="N46" s="1118"/>
      <c r="O46" s="1118"/>
      <c r="P46" s="971"/>
      <c r="Q46" s="971"/>
      <c r="R46" s="971"/>
      <c r="S46" s="971"/>
      <c r="T46" s="971"/>
      <c r="U46" s="971"/>
      <c r="V46" s="971"/>
      <c r="W46" s="971"/>
      <c r="X46" s="971"/>
      <c r="Y46" s="971"/>
      <c r="Z46" s="1118"/>
      <c r="AA46" s="1118"/>
      <c r="AB46" s="1118"/>
      <c r="AC46" s="795"/>
      <c r="AD46" s="979"/>
      <c r="AE46" s="495"/>
      <c r="AF46" s="208" t="str">
        <f t="shared" si="0"/>
        <v/>
      </c>
      <c r="AG46" s="50" t="str">
        <f t="shared" si="1"/>
        <v/>
      </c>
      <c r="AH46" s="50" t="str">
        <f t="shared" si="2"/>
        <v/>
      </c>
      <c r="AI46" s="50" t="str">
        <f t="shared" si="3"/>
        <v/>
      </c>
      <c r="AJ46" s="209" t="str">
        <f t="shared" si="4"/>
        <v/>
      </c>
      <c r="AK46" s="495"/>
    </row>
    <row r="47" spans="1:37">
      <c r="AD47" s="972"/>
      <c r="AF47" s="208" t="str">
        <f t="shared" si="0"/>
        <v/>
      </c>
      <c r="AG47" s="50" t="str">
        <f t="shared" si="1"/>
        <v/>
      </c>
      <c r="AH47" s="50" t="str">
        <f t="shared" si="2"/>
        <v/>
      </c>
      <c r="AI47" s="50" t="str">
        <f t="shared" si="3"/>
        <v/>
      </c>
      <c r="AJ47" s="209" t="str">
        <f t="shared" si="4"/>
        <v/>
      </c>
    </row>
    <row r="48" spans="1:37" s="4" customFormat="1">
      <c r="A48" s="387" t="s">
        <v>1364</v>
      </c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65"/>
      <c r="AD48" s="972"/>
      <c r="AF48" s="208" t="str">
        <f t="shared" si="0"/>
        <v/>
      </c>
      <c r="AG48" s="50" t="str">
        <f t="shared" si="1"/>
        <v/>
      </c>
      <c r="AH48" s="50" t="str">
        <f t="shared" si="2"/>
        <v/>
      </c>
      <c r="AI48" s="50" t="str">
        <f t="shared" si="3"/>
        <v/>
      </c>
      <c r="AJ48" s="209" t="str">
        <f t="shared" si="4"/>
        <v/>
      </c>
    </row>
    <row r="49" spans="1:37" s="503" customFormat="1">
      <c r="A49" s="515" t="s">
        <v>1367</v>
      </c>
      <c r="B49" s="557" t="s">
        <v>1365</v>
      </c>
      <c r="D49" s="1117" t="s">
        <v>1080</v>
      </c>
      <c r="E49" s="308" t="s">
        <v>1104</v>
      </c>
      <c r="F49" s="977"/>
      <c r="G49" s="977"/>
      <c r="H49" s="977"/>
      <c r="I49" s="977"/>
      <c r="J49" s="977"/>
      <c r="K49" s="977"/>
      <c r="L49" s="977"/>
      <c r="M49" s="977"/>
      <c r="N49" s="977"/>
      <c r="O49" s="977"/>
      <c r="P49" s="978"/>
      <c r="Q49" s="978"/>
      <c r="R49" s="978"/>
      <c r="S49" s="978"/>
      <c r="T49" s="978"/>
      <c r="U49" s="978"/>
      <c r="V49" s="978"/>
      <c r="W49" s="978"/>
      <c r="X49" s="978"/>
      <c r="Y49" s="978"/>
      <c r="Z49" s="978"/>
      <c r="AA49" s="978"/>
      <c r="AB49" s="978"/>
      <c r="AC49" s="974"/>
      <c r="AD49" s="972"/>
      <c r="AE49" s="495"/>
      <c r="AF49" s="208" t="str">
        <f t="shared" si="0"/>
        <v/>
      </c>
      <c r="AG49" s="50" t="str">
        <f t="shared" si="1"/>
        <v/>
      </c>
      <c r="AH49" s="50" t="str">
        <f t="shared" si="2"/>
        <v/>
      </c>
      <c r="AI49" s="50" t="str">
        <f t="shared" si="3"/>
        <v/>
      </c>
      <c r="AJ49" s="209" t="str">
        <f t="shared" si="4"/>
        <v/>
      </c>
      <c r="AK49" s="495"/>
    </row>
    <row r="50" spans="1:37">
      <c r="A50" t="s">
        <v>1368</v>
      </c>
      <c r="B50" t="s">
        <v>1366</v>
      </c>
      <c r="D50" s="1117" t="s">
        <v>1080</v>
      </c>
      <c r="E50" s="308" t="s">
        <v>1104</v>
      </c>
      <c r="P50" s="978"/>
      <c r="Q50" s="978"/>
      <c r="R50" s="978"/>
      <c r="S50" s="978"/>
      <c r="T50" s="978"/>
      <c r="U50" s="978"/>
      <c r="V50" s="978"/>
      <c r="W50" s="978"/>
      <c r="X50" s="978"/>
      <c r="Y50" s="978"/>
      <c r="Z50" s="978"/>
      <c r="AA50" s="978"/>
      <c r="AB50" s="978"/>
      <c r="AC50" s="974"/>
      <c r="AD50" s="972"/>
      <c r="AF50" s="208" t="str">
        <f t="shared" si="0"/>
        <v/>
      </c>
      <c r="AG50" s="50" t="str">
        <f t="shared" si="1"/>
        <v/>
      </c>
      <c r="AH50" s="50" t="str">
        <f t="shared" si="2"/>
        <v/>
      </c>
      <c r="AI50" s="50" t="str">
        <f t="shared" si="3"/>
        <v/>
      </c>
      <c r="AJ50" s="209" t="str">
        <f t="shared" si="4"/>
        <v/>
      </c>
    </row>
    <row r="51" spans="1:37">
      <c r="D51" s="494"/>
      <c r="E51" s="757"/>
      <c r="AF51" s="208" t="str">
        <f t="shared" si="0"/>
        <v/>
      </c>
      <c r="AG51" s="50" t="str">
        <f t="shared" si="1"/>
        <v/>
      </c>
      <c r="AH51" s="50" t="str">
        <f t="shared" si="2"/>
        <v/>
      </c>
      <c r="AI51" s="50" t="str">
        <f t="shared" si="3"/>
        <v/>
      </c>
      <c r="AJ51" s="209" t="str">
        <f t="shared" si="4"/>
        <v/>
      </c>
    </row>
    <row r="52" spans="1:37" s="4" customFormat="1">
      <c r="A52" s="751" t="s">
        <v>1369</v>
      </c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AB52" s="1425"/>
      <c r="AD52" s="972"/>
      <c r="AF52" s="208" t="str">
        <f t="shared" si="0"/>
        <v/>
      </c>
      <c r="AG52" s="50" t="str">
        <f t="shared" si="1"/>
        <v/>
      </c>
      <c r="AH52" s="50" t="str">
        <f t="shared" si="2"/>
        <v/>
      </c>
      <c r="AI52" s="50" t="str">
        <f t="shared" si="3"/>
        <v/>
      </c>
      <c r="AJ52" s="209" t="str">
        <f t="shared" si="4"/>
        <v/>
      </c>
    </row>
    <row r="53" spans="1:37" s="503" customFormat="1">
      <c r="A53" s="515" t="s">
        <v>1559</v>
      </c>
      <c r="B53" s="557" t="s">
        <v>1373</v>
      </c>
      <c r="D53" s="1117" t="s">
        <v>1080</v>
      </c>
      <c r="E53" s="308" t="s">
        <v>1104</v>
      </c>
      <c r="F53" s="977"/>
      <c r="G53" s="977"/>
      <c r="H53" s="977"/>
      <c r="I53" s="977"/>
      <c r="J53" s="977"/>
      <c r="K53" s="977"/>
      <c r="L53" s="977"/>
      <c r="M53" s="977"/>
      <c r="N53" s="977"/>
      <c r="O53" s="977"/>
      <c r="P53" s="978"/>
      <c r="Q53" s="978"/>
      <c r="R53" s="978"/>
      <c r="S53" s="978"/>
      <c r="T53" s="978"/>
      <c r="U53" s="978"/>
      <c r="V53" s="978"/>
      <c r="W53" s="978"/>
      <c r="X53" s="978"/>
      <c r="Y53" s="978"/>
      <c r="Z53" s="977"/>
      <c r="AA53" s="977"/>
      <c r="AB53" s="977"/>
      <c r="AC53" s="795"/>
      <c r="AD53" s="979"/>
      <c r="AE53" s="495"/>
      <c r="AF53" s="208" t="str">
        <f t="shared" si="0"/>
        <v/>
      </c>
      <c r="AG53" s="50" t="str">
        <f t="shared" si="1"/>
        <v/>
      </c>
      <c r="AH53" s="50" t="str">
        <f t="shared" si="2"/>
        <v/>
      </c>
      <c r="AI53" s="50" t="str">
        <f t="shared" si="3"/>
        <v/>
      </c>
      <c r="AJ53" s="209" t="str">
        <f t="shared" si="4"/>
        <v/>
      </c>
      <c r="AK53" s="495"/>
    </row>
    <row r="54" spans="1:37">
      <c r="A54" t="s">
        <v>1560</v>
      </c>
      <c r="B54" t="s">
        <v>1561</v>
      </c>
      <c r="D54" s="1117" t="s">
        <v>1080</v>
      </c>
      <c r="E54" s="308" t="s">
        <v>1104</v>
      </c>
      <c r="AF54" s="208" t="str">
        <f t="shared" si="0"/>
        <v/>
      </c>
      <c r="AG54" s="50" t="str">
        <f t="shared" si="1"/>
        <v/>
      </c>
      <c r="AH54" s="50" t="str">
        <f t="shared" si="2"/>
        <v/>
      </c>
      <c r="AI54" s="50" t="str">
        <f t="shared" si="3"/>
        <v/>
      </c>
      <c r="AJ54" s="209" t="str">
        <f t="shared" si="4"/>
        <v/>
      </c>
    </row>
    <row r="55" spans="1:37" s="4" customFormat="1">
      <c r="A55" s="387"/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AB55" s="1425"/>
      <c r="AD55" s="972"/>
      <c r="AF55" s="208" t="str">
        <f t="shared" si="0"/>
        <v/>
      </c>
      <c r="AG55" s="50" t="str">
        <f t="shared" si="1"/>
        <v/>
      </c>
      <c r="AH55" s="50" t="str">
        <f t="shared" si="2"/>
        <v/>
      </c>
      <c r="AI55" s="50" t="str">
        <f t="shared" si="3"/>
        <v/>
      </c>
      <c r="AJ55" s="209" t="str">
        <f t="shared" si="4"/>
        <v/>
      </c>
    </row>
    <row r="56" spans="1:37" s="4" customFormat="1">
      <c r="A56" s="387" t="s">
        <v>1370</v>
      </c>
      <c r="F56" s="365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AB56" s="1425"/>
      <c r="AD56" s="972"/>
      <c r="AF56" s="208" t="str">
        <f t="shared" si="0"/>
        <v/>
      </c>
      <c r="AG56" s="50" t="str">
        <f t="shared" si="1"/>
        <v/>
      </c>
      <c r="AH56" s="50" t="str">
        <f t="shared" si="2"/>
        <v/>
      </c>
      <c r="AI56" s="50" t="str">
        <f t="shared" si="3"/>
        <v/>
      </c>
      <c r="AJ56" s="209" t="str">
        <f t="shared" si="4"/>
        <v/>
      </c>
    </row>
    <row r="57" spans="1:37" s="503" customFormat="1">
      <c r="A57" s="515" t="s">
        <v>1371</v>
      </c>
      <c r="B57" s="557" t="s">
        <v>1374</v>
      </c>
      <c r="D57" s="1117" t="s">
        <v>1080</v>
      </c>
      <c r="E57" s="308" t="s">
        <v>1104</v>
      </c>
      <c r="F57" s="977"/>
      <c r="G57" s="977"/>
      <c r="H57" s="977"/>
      <c r="I57" s="977"/>
      <c r="J57" s="977"/>
      <c r="K57" s="977"/>
      <c r="L57" s="977"/>
      <c r="M57" s="977"/>
      <c r="N57" s="977"/>
      <c r="O57" s="977"/>
      <c r="P57" s="978"/>
      <c r="Q57" s="978"/>
      <c r="R57" s="978"/>
      <c r="S57" s="978"/>
      <c r="T57" s="978"/>
      <c r="U57" s="978"/>
      <c r="V57" s="978"/>
      <c r="W57" s="978"/>
      <c r="X57" s="978"/>
      <c r="Y57" s="978"/>
      <c r="Z57" s="977"/>
      <c r="AA57" s="977"/>
      <c r="AB57" s="977"/>
      <c r="AC57" s="795"/>
      <c r="AD57" s="972"/>
      <c r="AE57" s="495"/>
      <c r="AF57" s="208" t="str">
        <f t="shared" si="0"/>
        <v/>
      </c>
      <c r="AG57" s="50" t="str">
        <f t="shared" si="1"/>
        <v/>
      </c>
      <c r="AH57" s="50" t="str">
        <f t="shared" si="2"/>
        <v/>
      </c>
      <c r="AI57" s="50" t="str">
        <f t="shared" si="3"/>
        <v/>
      </c>
      <c r="AJ57" s="209" t="str">
        <f t="shared" si="4"/>
        <v/>
      </c>
      <c r="AK57" s="495"/>
    </row>
    <row r="58" spans="1:37">
      <c r="A58" t="s">
        <v>1372</v>
      </c>
      <c r="B58" t="s">
        <v>1375</v>
      </c>
      <c r="D58" s="1117" t="s">
        <v>1080</v>
      </c>
      <c r="E58" s="308" t="s">
        <v>1104</v>
      </c>
      <c r="AD58" s="972"/>
      <c r="AF58" s="208" t="str">
        <f t="shared" si="0"/>
        <v/>
      </c>
      <c r="AG58" s="50" t="str">
        <f t="shared" si="1"/>
        <v/>
      </c>
      <c r="AH58" s="50" t="str">
        <f t="shared" si="2"/>
        <v/>
      </c>
      <c r="AI58" s="50" t="str">
        <f t="shared" si="3"/>
        <v/>
      </c>
      <c r="AJ58" s="209" t="str">
        <f t="shared" si="4"/>
        <v/>
      </c>
    </row>
    <row r="59" spans="1:37">
      <c r="D59" s="494"/>
      <c r="E59" s="494"/>
      <c r="Z59" s="4"/>
      <c r="AA59" s="4"/>
      <c r="AB59" s="1425"/>
      <c r="AC59" s="361"/>
      <c r="AF59" s="208" t="str">
        <f t="shared" si="0"/>
        <v/>
      </c>
      <c r="AG59" s="50" t="str">
        <f t="shared" si="1"/>
        <v/>
      </c>
      <c r="AH59" s="50" t="str">
        <f t="shared" si="2"/>
        <v/>
      </c>
      <c r="AI59" s="50" t="str">
        <f t="shared" si="3"/>
        <v/>
      </c>
      <c r="AJ59" s="209" t="str">
        <f t="shared" si="4"/>
        <v/>
      </c>
    </row>
    <row r="60" spans="1:37" ht="15.75">
      <c r="A60" s="749" t="s">
        <v>784</v>
      </c>
      <c r="B60" s="4"/>
      <c r="C60" s="387" t="s">
        <v>1861</v>
      </c>
      <c r="D60" s="494"/>
      <c r="E60" s="494"/>
      <c r="Z60" s="4"/>
      <c r="AA60" s="4"/>
      <c r="AB60" s="1425"/>
      <c r="AC60" s="361"/>
      <c r="AF60" s="208" t="str">
        <f t="shared" si="0"/>
        <v/>
      </c>
      <c r="AG60" s="50" t="str">
        <f t="shared" si="1"/>
        <v/>
      </c>
      <c r="AH60" s="50" t="str">
        <f t="shared" si="2"/>
        <v/>
      </c>
      <c r="AI60" s="50" t="str">
        <f t="shared" si="3"/>
        <v/>
      </c>
      <c r="AJ60" s="209" t="str">
        <f t="shared" si="4"/>
        <v/>
      </c>
    </row>
    <row r="61" spans="1:37">
      <c r="A61" s="515"/>
      <c r="B61" s="557" t="s">
        <v>1862</v>
      </c>
      <c r="D61" s="1117" t="s">
        <v>1080</v>
      </c>
      <c r="E61" s="308" t="s">
        <v>1104</v>
      </c>
      <c r="AC61" s="361"/>
      <c r="AF61" s="208" t="str">
        <f t="shared" si="0"/>
        <v/>
      </c>
      <c r="AG61" s="50" t="str">
        <f t="shared" si="1"/>
        <v/>
      </c>
      <c r="AH61" s="50" t="str">
        <f t="shared" si="2"/>
        <v/>
      </c>
      <c r="AI61" s="50" t="str">
        <f t="shared" si="3"/>
        <v/>
      </c>
      <c r="AJ61" s="209" t="str">
        <f t="shared" si="4"/>
        <v/>
      </c>
    </row>
    <row r="62" spans="1:37">
      <c r="B62" s="4" t="s">
        <v>1863</v>
      </c>
      <c r="D62" s="1117" t="s">
        <v>1080</v>
      </c>
      <c r="E62" s="308" t="s">
        <v>1104</v>
      </c>
      <c r="AC62" s="361"/>
      <c r="AF62" s="208" t="str">
        <f t="shared" si="0"/>
        <v/>
      </c>
      <c r="AG62" s="50" t="str">
        <f t="shared" si="1"/>
        <v/>
      </c>
      <c r="AH62" s="50" t="str">
        <f t="shared" si="2"/>
        <v/>
      </c>
      <c r="AI62" s="50" t="str">
        <f t="shared" si="3"/>
        <v/>
      </c>
      <c r="AJ62" s="209" t="str">
        <f t="shared" si="4"/>
        <v/>
      </c>
    </row>
    <row r="63" spans="1:37">
      <c r="B63" s="4"/>
      <c r="D63" s="494"/>
      <c r="E63" s="494"/>
      <c r="Z63" s="4"/>
      <c r="AA63" s="4"/>
      <c r="AB63" s="1425"/>
      <c r="AC63" s="361"/>
      <c r="AF63" s="208" t="str">
        <f t="shared" si="0"/>
        <v/>
      </c>
      <c r="AG63" s="50" t="str">
        <f t="shared" si="1"/>
        <v/>
      </c>
      <c r="AH63" s="50" t="str">
        <f t="shared" si="2"/>
        <v/>
      </c>
      <c r="AI63" s="50" t="str">
        <f t="shared" si="3"/>
        <v/>
      </c>
      <c r="AJ63" s="209" t="str">
        <f t="shared" si="4"/>
        <v/>
      </c>
    </row>
    <row r="64" spans="1:37" ht="15.75">
      <c r="A64" s="749" t="s">
        <v>785</v>
      </c>
      <c r="B64" s="4"/>
      <c r="C64" s="387" t="s">
        <v>1864</v>
      </c>
      <c r="D64" s="494"/>
      <c r="E64" s="494"/>
      <c r="Z64" s="4"/>
      <c r="AA64" s="4"/>
      <c r="AB64" s="1425"/>
      <c r="AC64" s="361"/>
      <c r="AF64" s="208" t="str">
        <f t="shared" si="0"/>
        <v/>
      </c>
      <c r="AG64" s="50" t="str">
        <f t="shared" si="1"/>
        <v/>
      </c>
      <c r="AH64" s="50" t="str">
        <f t="shared" si="2"/>
        <v/>
      </c>
      <c r="AI64" s="50" t="str">
        <f t="shared" si="3"/>
        <v/>
      </c>
      <c r="AJ64" s="209" t="str">
        <f t="shared" si="4"/>
        <v/>
      </c>
    </row>
    <row r="65" spans="1:36">
      <c r="A65" s="515"/>
      <c r="B65" s="557" t="s">
        <v>1862</v>
      </c>
      <c r="D65" s="1117" t="s">
        <v>1080</v>
      </c>
      <c r="E65" s="308" t="s">
        <v>1104</v>
      </c>
      <c r="AC65" s="361"/>
      <c r="AF65" s="208" t="str">
        <f t="shared" si="0"/>
        <v/>
      </c>
      <c r="AG65" s="50" t="str">
        <f t="shared" si="1"/>
        <v/>
      </c>
      <c r="AH65" s="50" t="str">
        <f t="shared" si="2"/>
        <v/>
      </c>
      <c r="AI65" s="50" t="str">
        <f t="shared" si="3"/>
        <v/>
      </c>
      <c r="AJ65" s="209" t="str">
        <f t="shared" si="4"/>
        <v/>
      </c>
    </row>
    <row r="66" spans="1:36">
      <c r="B66" s="4" t="s">
        <v>1863</v>
      </c>
      <c r="D66" s="1117" t="s">
        <v>1080</v>
      </c>
      <c r="E66" s="308" t="s">
        <v>1104</v>
      </c>
      <c r="AC66" s="361"/>
      <c r="AF66" s="208" t="str">
        <f t="shared" si="0"/>
        <v/>
      </c>
      <c r="AG66" s="50" t="str">
        <f t="shared" si="1"/>
        <v/>
      </c>
      <c r="AH66" s="50" t="str">
        <f t="shared" si="2"/>
        <v/>
      </c>
      <c r="AI66" s="50" t="str">
        <f t="shared" si="3"/>
        <v/>
      </c>
      <c r="AJ66" s="209" t="str">
        <f t="shared" si="4"/>
        <v/>
      </c>
    </row>
    <row r="67" spans="1:36">
      <c r="AF67" s="208" t="str">
        <f t="shared" si="0"/>
        <v/>
      </c>
      <c r="AG67" s="50" t="str">
        <f t="shared" si="1"/>
        <v/>
      </c>
      <c r="AH67" s="50" t="str">
        <f t="shared" si="2"/>
        <v/>
      </c>
      <c r="AI67" s="50" t="str">
        <f t="shared" si="3"/>
        <v/>
      </c>
      <c r="AJ67" s="209" t="str">
        <f t="shared" si="4"/>
        <v/>
      </c>
    </row>
    <row r="68" spans="1:36" s="58" customFormat="1" ht="19.5" customHeight="1">
      <c r="A68" s="315" t="s">
        <v>1108</v>
      </c>
      <c r="B68" s="316"/>
      <c r="C68" s="316"/>
      <c r="D68" s="317"/>
      <c r="E68" s="307"/>
      <c r="F68" s="306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487"/>
      <c r="AF68" s="208" t="str">
        <f t="shared" si="0"/>
        <v/>
      </c>
      <c r="AG68" s="50" t="str">
        <f t="shared" si="1"/>
        <v/>
      </c>
      <c r="AH68" s="50" t="str">
        <f t="shared" si="2"/>
        <v/>
      </c>
      <c r="AI68" s="50" t="str">
        <f t="shared" si="3"/>
        <v/>
      </c>
      <c r="AJ68" s="209" t="str">
        <f t="shared" si="4"/>
        <v/>
      </c>
    </row>
    <row r="69" spans="1:36" s="58" customFormat="1" ht="19.5" customHeight="1">
      <c r="A69" s="315"/>
      <c r="B69" s="316"/>
      <c r="C69" s="316"/>
      <c r="D69" s="317"/>
      <c r="E69" s="307"/>
      <c r="F69" s="306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487"/>
      <c r="AF69" s="208" t="str">
        <f t="shared" si="0"/>
        <v/>
      </c>
      <c r="AG69" s="50" t="str">
        <f t="shared" si="1"/>
        <v/>
      </c>
      <c r="AH69" s="50" t="str">
        <f t="shared" si="2"/>
        <v/>
      </c>
      <c r="AI69" s="50" t="str">
        <f t="shared" si="3"/>
        <v/>
      </c>
      <c r="AJ69" s="209" t="str">
        <f t="shared" si="4"/>
        <v/>
      </c>
    </row>
    <row r="70" spans="1:36" s="405" customFormat="1" ht="14.25" customHeight="1">
      <c r="C70" s="139"/>
      <c r="E70" s="34"/>
      <c r="F70" s="538">
        <v>1990</v>
      </c>
      <c r="G70" s="538">
        <v>1991</v>
      </c>
      <c r="H70" s="538">
        <v>1992</v>
      </c>
      <c r="I70" s="538">
        <v>1993</v>
      </c>
      <c r="J70" s="538">
        <v>1994</v>
      </c>
      <c r="K70" s="538">
        <v>1995</v>
      </c>
      <c r="L70" s="538">
        <v>1996</v>
      </c>
      <c r="M70" s="538">
        <v>1997</v>
      </c>
      <c r="N70" s="538">
        <v>1998</v>
      </c>
      <c r="O70" s="538">
        <v>1999</v>
      </c>
      <c r="P70" s="538">
        <v>2000</v>
      </c>
      <c r="Q70" s="538">
        <v>2001</v>
      </c>
      <c r="R70" s="538">
        <v>2002</v>
      </c>
      <c r="S70" s="538">
        <v>2003</v>
      </c>
      <c r="T70" s="538">
        <v>2004</v>
      </c>
      <c r="U70" s="538">
        <v>2005</v>
      </c>
      <c r="V70" s="538">
        <v>2006</v>
      </c>
      <c r="W70" s="538">
        <v>2007</v>
      </c>
      <c r="X70" s="538">
        <v>2008</v>
      </c>
      <c r="Y70" s="538">
        <v>2009</v>
      </c>
      <c r="Z70" s="538">
        <v>2010</v>
      </c>
      <c r="AA70" s="538">
        <v>2011</v>
      </c>
      <c r="AB70" s="538">
        <v>2012</v>
      </c>
      <c r="AC70" s="292"/>
      <c r="AD70" s="1254"/>
      <c r="AF70" s="208">
        <f t="shared" ref="AF70:AF83" si="5">IF(AND(Z70&lt;&gt;0,AA70&lt;&gt;""),(AA70/Z70-1),"")</f>
        <v>4.9751243781104293E-4</v>
      </c>
      <c r="AG70" s="50">
        <f t="shared" ref="AG70:AG83" si="6">IF(AND(Y70&lt;&gt;0,Z70&lt;&gt;""),(Z70/Y70-1),"")</f>
        <v>4.9776007964164037E-4</v>
      </c>
      <c r="AH70" s="50">
        <f t="shared" ref="AH70:AH83" si="7">IF(AND(X70&lt;&gt;0,Y70&lt;&gt;""),(Y70/X70-1),"")</f>
        <v>4.9800796812760062E-4</v>
      </c>
      <c r="AI70" s="50">
        <f t="shared" ref="AI70:AI83" si="8">IF(AND(W70&lt;&gt;0,W70&lt;&gt;""),(X70/W70-1),"")</f>
        <v>4.9825610363729567E-4</v>
      </c>
      <c r="AJ70" s="209">
        <f t="shared" ref="AJ70:AJ83" si="9">IF(AND(V70&lt;&gt;0,V70&lt;&gt;""),(W70/V70-1),"")</f>
        <v>4.9850448654042978E-4</v>
      </c>
    </row>
    <row r="71" spans="1:36" s="775" customFormat="1" ht="14.25" customHeight="1">
      <c r="A71" s="761" t="s">
        <v>798</v>
      </c>
      <c r="B71" s="771" t="s">
        <v>1658</v>
      </c>
      <c r="C71" s="776"/>
      <c r="D71" s="757" t="s">
        <v>1080</v>
      </c>
      <c r="E71" s="758" t="s">
        <v>392</v>
      </c>
      <c r="F71" s="1308"/>
      <c r="G71" s="1308"/>
      <c r="H71" s="1308"/>
      <c r="I71" s="1308"/>
      <c r="J71" s="1308"/>
      <c r="K71" s="1308"/>
      <c r="L71" s="1308"/>
      <c r="M71" s="1308" t="e">
        <f>('Macro '!M50+'Macro '!M62+'Macro '!M72)/'Macro '!M37*100</f>
        <v>#DIV/0!</v>
      </c>
      <c r="N71" s="1308" t="e">
        <f>('Macro '!N50+'Macro '!N62+'Macro '!N72)/'Macro '!N37*100</f>
        <v>#DIV/0!</v>
      </c>
      <c r="O71" s="1308" t="e">
        <f>('Macro '!O50+'Macro '!O62+'Macro '!O72)/'Macro '!O37*100</f>
        <v>#DIV/0!</v>
      </c>
      <c r="P71" s="1308" t="e">
        <f>('Macro '!P50+'Macro '!P62+'Macro '!P72)/'Macro '!P37*100</f>
        <v>#DIV/0!</v>
      </c>
      <c r="Q71" s="1308" t="e">
        <f>('Macro '!Q50+'Macro '!Q62+'Macro '!Q72)/'Macro '!Q37*100</f>
        <v>#DIV/0!</v>
      </c>
      <c r="R71" s="1308" t="e">
        <f>('Macro '!R50+'Macro '!R62+'Macro '!R72)/'Macro '!R37*100</f>
        <v>#DIV/0!</v>
      </c>
      <c r="S71" s="1308" t="e">
        <f>('Macro '!S50+'Macro '!S62+'Macro '!S72)/'Macro '!S37*100</f>
        <v>#DIV/0!</v>
      </c>
      <c r="T71" s="1308" t="e">
        <f>('Macro '!T50+'Macro '!T62+'Macro '!T72)/'Macro '!T37*100</f>
        <v>#DIV/0!</v>
      </c>
      <c r="U71" s="1308" t="e">
        <f>('Macro '!U50+'Macro '!U62+'Macro '!U72)/'Macro '!U37*100</f>
        <v>#DIV/0!</v>
      </c>
      <c r="V71" s="1308" t="e">
        <f>('Macro '!V50+'Macro '!V62+'Macro '!V72)/'Macro '!V37*100</f>
        <v>#DIV/0!</v>
      </c>
      <c r="W71" s="1308" t="e">
        <f>('Macro '!W50+'Macro '!W62+'Macro '!W72)/'Macro '!W37*100</f>
        <v>#DIV/0!</v>
      </c>
      <c r="X71" s="1308" t="e">
        <f>('Macro '!X50+'Macro '!X62+'Macro '!X72)/'Macro '!X37*100</f>
        <v>#DIV/0!</v>
      </c>
      <c r="Y71" s="1308" t="e">
        <f>('Macro '!Y50+'Macro '!Y62+'Macro '!Y72)/'Macro '!Y37*100</f>
        <v>#DIV/0!</v>
      </c>
      <c r="Z71" s="1308" t="e">
        <f>('Macro '!Z50+'Macro '!Z62+'Macro '!Z72)/'Macro '!Z37*100</f>
        <v>#DIV/0!</v>
      </c>
      <c r="AA71" s="1308" t="e">
        <f>('Macro '!AA50+'Macro '!AA62+'Macro '!AA72)/'Macro '!AA37*100</f>
        <v>#DIV/0!</v>
      </c>
      <c r="AB71" s="1308" t="e">
        <f>('Macro '!AB50+'Macro '!AB62+'Macro '!AB72)/'Macro '!AB37*100</f>
        <v>#DIV/0!</v>
      </c>
      <c r="AC71" s="777"/>
      <c r="AD71" s="778"/>
      <c r="AF71" s="208" t="e">
        <f t="shared" si="5"/>
        <v>#DIV/0!</v>
      </c>
      <c r="AG71" s="50" t="e">
        <f t="shared" si="6"/>
        <v>#DIV/0!</v>
      </c>
      <c r="AH71" s="50" t="e">
        <f t="shared" si="7"/>
        <v>#DIV/0!</v>
      </c>
      <c r="AI71" s="50" t="e">
        <f t="shared" si="8"/>
        <v>#DIV/0!</v>
      </c>
      <c r="AJ71" s="209" t="e">
        <f t="shared" si="9"/>
        <v>#DIV/0!</v>
      </c>
    </row>
    <row r="72" spans="1:36" s="761" customFormat="1" ht="14.25" customHeight="1">
      <c r="A72" s="761" t="s">
        <v>1058</v>
      </c>
      <c r="B72" s="761" t="s">
        <v>1132</v>
      </c>
      <c r="D72" s="757" t="s">
        <v>1080</v>
      </c>
      <c r="E72" s="758" t="s">
        <v>392</v>
      </c>
      <c r="F72" s="1309"/>
      <c r="G72" s="1309"/>
      <c r="H72" s="1309"/>
      <c r="I72" s="1309"/>
      <c r="J72" s="1309"/>
      <c r="K72" s="1309"/>
      <c r="L72" s="1309"/>
      <c r="M72" s="1309" t="e">
        <f>M29/(#REF!+(('Macro '!M33+'Macro '!M35)))*100</f>
        <v>#REF!</v>
      </c>
      <c r="N72" s="1309" t="e">
        <f>N29/(#REF!+(('Macro '!N33+'Macro '!N35)))*100</f>
        <v>#REF!</v>
      </c>
      <c r="O72" s="1309" t="e">
        <f>O29/(#REF!+(('Macro '!O33+'Macro '!O35)))*100</f>
        <v>#REF!</v>
      </c>
      <c r="P72" s="1309" t="e">
        <f>P29/(P43+(('Macro '!P33+'Macro '!P34+'Macro '!P35)))*100</f>
        <v>#DIV/0!</v>
      </c>
      <c r="Q72" s="1309" t="e">
        <f>Q29/(Q43+(('Macro '!Q33+'Macro '!Q34+'Macro '!Q35)))*100</f>
        <v>#DIV/0!</v>
      </c>
      <c r="R72" s="1309" t="e">
        <f>R29/(R43+(('Macro '!R33+'Macro '!R34+'Macro '!R35)))*100</f>
        <v>#DIV/0!</v>
      </c>
      <c r="S72" s="1309" t="e">
        <f>S29/(S43+(('Macro '!S33+'Macro '!S34+'Macro '!S35)))*100</f>
        <v>#DIV/0!</v>
      </c>
      <c r="T72" s="1309" t="e">
        <f>T29/(T43+(('Macro '!T33+'Macro '!T34+'Macro '!T35)))*100</f>
        <v>#DIV/0!</v>
      </c>
      <c r="U72" s="1309" t="e">
        <f>U29/(U43+(('Macro '!U33+'Macro '!U34+'Macro '!U35)))*100</f>
        <v>#DIV/0!</v>
      </c>
      <c r="V72" s="1309" t="e">
        <f>V29/(V43+(('Macro '!V33+'Macro '!V34+'Macro '!V35)))*100</f>
        <v>#DIV/0!</v>
      </c>
      <c r="W72" s="1309" t="e">
        <f>W29/(W43+(('Macro '!W33+'Macro '!W34+'Macro '!W35)))*100</f>
        <v>#DIV/0!</v>
      </c>
      <c r="X72" s="1309" t="e">
        <f>X29/(X43+(('Macro '!X33+'Macro '!X34+'Macro '!X35)))*100</f>
        <v>#DIV/0!</v>
      </c>
      <c r="Y72" s="1309" t="e">
        <f>Y29/(Y43+(('Macro '!Y33+'Macro '!Y34+'Macro '!Y35)))*100</f>
        <v>#DIV/0!</v>
      </c>
      <c r="Z72" s="1309" t="e">
        <f>Z29/(Z43+(('Macro '!Z33+'Macro '!Z34+'Macro '!Z35)))*100</f>
        <v>#DIV/0!</v>
      </c>
      <c r="AA72" s="1309" t="e">
        <f>AA29/(AA43+(('Macro '!AA33+'Macro '!AA34+'Macro '!AA35)))*100</f>
        <v>#DIV/0!</v>
      </c>
      <c r="AB72" s="1309" t="e">
        <f>AB29/(AB43+(('Macro '!AB33+'Macro '!AB34+'Macro '!AB35)))*100</f>
        <v>#DIV/0!</v>
      </c>
      <c r="AC72" s="763"/>
      <c r="AD72" s="764"/>
      <c r="AF72" s="208" t="e">
        <f t="shared" si="5"/>
        <v>#DIV/0!</v>
      </c>
      <c r="AG72" s="50" t="e">
        <f t="shared" si="6"/>
        <v>#DIV/0!</v>
      </c>
      <c r="AH72" s="50" t="e">
        <f t="shared" si="7"/>
        <v>#DIV/0!</v>
      </c>
      <c r="AI72" s="50" t="e">
        <f t="shared" si="8"/>
        <v>#DIV/0!</v>
      </c>
      <c r="AJ72" s="209" t="e">
        <f t="shared" si="9"/>
        <v>#DIV/0!</v>
      </c>
    </row>
    <row r="73" spans="1:36" s="761" customFormat="1" ht="14.25" customHeight="1">
      <c r="A73" s="761" t="s">
        <v>1059</v>
      </c>
      <c r="B73" s="761" t="s">
        <v>1133</v>
      </c>
      <c r="D73" s="757" t="s">
        <v>1080</v>
      </c>
      <c r="E73" s="758" t="s">
        <v>392</v>
      </c>
      <c r="F73" s="1309"/>
      <c r="G73" s="1309"/>
      <c r="H73" s="1309"/>
      <c r="I73" s="1309"/>
      <c r="J73" s="1309"/>
      <c r="K73" s="1309"/>
      <c r="L73" s="1309"/>
      <c r="M73" s="1309" t="e">
        <f>M30/#REF!*100</f>
        <v>#REF!</v>
      </c>
      <c r="N73" s="1309" t="e">
        <f>N30/#REF!*100</f>
        <v>#REF!</v>
      </c>
      <c r="O73" s="1309" t="e">
        <f>O30/#REF!*100</f>
        <v>#REF!</v>
      </c>
      <c r="P73" s="1309" t="e">
        <f t="shared" ref="P73:AB73" si="10">P30/P43*100</f>
        <v>#DIV/0!</v>
      </c>
      <c r="Q73" s="1309" t="e">
        <f t="shared" si="10"/>
        <v>#DIV/0!</v>
      </c>
      <c r="R73" s="1309" t="e">
        <f t="shared" si="10"/>
        <v>#DIV/0!</v>
      </c>
      <c r="S73" s="1309" t="e">
        <f t="shared" si="10"/>
        <v>#DIV/0!</v>
      </c>
      <c r="T73" s="1309" t="e">
        <f t="shared" si="10"/>
        <v>#DIV/0!</v>
      </c>
      <c r="U73" s="1309" t="e">
        <f t="shared" si="10"/>
        <v>#DIV/0!</v>
      </c>
      <c r="V73" s="1309" t="e">
        <f t="shared" si="10"/>
        <v>#DIV/0!</v>
      </c>
      <c r="W73" s="1309" t="e">
        <f t="shared" si="10"/>
        <v>#DIV/0!</v>
      </c>
      <c r="X73" s="1309" t="e">
        <f t="shared" si="10"/>
        <v>#DIV/0!</v>
      </c>
      <c r="Y73" s="1309" t="e">
        <f t="shared" si="10"/>
        <v>#DIV/0!</v>
      </c>
      <c r="Z73" s="1309" t="e">
        <f t="shared" si="10"/>
        <v>#DIV/0!</v>
      </c>
      <c r="AA73" s="1309" t="e">
        <f t="shared" si="10"/>
        <v>#DIV/0!</v>
      </c>
      <c r="AB73" s="1309" t="e">
        <f t="shared" si="10"/>
        <v>#DIV/0!</v>
      </c>
      <c r="AC73" s="763"/>
      <c r="AD73" s="764"/>
      <c r="AF73" s="208" t="e">
        <f t="shared" si="5"/>
        <v>#DIV/0!</v>
      </c>
      <c r="AG73" s="50" t="e">
        <f t="shared" si="6"/>
        <v>#DIV/0!</v>
      </c>
      <c r="AH73" s="50" t="e">
        <f t="shared" si="7"/>
        <v>#DIV/0!</v>
      </c>
      <c r="AI73" s="50" t="e">
        <f t="shared" si="8"/>
        <v>#DIV/0!</v>
      </c>
      <c r="AJ73" s="209" t="e">
        <f t="shared" si="9"/>
        <v>#DIV/0!</v>
      </c>
    </row>
    <row r="74" spans="1:36" s="761" customFormat="1" ht="14.25" customHeight="1">
      <c r="A74" s="515" t="s">
        <v>2715</v>
      </c>
      <c r="B74" s="761" t="s">
        <v>1131</v>
      </c>
      <c r="D74" s="757" t="s">
        <v>1080</v>
      </c>
      <c r="E74" s="758" t="s">
        <v>392</v>
      </c>
      <c r="F74" s="1309"/>
      <c r="G74" s="1309"/>
      <c r="H74" s="1309"/>
      <c r="I74" s="1309"/>
      <c r="J74" s="1309"/>
      <c r="K74" s="1309"/>
      <c r="L74" s="1309"/>
      <c r="M74" s="1309" t="e">
        <f t="shared" ref="M74:AB74" si="11">M46/(M29+M35-M36-M32)*100</f>
        <v>#DIV/0!</v>
      </c>
      <c r="N74" s="1309" t="e">
        <f t="shared" si="11"/>
        <v>#DIV/0!</v>
      </c>
      <c r="O74" s="1309" t="e">
        <f t="shared" si="11"/>
        <v>#DIV/0!</v>
      </c>
      <c r="P74" s="1309" t="e">
        <f t="shared" si="11"/>
        <v>#DIV/0!</v>
      </c>
      <c r="Q74" s="1309" t="e">
        <f t="shared" si="11"/>
        <v>#DIV/0!</v>
      </c>
      <c r="R74" s="1309" t="e">
        <f t="shared" si="11"/>
        <v>#DIV/0!</v>
      </c>
      <c r="S74" s="1309" t="e">
        <f t="shared" si="11"/>
        <v>#DIV/0!</v>
      </c>
      <c r="T74" s="1309" t="e">
        <f t="shared" si="11"/>
        <v>#DIV/0!</v>
      </c>
      <c r="U74" s="1309" t="e">
        <f t="shared" si="11"/>
        <v>#DIV/0!</v>
      </c>
      <c r="V74" s="1309" t="e">
        <f t="shared" si="11"/>
        <v>#DIV/0!</v>
      </c>
      <c r="W74" s="1309" t="e">
        <f t="shared" si="11"/>
        <v>#DIV/0!</v>
      </c>
      <c r="X74" s="1309" t="e">
        <f t="shared" si="11"/>
        <v>#DIV/0!</v>
      </c>
      <c r="Y74" s="1309" t="e">
        <f t="shared" si="11"/>
        <v>#DIV/0!</v>
      </c>
      <c r="Z74" s="1309" t="e">
        <f t="shared" si="11"/>
        <v>#DIV/0!</v>
      </c>
      <c r="AA74" s="1309" t="e">
        <f t="shared" si="11"/>
        <v>#DIV/0!</v>
      </c>
      <c r="AB74" s="1309" t="e">
        <f t="shared" si="11"/>
        <v>#DIV/0!</v>
      </c>
      <c r="AC74" s="763"/>
      <c r="AD74" s="764"/>
      <c r="AF74" s="208" t="e">
        <f t="shared" si="5"/>
        <v>#DIV/0!</v>
      </c>
      <c r="AG74" s="50" t="e">
        <f t="shared" si="6"/>
        <v>#DIV/0!</v>
      </c>
      <c r="AH74" s="50" t="e">
        <f t="shared" si="7"/>
        <v>#DIV/0!</v>
      </c>
      <c r="AI74" s="50" t="e">
        <f t="shared" si="8"/>
        <v>#DIV/0!</v>
      </c>
      <c r="AJ74" s="209" t="e">
        <f t="shared" si="9"/>
        <v>#DIV/0!</v>
      </c>
    </row>
    <row r="75" spans="1:36" s="761" customFormat="1" ht="14.25" customHeight="1">
      <c r="A75" s="761" t="s">
        <v>799</v>
      </c>
      <c r="B75" s="761" t="s">
        <v>800</v>
      </c>
      <c r="D75" s="757" t="s">
        <v>1080</v>
      </c>
      <c r="E75" s="758"/>
      <c r="F75" s="1309"/>
      <c r="G75" s="1309"/>
      <c r="H75" s="1309"/>
      <c r="I75" s="1309"/>
      <c r="J75" s="1309"/>
      <c r="K75" s="1309"/>
      <c r="L75" s="1309"/>
      <c r="M75" s="1309" t="e">
        <f>('Macro '!M33+'Macro '!M35)/'Energy sector'!M29*100</f>
        <v>#DIV/0!</v>
      </c>
      <c r="N75" s="1309" t="e">
        <f>('Macro '!N33+'Macro '!N35)/'Energy sector'!N29*100</f>
        <v>#DIV/0!</v>
      </c>
      <c r="O75" s="1309" t="e">
        <f>('Macro '!O33+'Macro '!O35)/'Energy sector'!O29*100</f>
        <v>#DIV/0!</v>
      </c>
      <c r="P75" s="1309" t="e">
        <f>('Macro '!P33+'Macro '!P35)/'Energy sector'!P29*100</f>
        <v>#DIV/0!</v>
      </c>
      <c r="Q75" s="1309" t="e">
        <f>('Macro '!Q33+'Macro '!Q35)/'Energy sector'!Q29*100</f>
        <v>#DIV/0!</v>
      </c>
      <c r="R75" s="1309" t="e">
        <f>('Macro '!R33+'Macro '!R35)/'Energy sector'!R29*100</f>
        <v>#DIV/0!</v>
      </c>
      <c r="S75" s="1309" t="e">
        <f>('Macro '!S33+'Macro '!S35)/'Energy sector'!S29*100</f>
        <v>#DIV/0!</v>
      </c>
      <c r="T75" s="1309" t="e">
        <f>('Macro '!T33+'Macro '!T35)/'Energy sector'!T29*100</f>
        <v>#DIV/0!</v>
      </c>
      <c r="U75" s="1309" t="e">
        <f>('Macro '!U33+'Macro '!U35)/'Energy sector'!U29*100</f>
        <v>#DIV/0!</v>
      </c>
      <c r="V75" s="1309" t="e">
        <f>('Macro '!V33+'Macro '!V35)/'Energy sector'!V29*100</f>
        <v>#DIV/0!</v>
      </c>
      <c r="W75" s="1309" t="e">
        <f>('Macro '!W33+'Macro '!W35)/'Energy sector'!W29*100</f>
        <v>#DIV/0!</v>
      </c>
      <c r="X75" s="1309" t="e">
        <f>('Macro '!X33+'Macro '!X35)/'Energy sector'!X29*100</f>
        <v>#DIV/0!</v>
      </c>
      <c r="Y75" s="1309" t="e">
        <f>('Macro '!Y33+'Macro '!Y35)/'Energy sector'!Y29*100</f>
        <v>#DIV/0!</v>
      </c>
      <c r="Z75" s="1309" t="e">
        <f>('Macro '!Z33+'Macro '!Z35)/'Energy sector'!Z29*100</f>
        <v>#DIV/0!</v>
      </c>
      <c r="AA75" s="1309" t="e">
        <f>('Macro '!AA33+'Macro '!AA35)/'Energy sector'!AA29*100</f>
        <v>#DIV/0!</v>
      </c>
      <c r="AB75" s="1309" t="e">
        <f>('Macro '!AB33+'Macro '!AB35)/'Energy sector'!AB29*100</f>
        <v>#DIV/0!</v>
      </c>
      <c r="AC75" s="763"/>
      <c r="AD75" s="764"/>
      <c r="AF75" s="208" t="e">
        <f t="shared" si="5"/>
        <v>#DIV/0!</v>
      </c>
      <c r="AG75" s="50" t="e">
        <f t="shared" si="6"/>
        <v>#DIV/0!</v>
      </c>
      <c r="AH75" s="50" t="e">
        <f t="shared" si="7"/>
        <v>#DIV/0!</v>
      </c>
      <c r="AI75" s="50" t="e">
        <f t="shared" si="8"/>
        <v>#DIV/0!</v>
      </c>
      <c r="AJ75" s="209" t="e">
        <f t="shared" si="9"/>
        <v>#DIV/0!</v>
      </c>
    </row>
    <row r="76" spans="1:36" s="761" customFormat="1" ht="14.25" customHeight="1">
      <c r="A76" s="761" t="s">
        <v>1572</v>
      </c>
      <c r="B76" s="761" t="s">
        <v>1260</v>
      </c>
      <c r="D76" s="757" t="s">
        <v>1080</v>
      </c>
      <c r="E76" s="758" t="s">
        <v>392</v>
      </c>
      <c r="F76" s="1309"/>
      <c r="G76" s="1309"/>
      <c r="H76" s="1309"/>
      <c r="I76" s="1309"/>
      <c r="J76" s="1309"/>
      <c r="K76" s="1309"/>
      <c r="L76" s="1309"/>
      <c r="M76" s="1309" t="e">
        <f t="shared" ref="M76:AB76" si="12">M22/M23*100</f>
        <v>#DIV/0!</v>
      </c>
      <c r="N76" s="1309" t="e">
        <f t="shared" si="12"/>
        <v>#DIV/0!</v>
      </c>
      <c r="O76" s="1309" t="e">
        <f t="shared" si="12"/>
        <v>#DIV/0!</v>
      </c>
      <c r="P76" s="1309" t="e">
        <f t="shared" si="12"/>
        <v>#DIV/0!</v>
      </c>
      <c r="Q76" s="1309" t="e">
        <f t="shared" si="12"/>
        <v>#DIV/0!</v>
      </c>
      <c r="R76" s="1309" t="e">
        <f t="shared" si="12"/>
        <v>#DIV/0!</v>
      </c>
      <c r="S76" s="1309" t="e">
        <f t="shared" si="12"/>
        <v>#DIV/0!</v>
      </c>
      <c r="T76" s="1309" t="e">
        <f t="shared" si="12"/>
        <v>#DIV/0!</v>
      </c>
      <c r="U76" s="1309" t="e">
        <f t="shared" si="12"/>
        <v>#DIV/0!</v>
      </c>
      <c r="V76" s="1309" t="e">
        <f t="shared" si="12"/>
        <v>#DIV/0!</v>
      </c>
      <c r="W76" s="1309" t="e">
        <f t="shared" si="12"/>
        <v>#DIV/0!</v>
      </c>
      <c r="X76" s="1309" t="e">
        <f t="shared" si="12"/>
        <v>#DIV/0!</v>
      </c>
      <c r="Y76" s="1309" t="e">
        <f t="shared" si="12"/>
        <v>#DIV/0!</v>
      </c>
      <c r="Z76" s="1309" t="e">
        <f t="shared" si="12"/>
        <v>#DIV/0!</v>
      </c>
      <c r="AA76" s="1309" t="e">
        <f t="shared" si="12"/>
        <v>#DIV/0!</v>
      </c>
      <c r="AB76" s="1309" t="e">
        <f t="shared" si="12"/>
        <v>#DIV/0!</v>
      </c>
      <c r="AC76" s="763"/>
      <c r="AD76" s="764"/>
      <c r="AF76" s="208" t="e">
        <f t="shared" si="5"/>
        <v>#DIV/0!</v>
      </c>
      <c r="AG76" s="50" t="e">
        <f t="shared" si="6"/>
        <v>#DIV/0!</v>
      </c>
      <c r="AH76" s="50" t="e">
        <f t="shared" si="7"/>
        <v>#DIV/0!</v>
      </c>
      <c r="AI76" s="50" t="e">
        <f t="shared" si="8"/>
        <v>#DIV/0!</v>
      </c>
      <c r="AJ76" s="209" t="e">
        <f t="shared" si="9"/>
        <v>#DIV/0!</v>
      </c>
    </row>
    <row r="77" spans="1:36" s="761" customFormat="1" ht="12" customHeight="1">
      <c r="A77" s="761" t="s">
        <v>1060</v>
      </c>
      <c r="B77" s="761" t="s">
        <v>1573</v>
      </c>
      <c r="D77" s="757" t="s">
        <v>1080</v>
      </c>
      <c r="E77" s="758" t="s">
        <v>392</v>
      </c>
      <c r="F77" s="1309"/>
      <c r="G77" s="1309"/>
      <c r="H77" s="1309"/>
      <c r="I77" s="1309"/>
      <c r="J77" s="1309"/>
      <c r="K77" s="1309"/>
      <c r="L77" s="1309"/>
      <c r="M77" s="1309" t="e">
        <f>100-M76</f>
        <v>#DIV/0!</v>
      </c>
      <c r="N77" s="1309" t="e">
        <f t="shared" ref="N77:AA77" si="13">100-N76</f>
        <v>#DIV/0!</v>
      </c>
      <c r="O77" s="1309" t="e">
        <f t="shared" si="13"/>
        <v>#DIV/0!</v>
      </c>
      <c r="P77" s="1309" t="e">
        <f t="shared" si="13"/>
        <v>#DIV/0!</v>
      </c>
      <c r="Q77" s="1309" t="e">
        <f t="shared" si="13"/>
        <v>#DIV/0!</v>
      </c>
      <c r="R77" s="1309" t="e">
        <f t="shared" si="13"/>
        <v>#DIV/0!</v>
      </c>
      <c r="S77" s="1309" t="e">
        <f t="shared" si="13"/>
        <v>#DIV/0!</v>
      </c>
      <c r="T77" s="1309" t="e">
        <f t="shared" si="13"/>
        <v>#DIV/0!</v>
      </c>
      <c r="U77" s="1309" t="e">
        <f t="shared" si="13"/>
        <v>#DIV/0!</v>
      </c>
      <c r="V77" s="1309" t="e">
        <f t="shared" si="13"/>
        <v>#DIV/0!</v>
      </c>
      <c r="W77" s="1309" t="e">
        <f t="shared" si="13"/>
        <v>#DIV/0!</v>
      </c>
      <c r="X77" s="1309" t="e">
        <f t="shared" si="13"/>
        <v>#DIV/0!</v>
      </c>
      <c r="Y77" s="1309" t="e">
        <f t="shared" si="13"/>
        <v>#DIV/0!</v>
      </c>
      <c r="Z77" s="1309" t="e">
        <f t="shared" si="13"/>
        <v>#DIV/0!</v>
      </c>
      <c r="AA77" s="1309" t="e">
        <f t="shared" si="13"/>
        <v>#DIV/0!</v>
      </c>
      <c r="AB77" s="1309" t="e">
        <f t="shared" ref="AB77" si="14">100-AB76</f>
        <v>#DIV/0!</v>
      </c>
      <c r="AC77" s="777"/>
      <c r="AD77" s="764"/>
      <c r="AF77" s="208" t="e">
        <f t="shared" si="5"/>
        <v>#DIV/0!</v>
      </c>
      <c r="AG77" s="50" t="e">
        <f t="shared" si="6"/>
        <v>#DIV/0!</v>
      </c>
      <c r="AH77" s="50" t="e">
        <f t="shared" si="7"/>
        <v>#DIV/0!</v>
      </c>
      <c r="AI77" s="50" t="e">
        <f t="shared" si="8"/>
        <v>#DIV/0!</v>
      </c>
      <c r="AJ77" s="209" t="e">
        <f t="shared" si="9"/>
        <v>#DIV/0!</v>
      </c>
    </row>
    <row r="78" spans="1:36" s="761" customFormat="1" ht="14.25" customHeight="1">
      <c r="B78" s="771"/>
      <c r="C78" s="757"/>
      <c r="D78" s="758"/>
      <c r="E78" s="762"/>
      <c r="F78" s="1309"/>
      <c r="G78" s="1309"/>
      <c r="H78" s="1309"/>
      <c r="I78" s="1309"/>
      <c r="J78" s="1309"/>
      <c r="K78" s="1309"/>
      <c r="L78" s="1309"/>
      <c r="M78" s="1309"/>
      <c r="N78" s="1309"/>
      <c r="O78" s="1309"/>
      <c r="P78" s="1309"/>
      <c r="Q78" s="1309"/>
      <c r="R78" s="1309"/>
      <c r="S78" s="1309"/>
      <c r="T78" s="1309"/>
      <c r="U78" s="1309"/>
      <c r="V78" s="1309"/>
      <c r="W78" s="1309"/>
      <c r="X78" s="1309"/>
      <c r="Y78" s="1309"/>
      <c r="Z78" s="1309"/>
      <c r="AA78" s="1309"/>
      <c r="AB78" s="1309"/>
      <c r="AC78" s="764"/>
      <c r="AF78" s="208" t="str">
        <f t="shared" si="5"/>
        <v/>
      </c>
      <c r="AG78" s="50" t="str">
        <f t="shared" si="6"/>
        <v/>
      </c>
      <c r="AH78" s="50" t="str">
        <f t="shared" si="7"/>
        <v/>
      </c>
      <c r="AI78" s="50" t="str">
        <f t="shared" si="8"/>
        <v/>
      </c>
      <c r="AJ78" s="209" t="str">
        <f t="shared" si="9"/>
        <v/>
      </c>
    </row>
    <row r="79" spans="1:36" s="761" customFormat="1" ht="12" customHeight="1">
      <c r="A79" s="761" t="s">
        <v>1379</v>
      </c>
      <c r="B79" s="761" t="s">
        <v>1376</v>
      </c>
      <c r="D79" s="757" t="s">
        <v>1080</v>
      </c>
      <c r="E79" s="758" t="s">
        <v>392</v>
      </c>
      <c r="F79" s="1309"/>
      <c r="G79" s="1309"/>
      <c r="H79" s="1309"/>
      <c r="I79" s="1309"/>
      <c r="J79" s="1309"/>
      <c r="K79" s="1309"/>
      <c r="L79" s="1309"/>
      <c r="M79" s="1309" t="e">
        <f>M50/M49*100</f>
        <v>#DIV/0!</v>
      </c>
      <c r="N79" s="1309" t="e">
        <f t="shared" ref="N79:AA79" si="15">N50/N49*100</f>
        <v>#DIV/0!</v>
      </c>
      <c r="O79" s="1309" t="e">
        <f t="shared" si="15"/>
        <v>#DIV/0!</v>
      </c>
      <c r="P79" s="1309" t="e">
        <f t="shared" si="15"/>
        <v>#DIV/0!</v>
      </c>
      <c r="Q79" s="1309" t="e">
        <f t="shared" si="15"/>
        <v>#DIV/0!</v>
      </c>
      <c r="R79" s="1309" t="e">
        <f t="shared" si="15"/>
        <v>#DIV/0!</v>
      </c>
      <c r="S79" s="1309" t="e">
        <f t="shared" si="15"/>
        <v>#DIV/0!</v>
      </c>
      <c r="T79" s="1309" t="e">
        <f t="shared" si="15"/>
        <v>#DIV/0!</v>
      </c>
      <c r="U79" s="1309" t="e">
        <f t="shared" si="15"/>
        <v>#DIV/0!</v>
      </c>
      <c r="V79" s="1309" t="e">
        <f t="shared" si="15"/>
        <v>#DIV/0!</v>
      </c>
      <c r="W79" s="1309" t="e">
        <f t="shared" si="15"/>
        <v>#DIV/0!</v>
      </c>
      <c r="X79" s="1309" t="e">
        <f t="shared" si="15"/>
        <v>#DIV/0!</v>
      </c>
      <c r="Y79" s="1309" t="e">
        <f t="shared" si="15"/>
        <v>#DIV/0!</v>
      </c>
      <c r="Z79" s="1309" t="e">
        <f t="shared" si="15"/>
        <v>#DIV/0!</v>
      </c>
      <c r="AA79" s="1309" t="e">
        <f t="shared" si="15"/>
        <v>#DIV/0!</v>
      </c>
      <c r="AB79" s="1309" t="e">
        <f t="shared" ref="AB79" si="16">AB50/AB49*100</f>
        <v>#DIV/0!</v>
      </c>
      <c r="AC79" s="777"/>
      <c r="AD79" s="764"/>
      <c r="AF79" s="208" t="e">
        <f t="shared" si="5"/>
        <v>#DIV/0!</v>
      </c>
      <c r="AG79" s="50" t="e">
        <f t="shared" si="6"/>
        <v>#DIV/0!</v>
      </c>
      <c r="AH79" s="50" t="e">
        <f t="shared" si="7"/>
        <v>#DIV/0!</v>
      </c>
      <c r="AI79" s="50" t="e">
        <f t="shared" si="8"/>
        <v>#DIV/0!</v>
      </c>
      <c r="AJ79" s="209" t="e">
        <f t="shared" si="9"/>
        <v>#DIV/0!</v>
      </c>
    </row>
    <row r="80" spans="1:36" s="761" customFormat="1" ht="14.25" customHeight="1">
      <c r="C80" s="757"/>
      <c r="D80" s="758"/>
      <c r="E80" s="762"/>
      <c r="F80" s="1309"/>
      <c r="G80" s="1309"/>
      <c r="H80" s="1309"/>
      <c r="I80" s="1309"/>
      <c r="J80" s="1309"/>
      <c r="K80" s="1309"/>
      <c r="L80" s="1309"/>
      <c r="M80" s="1309"/>
      <c r="N80" s="1309"/>
      <c r="O80" s="1309"/>
      <c r="P80" s="1309"/>
      <c r="Q80" s="1309"/>
      <c r="R80" s="1309"/>
      <c r="S80" s="1309"/>
      <c r="T80" s="1309"/>
      <c r="U80" s="1309"/>
      <c r="V80" s="1309"/>
      <c r="W80" s="1309"/>
      <c r="X80" s="1309"/>
      <c r="Y80" s="1309"/>
      <c r="Z80" s="1309"/>
      <c r="AA80" s="1309"/>
      <c r="AB80" s="1309"/>
      <c r="AC80" s="764"/>
      <c r="AF80" s="208" t="str">
        <f t="shared" si="5"/>
        <v/>
      </c>
      <c r="AG80" s="50" t="str">
        <f t="shared" si="6"/>
        <v/>
      </c>
      <c r="AH80" s="50" t="str">
        <f t="shared" si="7"/>
        <v/>
      </c>
      <c r="AI80" s="50" t="str">
        <f t="shared" si="8"/>
        <v/>
      </c>
      <c r="AJ80" s="209" t="str">
        <f t="shared" si="9"/>
        <v/>
      </c>
    </row>
    <row r="81" spans="1:37" s="761" customFormat="1" ht="12" customHeight="1">
      <c r="A81" s="761" t="s">
        <v>1380</v>
      </c>
      <c r="B81" s="761" t="s">
        <v>1377</v>
      </c>
      <c r="D81" s="757" t="s">
        <v>1080</v>
      </c>
      <c r="E81" s="758" t="s">
        <v>392</v>
      </c>
      <c r="F81" s="1309"/>
      <c r="G81" s="1309"/>
      <c r="H81" s="1309"/>
      <c r="I81" s="1309"/>
      <c r="J81" s="1309"/>
      <c r="K81" s="1309"/>
      <c r="L81" s="1309"/>
      <c r="M81" s="1309" t="e">
        <f>M54/M53*100</f>
        <v>#DIV/0!</v>
      </c>
      <c r="N81" s="1309" t="e">
        <f t="shared" ref="N81:AA81" si="17">N54/N53*100</f>
        <v>#DIV/0!</v>
      </c>
      <c r="O81" s="1309" t="e">
        <f t="shared" si="17"/>
        <v>#DIV/0!</v>
      </c>
      <c r="P81" s="1309" t="e">
        <f t="shared" si="17"/>
        <v>#DIV/0!</v>
      </c>
      <c r="Q81" s="1309" t="e">
        <f t="shared" si="17"/>
        <v>#DIV/0!</v>
      </c>
      <c r="R81" s="1309" t="e">
        <f t="shared" si="17"/>
        <v>#DIV/0!</v>
      </c>
      <c r="S81" s="1309" t="e">
        <f t="shared" si="17"/>
        <v>#DIV/0!</v>
      </c>
      <c r="T81" s="1309" t="e">
        <f t="shared" si="17"/>
        <v>#DIV/0!</v>
      </c>
      <c r="U81" s="1309" t="e">
        <f t="shared" si="17"/>
        <v>#DIV/0!</v>
      </c>
      <c r="V81" s="1309" t="e">
        <f t="shared" si="17"/>
        <v>#DIV/0!</v>
      </c>
      <c r="W81" s="1309" t="e">
        <f t="shared" si="17"/>
        <v>#DIV/0!</v>
      </c>
      <c r="X81" s="1309" t="e">
        <f t="shared" si="17"/>
        <v>#DIV/0!</v>
      </c>
      <c r="Y81" s="1309" t="e">
        <f t="shared" si="17"/>
        <v>#DIV/0!</v>
      </c>
      <c r="Z81" s="1309" t="e">
        <f t="shared" si="17"/>
        <v>#DIV/0!</v>
      </c>
      <c r="AA81" s="1309" t="e">
        <f t="shared" si="17"/>
        <v>#DIV/0!</v>
      </c>
      <c r="AB81" s="1309" t="e">
        <f t="shared" ref="AB81" si="18">AB54/AB53*100</f>
        <v>#DIV/0!</v>
      </c>
      <c r="AC81" s="777"/>
      <c r="AD81" s="764"/>
      <c r="AF81" s="208" t="e">
        <f t="shared" si="5"/>
        <v>#DIV/0!</v>
      </c>
      <c r="AG81" s="50" t="e">
        <f t="shared" si="6"/>
        <v>#DIV/0!</v>
      </c>
      <c r="AH81" s="50" t="e">
        <f t="shared" si="7"/>
        <v>#DIV/0!</v>
      </c>
      <c r="AI81" s="50" t="e">
        <f t="shared" si="8"/>
        <v>#DIV/0!</v>
      </c>
      <c r="AJ81" s="209" t="e">
        <f t="shared" si="9"/>
        <v>#DIV/0!</v>
      </c>
    </row>
    <row r="82" spans="1:37" s="761" customFormat="1" ht="14.25" customHeight="1">
      <c r="C82" s="770"/>
      <c r="D82" s="758"/>
      <c r="E82" s="758"/>
      <c r="F82" s="1309"/>
      <c r="G82" s="1309"/>
      <c r="H82" s="1309"/>
      <c r="I82" s="1309"/>
      <c r="J82" s="1309"/>
      <c r="K82" s="1309"/>
      <c r="L82" s="1309"/>
      <c r="M82" s="1309"/>
      <c r="N82" s="1309"/>
      <c r="O82" s="1309"/>
      <c r="P82" s="1309"/>
      <c r="Q82" s="1309"/>
      <c r="R82" s="1309"/>
      <c r="S82" s="1309"/>
      <c r="T82" s="1309"/>
      <c r="U82" s="1309"/>
      <c r="V82" s="1309"/>
      <c r="W82" s="1309"/>
      <c r="X82" s="1309"/>
      <c r="Y82" s="1309"/>
      <c r="Z82" s="1309"/>
      <c r="AA82" s="1309"/>
      <c r="AB82" s="1309"/>
      <c r="AC82" s="764"/>
      <c r="AF82" s="208" t="str">
        <f t="shared" si="5"/>
        <v/>
      </c>
      <c r="AG82" s="50" t="str">
        <f t="shared" si="6"/>
        <v/>
      </c>
      <c r="AH82" s="50" t="str">
        <f t="shared" si="7"/>
        <v/>
      </c>
      <c r="AI82" s="50" t="str">
        <f t="shared" si="8"/>
        <v/>
      </c>
      <c r="AJ82" s="209" t="str">
        <f t="shared" si="9"/>
        <v/>
      </c>
    </row>
    <row r="83" spans="1:37" s="761" customFormat="1" ht="12" customHeight="1">
      <c r="A83" s="761" t="s">
        <v>1381</v>
      </c>
      <c r="B83" s="761" t="s">
        <v>1378</v>
      </c>
      <c r="D83" s="757" t="s">
        <v>1080</v>
      </c>
      <c r="E83" s="758" t="s">
        <v>392</v>
      </c>
      <c r="F83" s="1309"/>
      <c r="G83" s="1309"/>
      <c r="H83" s="1309"/>
      <c r="I83" s="1309"/>
      <c r="J83" s="1309"/>
      <c r="K83" s="1309"/>
      <c r="L83" s="1309"/>
      <c r="M83" s="1309" t="e">
        <f>M58/M57*100</f>
        <v>#DIV/0!</v>
      </c>
      <c r="N83" s="1309" t="e">
        <f t="shared" ref="N83:AA83" si="19">N58/N57*100</f>
        <v>#DIV/0!</v>
      </c>
      <c r="O83" s="1309" t="e">
        <f t="shared" si="19"/>
        <v>#DIV/0!</v>
      </c>
      <c r="P83" s="1309" t="e">
        <f t="shared" si="19"/>
        <v>#DIV/0!</v>
      </c>
      <c r="Q83" s="1309" t="e">
        <f t="shared" si="19"/>
        <v>#DIV/0!</v>
      </c>
      <c r="R83" s="1309" t="e">
        <f t="shared" si="19"/>
        <v>#DIV/0!</v>
      </c>
      <c r="S83" s="1309" t="e">
        <f t="shared" si="19"/>
        <v>#DIV/0!</v>
      </c>
      <c r="T83" s="1309" t="e">
        <f t="shared" si="19"/>
        <v>#DIV/0!</v>
      </c>
      <c r="U83" s="1309" t="e">
        <f t="shared" si="19"/>
        <v>#DIV/0!</v>
      </c>
      <c r="V83" s="1309" t="e">
        <f t="shared" si="19"/>
        <v>#DIV/0!</v>
      </c>
      <c r="W83" s="1309" t="e">
        <f t="shared" si="19"/>
        <v>#DIV/0!</v>
      </c>
      <c r="X83" s="1309" t="e">
        <f t="shared" si="19"/>
        <v>#DIV/0!</v>
      </c>
      <c r="Y83" s="1309" t="e">
        <f t="shared" si="19"/>
        <v>#DIV/0!</v>
      </c>
      <c r="Z83" s="1309" t="e">
        <f t="shared" si="19"/>
        <v>#DIV/0!</v>
      </c>
      <c r="AA83" s="1309" t="e">
        <f t="shared" si="19"/>
        <v>#DIV/0!</v>
      </c>
      <c r="AB83" s="1309" t="e">
        <f t="shared" ref="AB83" si="20">AB58/AB57*100</f>
        <v>#DIV/0!</v>
      </c>
      <c r="AC83" s="777"/>
      <c r="AD83" s="764"/>
      <c r="AF83" s="208" t="e">
        <f t="shared" si="5"/>
        <v>#DIV/0!</v>
      </c>
      <c r="AG83" s="50" t="e">
        <f t="shared" si="6"/>
        <v>#DIV/0!</v>
      </c>
      <c r="AH83" s="50" t="e">
        <f t="shared" si="7"/>
        <v>#DIV/0!</v>
      </c>
      <c r="AI83" s="50" t="e">
        <f t="shared" si="8"/>
        <v>#DIV/0!</v>
      </c>
      <c r="AJ83" s="209" t="e">
        <f t="shared" si="9"/>
        <v>#DIV/0!</v>
      </c>
    </row>
    <row r="84" spans="1:37" s="1425" customFormat="1">
      <c r="AD84" s="481"/>
      <c r="AE84" s="397"/>
    </row>
    <row r="85" spans="1:37">
      <c r="AE85" s="397"/>
    </row>
    <row r="86" spans="1:37" s="429" customFormat="1" ht="15">
      <c r="A86" s="428" t="s">
        <v>1405</v>
      </c>
      <c r="B86" s="428"/>
      <c r="C86" s="428"/>
      <c r="D86" s="625"/>
      <c r="E86" s="625"/>
    </row>
    <row r="87" spans="1:37" s="1518" customFormat="1" ht="17.25" customHeight="1">
      <c r="A87" s="442"/>
      <c r="D87" s="442"/>
      <c r="E87" s="442"/>
      <c r="F87" s="1518">
        <v>1990</v>
      </c>
      <c r="G87" s="1518">
        <f t="shared" ref="G87:X87" si="21">F87+1</f>
        <v>1991</v>
      </c>
      <c r="H87" s="1518">
        <f t="shared" si="21"/>
        <v>1992</v>
      </c>
      <c r="I87" s="1518">
        <f t="shared" si="21"/>
        <v>1993</v>
      </c>
      <c r="J87" s="1518">
        <f t="shared" si="21"/>
        <v>1994</v>
      </c>
      <c r="K87" s="1518">
        <f t="shared" si="21"/>
        <v>1995</v>
      </c>
      <c r="L87" s="1518">
        <f t="shared" si="21"/>
        <v>1996</v>
      </c>
      <c r="M87" s="1518">
        <f t="shared" si="21"/>
        <v>1997</v>
      </c>
      <c r="N87" s="1518">
        <f t="shared" si="21"/>
        <v>1998</v>
      </c>
      <c r="O87" s="1518">
        <f t="shared" si="21"/>
        <v>1999</v>
      </c>
      <c r="P87" s="1510">
        <f t="shared" si="21"/>
        <v>2000</v>
      </c>
      <c r="Q87" s="1511">
        <f t="shared" si="21"/>
        <v>2001</v>
      </c>
      <c r="R87" s="1511">
        <f t="shared" si="21"/>
        <v>2002</v>
      </c>
      <c r="S87" s="1511">
        <f t="shared" si="21"/>
        <v>2003</v>
      </c>
      <c r="T87" s="1511">
        <f t="shared" si="21"/>
        <v>2004</v>
      </c>
      <c r="U87" s="1511">
        <f t="shared" si="21"/>
        <v>2005</v>
      </c>
      <c r="V87" s="1511">
        <f t="shared" si="21"/>
        <v>2006</v>
      </c>
      <c r="W87" s="1511">
        <f t="shared" si="21"/>
        <v>2007</v>
      </c>
      <c r="X87" s="1511">
        <f t="shared" si="21"/>
        <v>2008</v>
      </c>
      <c r="Y87" s="1511">
        <f>X87+1</f>
        <v>2009</v>
      </c>
      <c r="Z87" s="1511">
        <f>Y87+1</f>
        <v>2010</v>
      </c>
      <c r="AA87" s="1511">
        <f>Z87+1</f>
        <v>2011</v>
      </c>
      <c r="AB87" s="1512">
        <f>AA87+1</f>
        <v>2012</v>
      </c>
    </row>
    <row r="88" spans="1:37" s="442" customFormat="1" ht="13.5" customHeight="1">
      <c r="B88" s="1519"/>
      <c r="C88" s="1519"/>
      <c r="F88" s="1520">
        <f>IF(ISNUMBER(F89)=FALSE,#N/A,F89)</f>
        <v>0</v>
      </c>
      <c r="G88" s="1520">
        <f t="shared" ref="G88:AB88" si="22">IF(ISNUMBER(G89)=FALSE,#N/A,G89)</f>
        <v>0</v>
      </c>
      <c r="H88" s="1520">
        <f t="shared" si="22"/>
        <v>0</v>
      </c>
      <c r="I88" s="1520">
        <f t="shared" si="22"/>
        <v>0</v>
      </c>
      <c r="J88" s="1520">
        <f>IF(ISNUMBER(J89)=FALSE,#N/A,J89)</f>
        <v>0</v>
      </c>
      <c r="K88" s="1520">
        <f t="shared" si="22"/>
        <v>0</v>
      </c>
      <c r="L88" s="1520">
        <f t="shared" si="22"/>
        <v>0</v>
      </c>
      <c r="M88" s="1520" t="e">
        <f t="shared" si="22"/>
        <v>#N/A</v>
      </c>
      <c r="N88" s="1520" t="e">
        <f t="shared" si="22"/>
        <v>#N/A</v>
      </c>
      <c r="O88" s="1520" t="e">
        <f t="shared" si="22"/>
        <v>#N/A</v>
      </c>
      <c r="P88" s="1525" t="e">
        <f t="shared" si="22"/>
        <v>#N/A</v>
      </c>
      <c r="Q88" s="1526" t="e">
        <f t="shared" si="22"/>
        <v>#N/A</v>
      </c>
      <c r="R88" s="1526" t="e">
        <f t="shared" si="22"/>
        <v>#N/A</v>
      </c>
      <c r="S88" s="1526" t="e">
        <f t="shared" si="22"/>
        <v>#N/A</v>
      </c>
      <c r="T88" s="1526" t="e">
        <f t="shared" si="22"/>
        <v>#N/A</v>
      </c>
      <c r="U88" s="1526" t="e">
        <f t="shared" si="22"/>
        <v>#N/A</v>
      </c>
      <c r="V88" s="1526" t="e">
        <f t="shared" si="22"/>
        <v>#N/A</v>
      </c>
      <c r="W88" s="1526" t="e">
        <f t="shared" si="22"/>
        <v>#N/A</v>
      </c>
      <c r="X88" s="1526" t="e">
        <f t="shared" si="22"/>
        <v>#N/A</v>
      </c>
      <c r="Y88" s="1526" t="e">
        <f t="shared" si="22"/>
        <v>#N/A</v>
      </c>
      <c r="Z88" s="1526" t="e">
        <f t="shared" si="22"/>
        <v>#N/A</v>
      </c>
      <c r="AA88" s="1526" t="e">
        <f t="shared" si="22"/>
        <v>#N/A</v>
      </c>
      <c r="AB88" s="1527" t="e">
        <f t="shared" si="22"/>
        <v>#N/A</v>
      </c>
    </row>
    <row r="89" spans="1:37" s="1528" customFormat="1">
      <c r="B89" s="1528" t="str">
        <f>IF(D89=1,B72,IF(D89=2,B73,IF(D89=3,B74,IF(D89=5,B76,IF(D89=6,B77,IF(D89=8,B79,IF(D89=10,B81,IF(D89=12,B83,""))))))))</f>
        <v>Efficiency of power sector</v>
      </c>
      <c r="D89" s="1528">
        <v>1</v>
      </c>
      <c r="F89" s="1529">
        <f>IF($D$89=1,F72,IF($D$89=2,F73,IF($D$89=3,F74,IF($D$89=5,F76,IF($D$89=6,F77,IF($D$89=8,F79,IF($D$89=10,F81,IF($D$89=12,F83,""))))))))</f>
        <v>0</v>
      </c>
      <c r="G89" s="1529">
        <f t="shared" ref="G89:AA89" si="23">IF($D$89=1,G72,IF($D$89=2,G73,IF($D$89=3,G74,IF($D$89=5,G76,IF($D$89=6,G77,IF($D$89=8,G79,IF($D$89=10,G81,IF($D$89=12,G83,""))))))))</f>
        <v>0</v>
      </c>
      <c r="H89" s="1529">
        <f t="shared" si="23"/>
        <v>0</v>
      </c>
      <c r="I89" s="1529">
        <f t="shared" si="23"/>
        <v>0</v>
      </c>
      <c r="J89" s="1529">
        <f>IF($D$89=1,J72,IF($D$89=2,J73,IF($D$89=3,J74,IF($D$89=5,J76,IF($D$89=6,J77,IF($D$89=8,J79,IF($D$89=10,J81,IF($D$89=12,J83,""))))))))</f>
        <v>0</v>
      </c>
      <c r="K89" s="1529">
        <f t="shared" si="23"/>
        <v>0</v>
      </c>
      <c r="L89" s="1529">
        <f t="shared" si="23"/>
        <v>0</v>
      </c>
      <c r="M89" s="1529" t="e">
        <f t="shared" si="23"/>
        <v>#REF!</v>
      </c>
      <c r="N89" s="1529" t="e">
        <f t="shared" si="23"/>
        <v>#REF!</v>
      </c>
      <c r="O89" s="1529" t="e">
        <f t="shared" si="23"/>
        <v>#REF!</v>
      </c>
      <c r="P89" s="1530" t="e">
        <f t="shared" si="23"/>
        <v>#DIV/0!</v>
      </c>
      <c r="Q89" s="1530" t="e">
        <f t="shared" si="23"/>
        <v>#DIV/0!</v>
      </c>
      <c r="R89" s="1530" t="e">
        <f t="shared" si="23"/>
        <v>#DIV/0!</v>
      </c>
      <c r="S89" s="1530" t="e">
        <f t="shared" si="23"/>
        <v>#DIV/0!</v>
      </c>
      <c r="T89" s="1530" t="e">
        <f t="shared" si="23"/>
        <v>#DIV/0!</v>
      </c>
      <c r="U89" s="1530" t="e">
        <f t="shared" si="23"/>
        <v>#DIV/0!</v>
      </c>
      <c r="V89" s="1530" t="e">
        <f t="shared" si="23"/>
        <v>#DIV/0!</v>
      </c>
      <c r="W89" s="1530" t="e">
        <f t="shared" si="23"/>
        <v>#DIV/0!</v>
      </c>
      <c r="X89" s="1530" t="e">
        <f t="shared" si="23"/>
        <v>#DIV/0!</v>
      </c>
      <c r="Y89" s="1530" t="e">
        <f t="shared" si="23"/>
        <v>#DIV/0!</v>
      </c>
      <c r="Z89" s="1530" t="e">
        <f t="shared" si="23"/>
        <v>#DIV/0!</v>
      </c>
      <c r="AA89" s="1530" t="e">
        <f t="shared" si="23"/>
        <v>#DIV/0!</v>
      </c>
      <c r="AB89" s="1530" t="e">
        <f t="shared" ref="AB89" si="24">IF($D$89=1,AB72,IF($D$89=2,AB73,IF($D$89=3,AB74,IF($D$89=5,AB76,IF($D$89=6,AB77,IF($D$89=8,AB79,IF($D$89=10,AB81,IF($D$89=12,AB83,""))))))))</f>
        <v>#DIV/0!</v>
      </c>
    </row>
    <row r="90" spans="1:37" s="1521" customFormat="1"/>
    <row r="91" spans="1:37" s="1522" customFormat="1">
      <c r="D91" s="1523"/>
      <c r="E91" s="1523"/>
      <c r="F91" s="1524"/>
      <c r="G91" s="1524"/>
      <c r="H91" s="1524"/>
      <c r="I91" s="1524"/>
      <c r="J91" s="1524"/>
      <c r="K91" s="1524"/>
      <c r="L91" s="1524"/>
      <c r="M91" s="1524"/>
      <c r="N91" s="1524"/>
      <c r="O91" s="1524"/>
      <c r="P91" s="1524"/>
      <c r="Q91" s="1524"/>
      <c r="R91" s="1524"/>
      <c r="S91" s="1524"/>
      <c r="T91" s="1524"/>
      <c r="U91" s="1524"/>
      <c r="V91" s="1524"/>
      <c r="W91" s="1524"/>
      <c r="X91" s="1524"/>
      <c r="Y91" s="1524"/>
      <c r="Z91" s="1524"/>
      <c r="AA91" s="1524"/>
      <c r="AB91" s="1524"/>
    </row>
    <row r="92" spans="1:37">
      <c r="D92" s="36"/>
      <c r="E92" s="36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/>
      <c r="AD92"/>
      <c r="AE92"/>
      <c r="AF92"/>
      <c r="AG92"/>
      <c r="AH92"/>
      <c r="AI92"/>
      <c r="AJ92"/>
      <c r="AK92"/>
    </row>
    <row r="93" spans="1:37">
      <c r="D93" s="36"/>
      <c r="E93" s="36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/>
      <c r="AD93"/>
      <c r="AE93"/>
      <c r="AF93"/>
      <c r="AG93"/>
      <c r="AH93"/>
      <c r="AI93"/>
      <c r="AJ93"/>
      <c r="AK93"/>
    </row>
    <row r="94" spans="1:37">
      <c r="D94" s="36"/>
      <c r="E94" s="36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/>
      <c r="AD94"/>
      <c r="AE94"/>
      <c r="AF94"/>
      <c r="AG94"/>
      <c r="AH94"/>
      <c r="AI94"/>
      <c r="AJ94"/>
      <c r="AK94"/>
    </row>
    <row r="95" spans="1:37">
      <c r="D95" s="36"/>
      <c r="E95" s="36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/>
      <c r="AD95"/>
      <c r="AE95"/>
      <c r="AF95"/>
      <c r="AG95"/>
      <c r="AH95"/>
      <c r="AI95"/>
      <c r="AJ95"/>
      <c r="AK95"/>
    </row>
    <row r="96" spans="1:37">
      <c r="D96" s="36"/>
      <c r="E96" s="36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/>
      <c r="AD96"/>
      <c r="AE96"/>
      <c r="AF96"/>
      <c r="AG96"/>
      <c r="AH96"/>
      <c r="AI96"/>
      <c r="AJ96"/>
      <c r="AK96"/>
    </row>
    <row r="97" spans="4:37">
      <c r="D97" s="36"/>
      <c r="E97" s="36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/>
      <c r="AD97"/>
      <c r="AE97"/>
      <c r="AF97"/>
      <c r="AG97"/>
      <c r="AH97"/>
      <c r="AI97"/>
      <c r="AJ97"/>
      <c r="AK97"/>
    </row>
    <row r="98" spans="4:37">
      <c r="D98" s="36"/>
      <c r="E98" s="36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/>
      <c r="AD98"/>
      <c r="AE98"/>
      <c r="AF98"/>
      <c r="AG98"/>
      <c r="AH98"/>
      <c r="AI98"/>
      <c r="AJ98"/>
      <c r="AK98"/>
    </row>
    <row r="99" spans="4:37">
      <c r="D99" s="36"/>
      <c r="E99" s="36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/>
      <c r="AD99"/>
      <c r="AE99"/>
      <c r="AF99"/>
      <c r="AG99"/>
      <c r="AH99"/>
      <c r="AI99"/>
      <c r="AJ99"/>
      <c r="AK99"/>
    </row>
    <row r="100" spans="4:37">
      <c r="D100" s="36"/>
      <c r="E100" s="36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/>
      <c r="AD100"/>
      <c r="AE100"/>
      <c r="AF100"/>
      <c r="AG100"/>
      <c r="AH100"/>
      <c r="AI100"/>
      <c r="AJ100"/>
      <c r="AK100"/>
    </row>
    <row r="101" spans="4:37">
      <c r="D101" s="36"/>
      <c r="E101" s="36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/>
      <c r="AD101"/>
      <c r="AE101"/>
      <c r="AF101"/>
      <c r="AG101"/>
      <c r="AH101"/>
      <c r="AI101"/>
      <c r="AJ101"/>
      <c r="AK101"/>
    </row>
    <row r="102" spans="4:37">
      <c r="D102" s="36"/>
      <c r="E102" s="36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/>
      <c r="AD102"/>
      <c r="AE102"/>
      <c r="AF102"/>
      <c r="AG102"/>
      <c r="AH102"/>
      <c r="AI102"/>
      <c r="AJ102"/>
      <c r="AK102"/>
    </row>
    <row r="103" spans="4:37">
      <c r="D103" s="36"/>
      <c r="E103" s="36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/>
      <c r="AD103"/>
      <c r="AE103"/>
      <c r="AF103"/>
      <c r="AG103"/>
      <c r="AH103"/>
      <c r="AI103"/>
      <c r="AJ103"/>
      <c r="AK103"/>
    </row>
    <row r="104" spans="4:37">
      <c r="D104" s="36"/>
      <c r="E104" s="36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/>
      <c r="AD104"/>
      <c r="AE104"/>
      <c r="AF104"/>
      <c r="AG104"/>
      <c r="AH104"/>
      <c r="AI104"/>
      <c r="AJ104"/>
      <c r="AK104"/>
    </row>
    <row r="105" spans="4:37">
      <c r="D105" s="36"/>
      <c r="E105" s="36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/>
      <c r="AD105"/>
      <c r="AE105"/>
      <c r="AF105"/>
      <c r="AG105"/>
      <c r="AH105"/>
      <c r="AI105"/>
      <c r="AJ105"/>
      <c r="AK105"/>
    </row>
    <row r="106" spans="4:37">
      <c r="D106" s="36"/>
      <c r="E106" s="36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/>
      <c r="AD106"/>
      <c r="AE106"/>
      <c r="AF106"/>
      <c r="AG106"/>
      <c r="AH106"/>
      <c r="AI106"/>
      <c r="AJ106"/>
      <c r="AK106"/>
    </row>
    <row r="107" spans="4:37">
      <c r="D107" s="36"/>
      <c r="E107" s="36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/>
      <c r="AD107"/>
      <c r="AE107"/>
      <c r="AF107"/>
      <c r="AG107"/>
      <c r="AH107"/>
      <c r="AI107"/>
      <c r="AJ107"/>
      <c r="AK107"/>
    </row>
    <row r="108" spans="4:37">
      <c r="D108" s="36"/>
      <c r="E108" s="36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/>
      <c r="AD108"/>
      <c r="AE108"/>
      <c r="AF108"/>
      <c r="AG108"/>
      <c r="AH108"/>
      <c r="AI108"/>
      <c r="AJ108"/>
      <c r="AK108"/>
    </row>
    <row r="109" spans="4:37">
      <c r="D109" s="36"/>
      <c r="E109" s="36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/>
      <c r="AD109"/>
      <c r="AE109"/>
      <c r="AF109"/>
      <c r="AG109"/>
      <c r="AH109"/>
      <c r="AI109"/>
      <c r="AJ109"/>
      <c r="AK109"/>
    </row>
    <row r="110" spans="4:37">
      <c r="D110" s="36"/>
      <c r="E110" s="36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/>
      <c r="AD110"/>
      <c r="AE110"/>
      <c r="AF110"/>
      <c r="AG110"/>
      <c r="AH110"/>
      <c r="AI110"/>
      <c r="AJ110"/>
      <c r="AK110"/>
    </row>
    <row r="111" spans="4:37">
      <c r="D111" s="36"/>
      <c r="E111" s="36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/>
      <c r="AD111"/>
      <c r="AE111"/>
      <c r="AF111"/>
      <c r="AG111"/>
      <c r="AH111"/>
      <c r="AI111"/>
      <c r="AJ111"/>
      <c r="AK111"/>
    </row>
    <row r="112" spans="4:37">
      <c r="D112" s="36"/>
      <c r="E112" s="36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/>
      <c r="AD112"/>
      <c r="AE112"/>
      <c r="AF112"/>
      <c r="AG112"/>
      <c r="AH112"/>
      <c r="AI112"/>
      <c r="AJ112"/>
      <c r="AK112"/>
    </row>
    <row r="113" spans="4:37">
      <c r="D113" s="36"/>
      <c r="E113" s="36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/>
      <c r="AD113"/>
      <c r="AE113"/>
      <c r="AF113"/>
      <c r="AG113"/>
      <c r="AH113"/>
      <c r="AI113"/>
      <c r="AJ113"/>
      <c r="AK113"/>
    </row>
    <row r="114" spans="4:37">
      <c r="D114" s="36"/>
      <c r="E114" s="36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/>
      <c r="AD114"/>
      <c r="AE114"/>
      <c r="AF114"/>
      <c r="AG114"/>
      <c r="AH114"/>
      <c r="AI114"/>
      <c r="AJ114"/>
      <c r="AK114"/>
    </row>
    <row r="115" spans="4:37">
      <c r="D115" s="36"/>
      <c r="E115" s="36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/>
      <c r="AD115"/>
      <c r="AE115"/>
      <c r="AF115"/>
      <c r="AG115"/>
      <c r="AH115"/>
      <c r="AI115"/>
      <c r="AJ115"/>
      <c r="AK115"/>
    </row>
    <row r="116" spans="4:37">
      <c r="D116" s="36"/>
      <c r="E116" s="36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/>
      <c r="AD116"/>
      <c r="AE116"/>
      <c r="AF116"/>
      <c r="AG116"/>
      <c r="AH116"/>
      <c r="AI116"/>
      <c r="AJ116"/>
      <c r="AK116"/>
    </row>
    <row r="117" spans="4:37">
      <c r="D117" s="36"/>
      <c r="E117" s="36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/>
      <c r="AD117"/>
      <c r="AE117"/>
      <c r="AF117"/>
      <c r="AG117"/>
      <c r="AH117"/>
      <c r="AI117"/>
      <c r="AJ117"/>
      <c r="AK117"/>
    </row>
    <row r="118" spans="4:37">
      <c r="D118" s="36"/>
      <c r="E118" s="36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/>
      <c r="AD118"/>
      <c r="AE118"/>
      <c r="AF118"/>
      <c r="AG118"/>
      <c r="AH118"/>
      <c r="AI118"/>
      <c r="AJ118"/>
      <c r="AK118"/>
    </row>
    <row r="119" spans="4:37">
      <c r="D119" s="36"/>
      <c r="E119" s="36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/>
      <c r="AD119"/>
      <c r="AE119"/>
      <c r="AF119"/>
      <c r="AG119"/>
      <c r="AH119"/>
      <c r="AI119"/>
      <c r="AJ119"/>
      <c r="AK119"/>
    </row>
    <row r="120" spans="4:37">
      <c r="D120" s="36"/>
      <c r="E120" s="36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/>
      <c r="AD120"/>
      <c r="AE120"/>
      <c r="AF120"/>
      <c r="AG120"/>
      <c r="AH120"/>
      <c r="AI120"/>
      <c r="AJ120"/>
      <c r="AK120"/>
    </row>
  </sheetData>
  <mergeCells count="1">
    <mergeCell ref="AF2:AJ2"/>
  </mergeCells>
  <phoneticPr fontId="18" type="noConversion"/>
  <conditionalFormatting sqref="AK28:AK30 AK12:AK26 AK33:AK43 AH4:AK4">
    <cfRule type="cellIs" priority="4" stopIfTrue="1" operator="equal">
      <formula>"n.d."</formula>
    </cfRule>
    <cfRule type="cellIs" dxfId="29" priority="5" stopIfTrue="1" operator="between">
      <formula>-0.15</formula>
      <formula>-0.05</formula>
    </cfRule>
    <cfRule type="cellIs" dxfId="28" priority="6" stopIfTrue="1" operator="between">
      <formula>0.05</formula>
      <formula>0.15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7">
    <tabColor rgb="FF00B050"/>
  </sheetPr>
  <dimension ref="A1:AW504"/>
  <sheetViews>
    <sheetView topLeftCell="A2" zoomScale="80" zoomScaleNormal="80" workbookViewId="0">
      <pane ySplit="1275" activePane="bottomLeft"/>
      <selection activeCell="O1" sqref="F1:O1048576"/>
      <selection pane="bottomLeft"/>
    </sheetView>
  </sheetViews>
  <sheetFormatPr defaultColWidth="11.42578125" defaultRowHeight="12.75"/>
  <cols>
    <col min="2" max="2" width="54.5703125" customWidth="1"/>
    <col min="3" max="3" width="12.5703125" customWidth="1"/>
    <col min="4" max="4" width="6.85546875" style="53" customWidth="1"/>
    <col min="5" max="5" width="11.28515625" style="53" customWidth="1"/>
    <col min="6" max="12" width="11.42578125" style="291" hidden="1" customWidth="1"/>
    <col min="13" max="15" width="0" style="291" hidden="1" customWidth="1"/>
    <col min="16" max="16" width="13" style="291" bestFit="1" customWidth="1"/>
    <col min="17" max="24" width="11.42578125" style="291"/>
    <col min="25" max="26" width="13" style="291" bestFit="1" customWidth="1"/>
    <col min="27" max="28" width="12.140625" style="291" customWidth="1"/>
    <col min="29" max="29" width="16.140625" customWidth="1"/>
    <col min="30" max="30" width="11.42578125" style="36"/>
    <col min="31" max="36" width="11.42578125" style="4"/>
  </cols>
  <sheetData>
    <row r="1" spans="1:39" s="32" customFormat="1" ht="27" thickBot="1">
      <c r="A1" s="78" t="s">
        <v>1406</v>
      </c>
      <c r="B1" s="79"/>
      <c r="C1" s="79"/>
      <c r="D1" s="83"/>
      <c r="E1" s="8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477">
        <v>6</v>
      </c>
      <c r="Q1" s="477">
        <v>7</v>
      </c>
      <c r="R1" s="477">
        <v>8</v>
      </c>
      <c r="S1" s="477">
        <v>9</v>
      </c>
      <c r="T1" s="477">
        <v>10</v>
      </c>
      <c r="U1" s="477">
        <v>11</v>
      </c>
      <c r="V1" s="477">
        <v>12</v>
      </c>
      <c r="W1" s="477">
        <v>13</v>
      </c>
      <c r="X1" s="477">
        <v>14</v>
      </c>
      <c r="Y1" s="477">
        <v>15</v>
      </c>
      <c r="Z1" s="477">
        <v>16</v>
      </c>
      <c r="AA1" s="477"/>
      <c r="AB1" s="477"/>
      <c r="AC1" s="79"/>
      <c r="AD1" s="36"/>
      <c r="AE1" s="1124"/>
      <c r="AF1" s="202"/>
      <c r="AG1" s="202"/>
      <c r="AH1" s="202"/>
      <c r="AI1" s="202"/>
      <c r="AJ1" s="202"/>
    </row>
    <row r="2" spans="1:39" s="4" customFormat="1" ht="9" customHeight="1">
      <c r="A2" s="200"/>
      <c r="D2" s="48"/>
      <c r="E2" s="7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D2" s="37"/>
      <c r="AE2" s="1119"/>
      <c r="AF2" s="1578" t="s">
        <v>723</v>
      </c>
      <c r="AG2" s="1579"/>
      <c r="AH2" s="1579"/>
      <c r="AI2" s="1579"/>
      <c r="AJ2" s="1580"/>
    </row>
    <row r="3" spans="1:39" ht="28.5" customHeight="1" thickBot="1">
      <c r="A3" s="80" t="s">
        <v>1407</v>
      </c>
      <c r="B3" s="81"/>
      <c r="C3" s="81" t="s">
        <v>2120</v>
      </c>
      <c r="D3" s="85" t="s">
        <v>696</v>
      </c>
      <c r="E3" s="85" t="s">
        <v>1062</v>
      </c>
      <c r="F3" s="642">
        <v>1990</v>
      </c>
      <c r="G3" s="642">
        <v>1991</v>
      </c>
      <c r="H3" s="642">
        <v>1992</v>
      </c>
      <c r="I3" s="642">
        <v>1993</v>
      </c>
      <c r="J3" s="642">
        <v>1994</v>
      </c>
      <c r="K3" s="642">
        <v>1995</v>
      </c>
      <c r="L3" s="642">
        <v>1996</v>
      </c>
      <c r="M3" s="642">
        <v>1997</v>
      </c>
      <c r="N3" s="642">
        <v>1998</v>
      </c>
      <c r="O3" s="642">
        <v>1999</v>
      </c>
      <c r="P3" s="642">
        <v>2000</v>
      </c>
      <c r="Q3" s="642">
        <f t="shared" ref="Q3:AA3" si="0">P3+1</f>
        <v>2001</v>
      </c>
      <c r="R3" s="642">
        <f t="shared" si="0"/>
        <v>2002</v>
      </c>
      <c r="S3" s="642">
        <f t="shared" si="0"/>
        <v>2003</v>
      </c>
      <c r="T3" s="642">
        <f t="shared" si="0"/>
        <v>2004</v>
      </c>
      <c r="U3" s="642">
        <f t="shared" si="0"/>
        <v>2005</v>
      </c>
      <c r="V3" s="642">
        <f t="shared" si="0"/>
        <v>2006</v>
      </c>
      <c r="W3" s="642">
        <f t="shared" si="0"/>
        <v>2007</v>
      </c>
      <c r="X3" s="642">
        <f t="shared" si="0"/>
        <v>2008</v>
      </c>
      <c r="Y3" s="642">
        <f t="shared" si="0"/>
        <v>2009</v>
      </c>
      <c r="Z3" s="642">
        <v>2010</v>
      </c>
      <c r="AA3" s="642">
        <f t="shared" si="0"/>
        <v>2011</v>
      </c>
      <c r="AB3" s="642">
        <v>2012</v>
      </c>
      <c r="AC3" s="82" t="s">
        <v>697</v>
      </c>
      <c r="AD3" s="36" t="s">
        <v>698</v>
      </c>
      <c r="AE3" s="1119"/>
      <c r="AF3" s="678" t="s">
        <v>2534</v>
      </c>
      <c r="AG3" s="679" t="s">
        <v>2533</v>
      </c>
      <c r="AH3" s="679" t="s">
        <v>722</v>
      </c>
      <c r="AI3" s="679" t="s">
        <v>360</v>
      </c>
      <c r="AJ3" s="680" t="s">
        <v>361</v>
      </c>
      <c r="AK3" s="4"/>
    </row>
    <row r="4" spans="1:39" s="2" customFormat="1" ht="12.75" customHeight="1">
      <c r="A4" s="41" t="s">
        <v>2535</v>
      </c>
      <c r="B4" s="41" t="s">
        <v>1408</v>
      </c>
      <c r="C4" s="41" t="s">
        <v>2392</v>
      </c>
      <c r="D4" s="245" t="s">
        <v>1080</v>
      </c>
      <c r="E4" s="224" t="s">
        <v>735</v>
      </c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1531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30"/>
      <c r="AD4" s="229"/>
      <c r="AE4" s="1119"/>
      <c r="AF4" s="683"/>
      <c r="AG4" s="681"/>
      <c r="AH4" s="681"/>
      <c r="AI4" s="681"/>
      <c r="AJ4" s="682"/>
      <c r="AK4" s="4"/>
      <c r="AL4" s="30"/>
      <c r="AM4" s="30"/>
    </row>
    <row r="5" spans="1:39" s="2" customFormat="1" ht="4.5" customHeight="1">
      <c r="A5" s="25"/>
      <c r="B5" s="24"/>
      <c r="C5" s="24"/>
      <c r="D5" s="244"/>
      <c r="E5" s="224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1531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30"/>
      <c r="AD5" s="229"/>
      <c r="AE5" s="1119"/>
      <c r="AF5" s="208"/>
      <c r="AG5" s="50"/>
      <c r="AH5" s="50"/>
      <c r="AI5" s="50"/>
      <c r="AJ5" s="209"/>
      <c r="AK5" s="4"/>
      <c r="AL5" s="30"/>
      <c r="AM5" s="30"/>
    </row>
    <row r="6" spans="1:39" s="30" customFormat="1" ht="12.75" customHeight="1">
      <c r="A6" s="24" t="s">
        <v>2536</v>
      </c>
      <c r="B6" s="24" t="s">
        <v>1409</v>
      </c>
      <c r="C6" s="24" t="s">
        <v>2393</v>
      </c>
      <c r="D6" s="245" t="s">
        <v>1080</v>
      </c>
      <c r="E6" s="224" t="s">
        <v>735</v>
      </c>
      <c r="F6" s="41"/>
      <c r="H6" s="267"/>
      <c r="I6" s="267"/>
      <c r="J6" s="267"/>
      <c r="K6" s="267"/>
      <c r="L6" s="267"/>
      <c r="M6" s="1161"/>
      <c r="N6" s="1161"/>
      <c r="O6" s="1161"/>
      <c r="P6" s="1532"/>
      <c r="Q6" s="1161"/>
      <c r="R6" s="1161"/>
      <c r="S6" s="1161"/>
      <c r="T6" s="1161"/>
      <c r="U6" s="1161"/>
      <c r="V6" s="1161"/>
      <c r="W6" s="1161"/>
      <c r="X6" s="1161"/>
      <c r="Y6" s="1161"/>
      <c r="Z6" s="1161"/>
      <c r="AA6" s="1161"/>
      <c r="AB6" s="1161"/>
      <c r="AC6" s="282"/>
      <c r="AD6" s="275"/>
      <c r="AE6" s="1119"/>
      <c r="AF6" s="208"/>
      <c r="AG6" s="50"/>
      <c r="AH6" s="50"/>
      <c r="AI6" s="50"/>
      <c r="AJ6" s="209"/>
      <c r="AK6" s="4"/>
    </row>
    <row r="7" spans="1:39" s="30" customFormat="1" ht="12.75" customHeight="1">
      <c r="A7" s="24" t="s">
        <v>2537</v>
      </c>
      <c r="B7" s="24" t="s">
        <v>1410</v>
      </c>
      <c r="C7" s="24" t="s">
        <v>2394</v>
      </c>
      <c r="D7" s="245" t="s">
        <v>1080</v>
      </c>
      <c r="E7" s="224" t="s">
        <v>735</v>
      </c>
      <c r="F7" s="25"/>
      <c r="G7" s="24"/>
      <c r="H7" s="267"/>
      <c r="I7" s="267"/>
      <c r="J7" s="267"/>
      <c r="K7" s="267"/>
      <c r="L7" s="267"/>
      <c r="M7" s="1161"/>
      <c r="N7" s="1161"/>
      <c r="O7" s="1161"/>
      <c r="P7" s="1532"/>
      <c r="Q7" s="1161"/>
      <c r="R7" s="1161"/>
      <c r="S7" s="1161"/>
      <c r="T7" s="1161"/>
      <c r="U7" s="1161"/>
      <c r="V7" s="1161"/>
      <c r="W7" s="1161"/>
      <c r="X7" s="1161"/>
      <c r="Y7" s="1161"/>
      <c r="Z7" s="1161"/>
      <c r="AA7" s="1161"/>
      <c r="AB7" s="1161"/>
      <c r="AC7" s="228"/>
      <c r="AD7" s="229"/>
      <c r="AE7" s="1119"/>
      <c r="AF7" s="208"/>
      <c r="AG7" s="50"/>
      <c r="AH7" s="50"/>
      <c r="AI7" s="50"/>
      <c r="AJ7" s="209"/>
      <c r="AK7" s="4"/>
    </row>
    <row r="8" spans="1:39" s="30" customFormat="1" ht="12.75" customHeight="1">
      <c r="A8" s="24" t="s">
        <v>2538</v>
      </c>
      <c r="B8" s="24" t="s">
        <v>1411</v>
      </c>
      <c r="C8" s="24" t="s">
        <v>2395</v>
      </c>
      <c r="D8" s="245" t="s">
        <v>1080</v>
      </c>
      <c r="E8" s="224" t="s">
        <v>735</v>
      </c>
      <c r="F8" s="24"/>
      <c r="H8" s="267"/>
      <c r="I8" s="267"/>
      <c r="J8" s="267"/>
      <c r="K8" s="267"/>
      <c r="L8" s="267"/>
      <c r="M8" s="1161"/>
      <c r="N8" s="1161"/>
      <c r="O8" s="1161"/>
      <c r="P8" s="1532"/>
      <c r="Q8" s="1161"/>
      <c r="R8" s="1161"/>
      <c r="S8" s="1161"/>
      <c r="T8" s="1161"/>
      <c r="U8" s="1161"/>
      <c r="V8" s="1161"/>
      <c r="W8" s="1161"/>
      <c r="X8" s="1161"/>
      <c r="Y8" s="1161"/>
      <c r="Z8" s="1161"/>
      <c r="AA8" s="1161"/>
      <c r="AB8" s="1161"/>
      <c r="AC8" s="228"/>
      <c r="AD8" s="229"/>
      <c r="AE8" s="1119"/>
      <c r="AF8" s="208"/>
      <c r="AG8" s="50"/>
      <c r="AH8" s="50"/>
      <c r="AI8" s="50"/>
      <c r="AJ8" s="209"/>
      <c r="AK8" s="4"/>
    </row>
    <row r="9" spans="1:39" s="30" customFormat="1" ht="12.75" customHeight="1">
      <c r="A9" s="24" t="s">
        <v>2539</v>
      </c>
      <c r="B9" s="41" t="s">
        <v>1412</v>
      </c>
      <c r="C9" s="41" t="s">
        <v>2396</v>
      </c>
      <c r="D9" s="245" t="s">
        <v>1080</v>
      </c>
      <c r="E9" s="224" t="s">
        <v>735</v>
      </c>
      <c r="F9" s="24"/>
      <c r="H9" s="267"/>
      <c r="I9" s="267"/>
      <c r="J9" s="267"/>
      <c r="K9" s="267"/>
      <c r="L9" s="267"/>
      <c r="M9" s="1161"/>
      <c r="N9" s="1161"/>
      <c r="O9" s="1161"/>
      <c r="P9" s="1532"/>
      <c r="Q9" s="1161"/>
      <c r="R9" s="1161"/>
      <c r="S9" s="1161"/>
      <c r="T9" s="1161"/>
      <c r="U9" s="1161"/>
      <c r="V9" s="1161"/>
      <c r="W9" s="1161"/>
      <c r="X9" s="1161"/>
      <c r="Y9" s="1161"/>
      <c r="Z9" s="1161"/>
      <c r="AA9" s="1161"/>
      <c r="AB9" s="1161"/>
      <c r="AC9" s="228"/>
      <c r="AD9" s="229"/>
      <c r="AE9" s="1119"/>
      <c r="AF9" s="208"/>
      <c r="AG9" s="50"/>
      <c r="AH9" s="50"/>
      <c r="AI9" s="50"/>
      <c r="AJ9" s="209"/>
      <c r="AK9" s="4"/>
    </row>
    <row r="10" spans="1:39" s="30" customFormat="1" ht="12.75" customHeight="1">
      <c r="A10" s="24" t="s">
        <v>2540</v>
      </c>
      <c r="B10" s="41" t="s">
        <v>1413</v>
      </c>
      <c r="C10" s="41" t="s">
        <v>2397</v>
      </c>
      <c r="D10" s="245" t="s">
        <v>1080</v>
      </c>
      <c r="E10" s="224" t="s">
        <v>735</v>
      </c>
      <c r="F10" s="24"/>
      <c r="H10" s="267"/>
      <c r="I10" s="267"/>
      <c r="J10" s="267"/>
      <c r="K10" s="267"/>
      <c r="L10" s="267"/>
      <c r="M10" s="1161"/>
      <c r="N10" s="1161"/>
      <c r="O10" s="1161"/>
      <c r="P10" s="1532"/>
      <c r="Q10" s="1161"/>
      <c r="R10" s="1161"/>
      <c r="S10" s="1161"/>
      <c r="T10" s="1161"/>
      <c r="U10" s="1161"/>
      <c r="V10" s="1161"/>
      <c r="W10" s="1161"/>
      <c r="X10" s="1161"/>
      <c r="Y10" s="1161"/>
      <c r="Z10" s="1161"/>
      <c r="AA10" s="1161"/>
      <c r="AB10" s="1161"/>
      <c r="AC10" s="228"/>
      <c r="AD10" s="229"/>
      <c r="AE10" s="1119"/>
      <c r="AF10" s="208"/>
      <c r="AG10" s="50"/>
      <c r="AH10" s="50"/>
      <c r="AI10" s="50"/>
      <c r="AJ10" s="209"/>
      <c r="AK10" s="4"/>
    </row>
    <row r="11" spans="1:39" s="30" customFormat="1" ht="12.75" customHeight="1">
      <c r="A11" s="24" t="s">
        <v>2541</v>
      </c>
      <c r="B11" s="313" t="s">
        <v>1414</v>
      </c>
      <c r="C11" s="313" t="s">
        <v>2398</v>
      </c>
      <c r="D11" s="245" t="s">
        <v>1080</v>
      </c>
      <c r="E11" s="224" t="s">
        <v>735</v>
      </c>
      <c r="F11" s="24"/>
      <c r="H11" s="267"/>
      <c r="I11" s="267"/>
      <c r="J11" s="267"/>
      <c r="K11" s="267"/>
      <c r="L11" s="267"/>
      <c r="M11" s="1161"/>
      <c r="N11" s="1161"/>
      <c r="O11" s="1161"/>
      <c r="P11" s="1532"/>
      <c r="Q11" s="1161"/>
      <c r="R11" s="1161"/>
      <c r="S11" s="1161"/>
      <c r="T11" s="1161"/>
      <c r="U11" s="1161"/>
      <c r="V11" s="1161"/>
      <c r="W11" s="1161"/>
      <c r="X11" s="1161"/>
      <c r="Y11" s="1161"/>
      <c r="Z11" s="1161"/>
      <c r="AA11" s="1161"/>
      <c r="AB11" s="1161"/>
      <c r="AC11" s="228"/>
      <c r="AD11" s="229"/>
      <c r="AE11" s="1119"/>
      <c r="AF11" s="208"/>
      <c r="AG11" s="50"/>
      <c r="AH11" s="50"/>
      <c r="AI11" s="50"/>
      <c r="AJ11" s="209"/>
      <c r="AK11" s="4"/>
    </row>
    <row r="12" spans="1:39" s="30" customFormat="1" ht="12.75" customHeight="1">
      <c r="A12" s="24" t="s">
        <v>2542</v>
      </c>
      <c r="B12" s="41" t="s">
        <v>1423</v>
      </c>
      <c r="C12" s="636" t="s">
        <v>2399</v>
      </c>
      <c r="D12" s="245" t="s">
        <v>1080</v>
      </c>
      <c r="E12" s="224" t="s">
        <v>735</v>
      </c>
      <c r="F12" s="24"/>
      <c r="H12" s="267"/>
      <c r="I12" s="267"/>
      <c r="J12" s="267"/>
      <c r="K12" s="267"/>
      <c r="L12" s="267"/>
      <c r="M12" s="1161"/>
      <c r="N12" s="1161"/>
      <c r="O12" s="1161"/>
      <c r="P12" s="1532"/>
      <c r="Q12" s="1161"/>
      <c r="R12" s="1161"/>
      <c r="S12" s="1161"/>
      <c r="T12" s="1161"/>
      <c r="U12" s="1161"/>
      <c r="V12" s="1161"/>
      <c r="W12" s="1161"/>
      <c r="X12" s="1161"/>
      <c r="Y12" s="1161"/>
      <c r="Z12" s="1161"/>
      <c r="AA12" s="1161"/>
      <c r="AB12" s="1161"/>
      <c r="AC12" s="228"/>
      <c r="AD12" s="229"/>
      <c r="AE12" s="1119"/>
      <c r="AF12" s="208"/>
      <c r="AG12" s="50"/>
      <c r="AH12" s="50"/>
      <c r="AI12" s="50"/>
      <c r="AJ12" s="209"/>
      <c r="AK12" s="4"/>
    </row>
    <row r="13" spans="1:39" s="30" customFormat="1" ht="16.5" customHeight="1">
      <c r="A13" s="24" t="s">
        <v>2543</v>
      </c>
      <c r="B13" s="41" t="s">
        <v>1415</v>
      </c>
      <c r="C13" s="41" t="s">
        <v>2400</v>
      </c>
      <c r="D13" s="245" t="s">
        <v>1080</v>
      </c>
      <c r="E13" s="224" t="s">
        <v>735</v>
      </c>
      <c r="F13" s="25"/>
      <c r="H13" s="267"/>
      <c r="I13" s="267"/>
      <c r="J13" s="267"/>
      <c r="K13" s="267"/>
      <c r="L13" s="267"/>
      <c r="M13" s="1161"/>
      <c r="N13" s="1161"/>
      <c r="O13" s="1161"/>
      <c r="P13" s="1532"/>
      <c r="Q13" s="1161"/>
      <c r="R13" s="1161"/>
      <c r="S13" s="1161"/>
      <c r="T13" s="1161"/>
      <c r="U13" s="1161"/>
      <c r="V13" s="1161"/>
      <c r="W13" s="1161"/>
      <c r="X13" s="1161"/>
      <c r="Y13" s="1161"/>
      <c r="Z13" s="1161"/>
      <c r="AA13" s="1161"/>
      <c r="AB13" s="1161"/>
      <c r="AC13" s="228"/>
      <c r="AD13" s="229"/>
      <c r="AE13" s="1119"/>
      <c r="AF13" s="208"/>
      <c r="AG13" s="50"/>
      <c r="AH13" s="50"/>
      <c r="AI13" s="50"/>
      <c r="AJ13" s="209"/>
      <c r="AK13" s="4"/>
    </row>
    <row r="14" spans="1:39" s="30" customFormat="1" ht="18" customHeight="1">
      <c r="A14" s="24" t="s">
        <v>2544</v>
      </c>
      <c r="B14" s="41" t="s">
        <v>1416</v>
      </c>
      <c r="C14" s="41" t="s">
        <v>2401</v>
      </c>
      <c r="D14" s="245" t="s">
        <v>1080</v>
      </c>
      <c r="E14" s="224" t="s">
        <v>735</v>
      </c>
      <c r="F14" s="25"/>
      <c r="H14" s="267"/>
      <c r="I14" s="267"/>
      <c r="J14" s="267"/>
      <c r="K14" s="267"/>
      <c r="L14" s="267"/>
      <c r="M14" s="1161"/>
      <c r="N14" s="1161"/>
      <c r="O14" s="1161"/>
      <c r="P14" s="1532"/>
      <c r="Q14" s="1161"/>
      <c r="R14" s="1161"/>
      <c r="S14" s="1161"/>
      <c r="T14" s="1161"/>
      <c r="U14" s="1161"/>
      <c r="V14" s="1161"/>
      <c r="W14" s="1161"/>
      <c r="X14" s="1161"/>
      <c r="Y14" s="1161"/>
      <c r="Z14" s="1161"/>
      <c r="AA14" s="1161"/>
      <c r="AB14" s="1161"/>
      <c r="AC14" s="228"/>
      <c r="AD14" s="275"/>
      <c r="AE14" s="1119"/>
      <c r="AF14" s="208"/>
      <c r="AG14" s="50"/>
      <c r="AH14" s="50"/>
      <c r="AI14" s="50"/>
      <c r="AJ14" s="209"/>
      <c r="AK14" s="4"/>
    </row>
    <row r="15" spans="1:39" s="30" customFormat="1" ht="12.75" customHeight="1">
      <c r="A15" s="24" t="s">
        <v>2545</v>
      </c>
      <c r="B15" s="41" t="s">
        <v>1417</v>
      </c>
      <c r="C15" s="41" t="s">
        <v>2402</v>
      </c>
      <c r="D15" s="245" t="s">
        <v>1080</v>
      </c>
      <c r="E15" s="224" t="s">
        <v>735</v>
      </c>
      <c r="F15" s="24"/>
      <c r="H15" s="267"/>
      <c r="I15" s="267"/>
      <c r="J15" s="267"/>
      <c r="K15" s="267"/>
      <c r="L15" s="267"/>
      <c r="M15" s="1161"/>
      <c r="N15" s="1161"/>
      <c r="O15" s="1161"/>
      <c r="P15" s="1532"/>
      <c r="Q15" s="1161"/>
      <c r="R15" s="1161"/>
      <c r="S15" s="1161"/>
      <c r="T15" s="1161"/>
      <c r="U15" s="1161"/>
      <c r="V15" s="1161"/>
      <c r="W15" s="1161"/>
      <c r="X15" s="1161"/>
      <c r="Y15" s="1161"/>
      <c r="Z15" s="1161"/>
      <c r="AA15" s="1161"/>
      <c r="AB15" s="1161"/>
      <c r="AC15" s="228"/>
      <c r="AD15" s="1331"/>
      <c r="AE15" s="1119"/>
      <c r="AF15" s="208"/>
      <c r="AG15" s="50"/>
      <c r="AH15" s="50"/>
      <c r="AI15" s="50"/>
      <c r="AJ15" s="209"/>
      <c r="AK15" s="4"/>
    </row>
    <row r="16" spans="1:39" s="30" customFormat="1" ht="12.75" customHeight="1">
      <c r="A16" s="24" t="s">
        <v>2546</v>
      </c>
      <c r="B16" s="41" t="s">
        <v>1418</v>
      </c>
      <c r="C16" s="41" t="s">
        <v>2403</v>
      </c>
      <c r="D16" s="245" t="s">
        <v>1080</v>
      </c>
      <c r="E16" s="224" t="s">
        <v>735</v>
      </c>
      <c r="F16" s="24"/>
      <c r="H16" s="267"/>
      <c r="I16" s="267"/>
      <c r="J16" s="267"/>
      <c r="K16" s="267"/>
      <c r="L16" s="267"/>
      <c r="M16" s="1161"/>
      <c r="N16" s="1161"/>
      <c r="O16" s="1161"/>
      <c r="P16" s="1532"/>
      <c r="Q16" s="1161"/>
      <c r="R16" s="1161"/>
      <c r="S16" s="1161"/>
      <c r="T16" s="1161"/>
      <c r="U16" s="1161"/>
      <c r="V16" s="1161"/>
      <c r="W16" s="1161"/>
      <c r="X16" s="1161"/>
      <c r="Y16" s="1161"/>
      <c r="Z16" s="1161"/>
      <c r="AA16" s="1161"/>
      <c r="AB16" s="1161"/>
      <c r="AC16" s="228"/>
      <c r="AD16" s="229"/>
      <c r="AE16" s="1119"/>
      <c r="AF16" s="208"/>
      <c r="AG16" s="50"/>
      <c r="AH16" s="50"/>
      <c r="AI16" s="50"/>
      <c r="AJ16" s="209"/>
      <c r="AK16" s="4"/>
    </row>
    <row r="17" spans="1:39" s="30" customFormat="1" ht="12.75" customHeight="1">
      <c r="A17" s="24" t="s">
        <v>2547</v>
      </c>
      <c r="B17" s="41" t="s">
        <v>1421</v>
      </c>
      <c r="C17" s="41" t="s">
        <v>2404</v>
      </c>
      <c r="D17" s="245" t="s">
        <v>1080</v>
      </c>
      <c r="E17" s="224" t="s">
        <v>735</v>
      </c>
      <c r="F17" s="24"/>
      <c r="H17" s="267"/>
      <c r="I17" s="267"/>
      <c r="J17" s="267"/>
      <c r="K17" s="267"/>
      <c r="L17" s="267"/>
      <c r="M17" s="1161"/>
      <c r="N17" s="1161"/>
      <c r="O17" s="1161"/>
      <c r="P17" s="1532"/>
      <c r="Q17" s="1161"/>
      <c r="R17" s="1161"/>
      <c r="S17" s="1161"/>
      <c r="T17" s="1161"/>
      <c r="U17" s="1161"/>
      <c r="V17" s="1161"/>
      <c r="W17" s="1161"/>
      <c r="X17" s="1161"/>
      <c r="Y17" s="1161"/>
      <c r="Z17" s="1161"/>
      <c r="AA17" s="1161"/>
      <c r="AB17" s="1161"/>
      <c r="AC17" s="228"/>
      <c r="AD17" s="229"/>
      <c r="AE17" s="1119"/>
      <c r="AF17" s="208"/>
      <c r="AG17" s="50"/>
      <c r="AH17" s="50"/>
      <c r="AI17" s="50"/>
      <c r="AJ17" s="209"/>
      <c r="AK17" s="4"/>
    </row>
    <row r="18" spans="1:39" ht="8.25" customHeight="1">
      <c r="F18" s="24"/>
      <c r="M18" s="1187"/>
      <c r="N18" s="1187"/>
      <c r="O18" s="1187"/>
      <c r="P18" s="1533"/>
      <c r="Q18" s="1187"/>
      <c r="R18" s="1187"/>
      <c r="S18" s="1187"/>
      <c r="T18" s="1187"/>
      <c r="U18" s="1187"/>
      <c r="V18" s="1187"/>
      <c r="W18" s="1187"/>
      <c r="X18" s="1187"/>
      <c r="Y18" s="1187"/>
      <c r="Z18" s="1187"/>
      <c r="AA18" s="1187"/>
      <c r="AB18" s="1187"/>
      <c r="AE18" s="1119"/>
      <c r="AF18" s="208"/>
      <c r="AG18" s="50"/>
      <c r="AH18" s="50"/>
      <c r="AI18" s="50"/>
      <c r="AJ18" s="209"/>
      <c r="AK18" s="4"/>
    </row>
    <row r="19" spans="1:39" s="30" customFormat="1" ht="12.75" customHeight="1">
      <c r="A19" s="24" t="s">
        <v>2548</v>
      </c>
      <c r="B19" s="41" t="s">
        <v>1419</v>
      </c>
      <c r="C19" s="41" t="s">
        <v>2405</v>
      </c>
      <c r="D19" s="245" t="s">
        <v>1080</v>
      </c>
      <c r="E19" s="224" t="s">
        <v>735</v>
      </c>
      <c r="F19" s="24"/>
      <c r="H19" s="267"/>
      <c r="I19" s="267"/>
      <c r="J19" s="267"/>
      <c r="K19" s="267"/>
      <c r="L19" s="267"/>
      <c r="M19" s="1161"/>
      <c r="N19" s="1161"/>
      <c r="O19" s="1161"/>
      <c r="P19" s="1532"/>
      <c r="Q19" s="1161"/>
      <c r="R19" s="1161"/>
      <c r="S19" s="1161"/>
      <c r="T19" s="1161"/>
      <c r="U19" s="1161"/>
      <c r="V19" s="1161"/>
      <c r="W19" s="1161"/>
      <c r="X19" s="1161"/>
      <c r="Y19" s="1161"/>
      <c r="Z19" s="1161"/>
      <c r="AA19" s="1161"/>
      <c r="AB19" s="1161"/>
      <c r="AC19" s="228"/>
      <c r="AD19" s="229"/>
      <c r="AE19" s="1119"/>
      <c r="AF19" s="208"/>
      <c r="AG19" s="50"/>
      <c r="AH19" s="50"/>
      <c r="AI19" s="50"/>
      <c r="AJ19" s="209"/>
      <c r="AK19" s="4"/>
    </row>
    <row r="20" spans="1:39" s="2" customFormat="1" ht="5.25" customHeight="1">
      <c r="A20" s="41"/>
      <c r="B20" s="41"/>
      <c r="C20" s="41"/>
      <c r="D20" s="244"/>
      <c r="F20"/>
      <c r="G20"/>
      <c r="H20" s="67"/>
      <c r="I20" s="67"/>
      <c r="J20" s="67"/>
      <c r="K20" s="67"/>
      <c r="L20" s="67"/>
      <c r="M20" s="1188"/>
      <c r="N20" s="1188"/>
      <c r="O20" s="1188"/>
      <c r="P20" s="1534"/>
      <c r="Q20" s="1188"/>
      <c r="R20" s="1188"/>
      <c r="S20" s="1188"/>
      <c r="T20" s="1188"/>
      <c r="U20" s="1188"/>
      <c r="V20" s="1188"/>
      <c r="W20" s="1188"/>
      <c r="X20" s="1188"/>
      <c r="Y20" s="1188"/>
      <c r="Z20" s="1188"/>
      <c r="AA20" s="1188"/>
      <c r="AB20" s="1188"/>
      <c r="AC20" s="228"/>
      <c r="AD20" s="229"/>
      <c r="AE20" s="1119"/>
      <c r="AF20" s="208"/>
      <c r="AG20" s="50"/>
      <c r="AH20" s="50"/>
      <c r="AI20" s="50"/>
      <c r="AJ20" s="209"/>
      <c r="AK20" s="4"/>
      <c r="AL20" s="30"/>
      <c r="AM20" s="30"/>
    </row>
    <row r="21" spans="1:39" s="2" customFormat="1" ht="12.75" customHeight="1">
      <c r="A21" s="24" t="s">
        <v>2549</v>
      </c>
      <c r="B21" s="41" t="s">
        <v>1420</v>
      </c>
      <c r="C21" s="41" t="s">
        <v>2406</v>
      </c>
      <c r="D21" s="245" t="s">
        <v>1080</v>
      </c>
      <c r="E21" s="224" t="s">
        <v>735</v>
      </c>
      <c r="F21" s="201"/>
      <c r="G21" s="201"/>
      <c r="H21" s="267"/>
      <c r="I21" s="267"/>
      <c r="J21" s="267"/>
      <c r="K21" s="267"/>
      <c r="L21" s="267"/>
      <c r="M21" s="1161"/>
      <c r="N21" s="1161"/>
      <c r="O21" s="1161"/>
      <c r="P21" s="1532"/>
      <c r="Q21" s="1161"/>
      <c r="R21" s="1161"/>
      <c r="S21" s="1161"/>
      <c r="T21" s="1161"/>
      <c r="U21" s="1161"/>
      <c r="V21" s="1161"/>
      <c r="W21" s="1161"/>
      <c r="X21" s="1161"/>
      <c r="Y21" s="1161"/>
      <c r="Z21" s="1161"/>
      <c r="AA21" s="1161"/>
      <c r="AB21" s="1161"/>
      <c r="AC21" s="228"/>
      <c r="AD21" s="229"/>
      <c r="AE21" s="1119"/>
      <c r="AF21" s="208"/>
      <c r="AG21" s="50"/>
      <c r="AH21" s="50"/>
      <c r="AI21" s="50"/>
      <c r="AJ21" s="209"/>
      <c r="AK21" s="4"/>
      <c r="AL21" s="30"/>
      <c r="AM21" s="30"/>
    </row>
    <row r="22" spans="1:39" s="2" customFormat="1" ht="12.75" customHeight="1">
      <c r="A22" s="24"/>
      <c r="B22" s="24"/>
      <c r="D22" s="244"/>
      <c r="E22" s="225"/>
      <c r="F22" s="24"/>
      <c r="H22" s="267"/>
      <c r="I22" s="267"/>
      <c r="J22" s="267"/>
      <c r="K22" s="267"/>
      <c r="L22" s="267"/>
      <c r="M22" s="1177"/>
      <c r="N22" s="1177"/>
      <c r="O22" s="1177"/>
      <c r="P22" s="1535"/>
      <c r="Q22" s="1177"/>
      <c r="R22" s="1177"/>
      <c r="S22" s="1177"/>
      <c r="T22" s="1177"/>
      <c r="U22" s="1177"/>
      <c r="V22" s="1177"/>
      <c r="W22" s="1177"/>
      <c r="X22" s="1177"/>
      <c r="Y22" s="1177"/>
      <c r="Z22" s="1177"/>
      <c r="AA22" s="1177"/>
      <c r="AB22" s="1177"/>
      <c r="AC22" s="230"/>
      <c r="AD22" s="229"/>
      <c r="AE22" s="1119"/>
      <c r="AF22" s="208"/>
      <c r="AG22" s="50"/>
      <c r="AH22" s="50"/>
      <c r="AI22" s="50"/>
      <c r="AJ22" s="209"/>
      <c r="AK22" s="4"/>
      <c r="AL22" s="30"/>
      <c r="AM22" s="30"/>
    </row>
    <row r="23" spans="1:39" ht="12.75" customHeight="1">
      <c r="A23" s="80" t="s">
        <v>1422</v>
      </c>
      <c r="B23" s="81"/>
      <c r="C23" s="81"/>
      <c r="D23" s="85"/>
      <c r="E23" s="295"/>
      <c r="F23" s="295"/>
      <c r="G23" s="295"/>
      <c r="H23" s="295"/>
      <c r="I23" s="295"/>
      <c r="J23" s="295"/>
      <c r="K23" s="295"/>
      <c r="L23" s="295"/>
      <c r="M23" s="1178"/>
      <c r="N23" s="1178"/>
      <c r="O23" s="1178"/>
      <c r="P23" s="1178"/>
      <c r="Q23" s="1178"/>
      <c r="R23" s="1178"/>
      <c r="S23" s="1178"/>
      <c r="T23" s="1178"/>
      <c r="U23" s="1178"/>
      <c r="V23" s="1178"/>
      <c r="W23" s="1178"/>
      <c r="X23" s="1178"/>
      <c r="Y23" s="1178"/>
      <c r="Z23" s="1178"/>
      <c r="AA23" s="1178"/>
      <c r="AB23" s="1178"/>
      <c r="AC23" s="82"/>
      <c r="AE23" s="1119"/>
      <c r="AF23" s="208"/>
      <c r="AG23" s="50"/>
      <c r="AH23" s="50"/>
      <c r="AI23" s="50"/>
      <c r="AJ23" s="209"/>
      <c r="AK23" s="4"/>
    </row>
    <row r="24" spans="1:39" s="2" customFormat="1" ht="12.75" customHeight="1">
      <c r="A24" s="41" t="s">
        <v>397</v>
      </c>
      <c r="B24" s="41" t="s">
        <v>1408</v>
      </c>
      <c r="C24" s="41" t="s">
        <v>2392</v>
      </c>
      <c r="D24" s="245" t="s">
        <v>1080</v>
      </c>
      <c r="E24" s="224" t="s">
        <v>2750</v>
      </c>
      <c r="F24" s="24"/>
      <c r="H24" s="267"/>
      <c r="I24" s="267"/>
      <c r="J24" s="267"/>
      <c r="K24" s="267"/>
      <c r="L24" s="267"/>
      <c r="M24" s="1161"/>
      <c r="N24" s="1161"/>
      <c r="O24" s="1161"/>
      <c r="P24" s="1161"/>
      <c r="Q24" s="1161"/>
      <c r="R24" s="1161"/>
      <c r="S24" s="1161"/>
      <c r="T24" s="1161"/>
      <c r="U24" s="1161"/>
      <c r="V24" s="1161"/>
      <c r="W24" s="1161"/>
      <c r="X24" s="1161"/>
      <c r="Y24" s="1161"/>
      <c r="Z24" s="1161"/>
      <c r="AA24" s="1161"/>
      <c r="AB24" s="1161"/>
      <c r="AC24" s="282"/>
      <c r="AD24" s="275"/>
      <c r="AE24" s="1119"/>
      <c r="AF24" s="208" t="str">
        <f>IF(AND(Y24&lt;&gt;0,Z24&lt;&gt;""),(Z24/Y24-1),"")</f>
        <v/>
      </c>
      <c r="AG24" s="50" t="str">
        <f>IF(AND(X24&lt;&gt;0,Y24&lt;&gt;""),(Y24/X24-1),"")</f>
        <v/>
      </c>
      <c r="AH24" s="50" t="str">
        <f>IF(AND(W24&lt;&gt;0,X24&lt;&gt;""),(X24/W24-1),"")</f>
        <v/>
      </c>
      <c r="AI24" s="50" t="str">
        <f>IF(AND(V24&lt;&gt;0,V24&lt;&gt;""),(W24/V24-1),"")</f>
        <v/>
      </c>
      <c r="AJ24" s="209" t="str">
        <f>IF(AND(U24&lt;&gt;0,U24&lt;&gt;""),(V24/U24-1),"")</f>
        <v/>
      </c>
      <c r="AK24" s="4"/>
      <c r="AL24" s="30"/>
      <c r="AM24" s="30"/>
    </row>
    <row r="25" spans="1:39" s="2" customFormat="1" ht="4.5" customHeight="1">
      <c r="A25" s="25"/>
      <c r="B25" s="24"/>
      <c r="C25" s="24"/>
      <c r="D25" s="244"/>
      <c r="E25" s="224"/>
      <c r="F25" s="267"/>
      <c r="G25" s="267"/>
      <c r="H25" s="267"/>
      <c r="I25" s="267"/>
      <c r="J25" s="267"/>
      <c r="K25" s="267"/>
      <c r="L25" s="267"/>
      <c r="M25" s="1161"/>
      <c r="N25" s="1161"/>
      <c r="O25" s="1161"/>
      <c r="P25" s="1161"/>
      <c r="Q25" s="1161"/>
      <c r="R25" s="1161"/>
      <c r="S25" s="1161"/>
      <c r="T25" s="1161"/>
      <c r="U25" s="1161"/>
      <c r="V25" s="1161"/>
      <c r="W25" s="1161"/>
      <c r="X25" s="1161"/>
      <c r="Y25" s="1161"/>
      <c r="Z25" s="1161"/>
      <c r="AA25" s="1161"/>
      <c r="AB25" s="1161"/>
      <c r="AC25" s="230"/>
      <c r="AD25" s="229"/>
      <c r="AE25" s="1119"/>
      <c r="AF25" s="208"/>
      <c r="AG25" s="50"/>
      <c r="AH25" s="50"/>
      <c r="AI25" s="50"/>
      <c r="AJ25" s="209"/>
      <c r="AK25" s="4"/>
      <c r="AL25" s="30"/>
      <c r="AM25" s="30"/>
    </row>
    <row r="26" spans="1:39" s="30" customFormat="1" ht="12.75" customHeight="1">
      <c r="A26" s="980" t="s">
        <v>398</v>
      </c>
      <c r="B26" s="24" t="s">
        <v>1409</v>
      </c>
      <c r="C26" s="24" t="s">
        <v>2393</v>
      </c>
      <c r="D26" s="245" t="s">
        <v>1080</v>
      </c>
      <c r="E26" s="224" t="s">
        <v>2750</v>
      </c>
      <c r="F26" s="267"/>
      <c r="G26" s="267"/>
      <c r="H26" s="267"/>
      <c r="I26" s="267"/>
      <c r="J26" s="267"/>
      <c r="K26" s="267"/>
      <c r="L26" s="267"/>
      <c r="M26" s="1161"/>
      <c r="N26" s="1161"/>
      <c r="O26" s="1161"/>
      <c r="P26" s="1150"/>
      <c r="Q26" s="1161"/>
      <c r="R26" s="1161"/>
      <c r="S26" s="1161"/>
      <c r="T26" s="1161"/>
      <c r="U26" s="1161"/>
      <c r="V26" s="1161"/>
      <c r="W26" s="1161"/>
      <c r="X26" s="1161"/>
      <c r="Y26" s="1161"/>
      <c r="Z26" s="1161"/>
      <c r="AA26" s="1161"/>
      <c r="AB26" s="1161"/>
      <c r="AC26" s="228"/>
      <c r="AD26" s="229"/>
      <c r="AE26" s="1119"/>
      <c r="AF26" s="208" t="str">
        <f>IF(AND(Y26&lt;&gt;0,Z26&lt;&gt;""),(Z26/Y26-1),"")</f>
        <v/>
      </c>
      <c r="AG26" s="50" t="str">
        <f>IF(AND(X26&lt;&gt;0,Y26&lt;&gt;""),(Y26/X26-1),"")</f>
        <v/>
      </c>
      <c r="AH26" s="50" t="str">
        <f>IF(AND(W26&lt;&gt;0,X26&lt;&gt;""),(X26/W26-1),"")</f>
        <v/>
      </c>
      <c r="AI26" s="50" t="str">
        <f>IF(AND(V26&lt;&gt;0,V26&lt;&gt;""),(W26/V26-1),"")</f>
        <v/>
      </c>
      <c r="AJ26" s="209" t="str">
        <f>IF(AND(U26&lt;&gt;0,U26&lt;&gt;""),(V26/U26-1),"")</f>
        <v/>
      </c>
      <c r="AK26" s="4"/>
    </row>
    <row r="27" spans="1:39" s="30" customFormat="1" ht="12.75" customHeight="1">
      <c r="A27" s="980" t="s">
        <v>2278</v>
      </c>
      <c r="B27" s="24" t="s">
        <v>1410</v>
      </c>
      <c r="C27" s="24" t="s">
        <v>2394</v>
      </c>
      <c r="D27" s="245" t="s">
        <v>1080</v>
      </c>
      <c r="E27" s="224" t="s">
        <v>2750</v>
      </c>
      <c r="F27" s="267"/>
      <c r="G27" s="267"/>
      <c r="H27" s="267"/>
      <c r="I27" s="267"/>
      <c r="J27" s="267"/>
      <c r="K27" s="267"/>
      <c r="L27" s="267"/>
      <c r="M27" s="1161"/>
      <c r="N27" s="1161"/>
      <c r="O27" s="1161"/>
      <c r="P27" s="1161"/>
      <c r="Q27" s="1161"/>
      <c r="R27" s="1161"/>
      <c r="S27" s="1161"/>
      <c r="T27" s="1161"/>
      <c r="U27" s="1161"/>
      <c r="V27" s="1161"/>
      <c r="W27" s="1161"/>
      <c r="X27" s="1161"/>
      <c r="Y27" s="1161"/>
      <c r="Z27" s="1161"/>
      <c r="AA27" s="1161"/>
      <c r="AB27" s="1161"/>
      <c r="AC27" s="228"/>
      <c r="AD27" s="229"/>
      <c r="AE27" s="1119"/>
      <c r="AF27" s="208" t="str">
        <f t="shared" ref="AF27:AF42" si="1">IF(AND(Y27&lt;&gt;0,Z27&lt;&gt;""),(Z27/Y27-1),"")</f>
        <v/>
      </c>
      <c r="AG27" s="50" t="str">
        <f t="shared" ref="AG27:AG42" si="2">IF(AND(X27&lt;&gt;0,Y27&lt;&gt;""),(Y27/X27-1),"")</f>
        <v/>
      </c>
      <c r="AH27" s="50" t="str">
        <f t="shared" ref="AH27:AH42" si="3">IF(AND(W27&lt;&gt;0,X27&lt;&gt;""),(X27/W27-1),"")</f>
        <v/>
      </c>
      <c r="AI27" s="50" t="str">
        <f t="shared" ref="AI27:AI42" si="4">IF(AND(V27&lt;&gt;0,V27&lt;&gt;""),(W27/V27-1),"")</f>
        <v/>
      </c>
      <c r="AJ27" s="209" t="str">
        <f t="shared" ref="AJ27:AJ42" si="5">IF(AND(U27&lt;&gt;0,U27&lt;&gt;""),(V27/U27-1),"")</f>
        <v/>
      </c>
      <c r="AK27" s="4"/>
    </row>
    <row r="28" spans="1:39" s="30" customFormat="1" ht="12.75" customHeight="1">
      <c r="A28" s="980" t="s">
        <v>2279</v>
      </c>
      <c r="B28" s="24" t="s">
        <v>1411</v>
      </c>
      <c r="C28" s="24" t="s">
        <v>2395</v>
      </c>
      <c r="D28" s="245" t="s">
        <v>1080</v>
      </c>
      <c r="E28" s="224" t="s">
        <v>2750</v>
      </c>
      <c r="F28" s="267"/>
      <c r="G28" s="267"/>
      <c r="H28" s="267"/>
      <c r="I28" s="267"/>
      <c r="J28" s="267"/>
      <c r="K28" s="267"/>
      <c r="L28" s="267"/>
      <c r="M28" s="1161"/>
      <c r="N28" s="1161"/>
      <c r="O28" s="1161"/>
      <c r="P28" s="1161"/>
      <c r="Q28" s="1161"/>
      <c r="R28" s="1161"/>
      <c r="S28" s="1161"/>
      <c r="T28" s="1161"/>
      <c r="U28" s="1161"/>
      <c r="V28" s="1161"/>
      <c r="W28" s="1161"/>
      <c r="X28" s="1161"/>
      <c r="Y28" s="1161"/>
      <c r="Z28" s="1161"/>
      <c r="AA28" s="1161"/>
      <c r="AB28" s="1161"/>
      <c r="AC28" s="228"/>
      <c r="AD28" s="229"/>
      <c r="AE28" s="1119"/>
      <c r="AF28" s="208" t="str">
        <f t="shared" si="1"/>
        <v/>
      </c>
      <c r="AG28" s="50" t="str">
        <f>IF(AND(X28&lt;&gt;0,Y28&lt;&gt;""),(Y28/X28-1),"")</f>
        <v/>
      </c>
      <c r="AH28" s="50" t="str">
        <f t="shared" si="3"/>
        <v/>
      </c>
      <c r="AI28" s="50" t="str">
        <f t="shared" si="4"/>
        <v/>
      </c>
      <c r="AJ28" s="209" t="str">
        <f t="shared" si="5"/>
        <v/>
      </c>
      <c r="AK28" s="4"/>
    </row>
    <row r="29" spans="1:39" s="30" customFormat="1" ht="12.75" customHeight="1">
      <c r="A29" s="980" t="s">
        <v>2296</v>
      </c>
      <c r="B29" s="41" t="s">
        <v>1412</v>
      </c>
      <c r="C29" s="41" t="s">
        <v>919</v>
      </c>
      <c r="D29" s="245" t="s">
        <v>1080</v>
      </c>
      <c r="E29" s="224" t="s">
        <v>2750</v>
      </c>
      <c r="F29" s="267"/>
      <c r="G29" s="267"/>
      <c r="H29" s="267"/>
      <c r="I29" s="267"/>
      <c r="J29" s="267"/>
      <c r="K29" s="267"/>
      <c r="L29" s="267"/>
      <c r="M29" s="1161"/>
      <c r="N29" s="1161"/>
      <c r="O29" s="1161"/>
      <c r="P29" s="1161"/>
      <c r="Q29" s="1161"/>
      <c r="R29" s="1161"/>
      <c r="S29" s="1161"/>
      <c r="T29" s="1161"/>
      <c r="U29" s="1161"/>
      <c r="V29" s="1161"/>
      <c r="W29" s="1161"/>
      <c r="X29" s="1161"/>
      <c r="Y29" s="1161"/>
      <c r="Z29" s="1161"/>
      <c r="AA29" s="1161"/>
      <c r="AB29" s="1161"/>
      <c r="AC29" s="228"/>
      <c r="AD29" s="229"/>
      <c r="AE29" s="1119"/>
      <c r="AF29" s="208" t="str">
        <f t="shared" si="1"/>
        <v/>
      </c>
      <c r="AG29" s="50" t="str">
        <f>IF(AND(X29&lt;&gt;0,Y29&lt;&gt;""),(Y29/X29-1),"")</f>
        <v/>
      </c>
      <c r="AH29" s="50" t="str">
        <f t="shared" si="3"/>
        <v/>
      </c>
      <c r="AI29" s="50" t="str">
        <f t="shared" si="4"/>
        <v/>
      </c>
      <c r="AJ29" s="209" t="str">
        <f t="shared" si="5"/>
        <v/>
      </c>
      <c r="AK29" s="4"/>
    </row>
    <row r="30" spans="1:39" s="30" customFormat="1" ht="12.75" customHeight="1">
      <c r="A30" s="980" t="s">
        <v>2297</v>
      </c>
      <c r="B30" s="41" t="s">
        <v>1413</v>
      </c>
      <c r="C30" s="41" t="s">
        <v>2397</v>
      </c>
      <c r="D30" s="245" t="s">
        <v>1080</v>
      </c>
      <c r="E30" s="224" t="s">
        <v>2750</v>
      </c>
      <c r="F30" s="267"/>
      <c r="G30" s="267"/>
      <c r="H30" s="267"/>
      <c r="I30" s="267"/>
      <c r="J30" s="267"/>
      <c r="K30" s="267"/>
      <c r="L30" s="267"/>
      <c r="M30" s="1161"/>
      <c r="N30" s="1161"/>
      <c r="O30" s="1161"/>
      <c r="P30" s="1161"/>
      <c r="Q30" s="1161"/>
      <c r="R30" s="1161"/>
      <c r="S30" s="1161"/>
      <c r="T30" s="1161"/>
      <c r="U30" s="1161"/>
      <c r="V30" s="1161"/>
      <c r="W30" s="1161"/>
      <c r="X30" s="1161"/>
      <c r="Y30" s="1161"/>
      <c r="Z30" s="1161"/>
      <c r="AA30" s="1161"/>
      <c r="AB30" s="1161"/>
      <c r="AC30" s="228"/>
      <c r="AD30" s="229"/>
      <c r="AE30" s="1119"/>
      <c r="AF30" s="208" t="str">
        <f t="shared" si="1"/>
        <v/>
      </c>
      <c r="AG30" s="50" t="str">
        <f t="shared" si="2"/>
        <v/>
      </c>
      <c r="AH30" s="50" t="str">
        <f t="shared" si="3"/>
        <v/>
      </c>
      <c r="AI30" s="50" t="str">
        <f t="shared" si="4"/>
        <v/>
      </c>
      <c r="AJ30" s="209" t="str">
        <f t="shared" si="5"/>
        <v/>
      </c>
      <c r="AK30" s="4"/>
    </row>
    <row r="31" spans="1:39" s="30" customFormat="1" ht="12.75" customHeight="1">
      <c r="A31" s="980" t="s">
        <v>354</v>
      </c>
      <c r="B31" s="313" t="s">
        <v>1414</v>
      </c>
      <c r="C31" s="313" t="s">
        <v>2398</v>
      </c>
      <c r="D31" s="245" t="s">
        <v>1080</v>
      </c>
      <c r="E31" s="224" t="s">
        <v>2750</v>
      </c>
      <c r="F31" s="267"/>
      <c r="G31" s="267"/>
      <c r="H31" s="267"/>
      <c r="I31" s="267"/>
      <c r="J31" s="267"/>
      <c r="K31" s="267"/>
      <c r="L31" s="267"/>
      <c r="M31" s="1161"/>
      <c r="N31" s="1161"/>
      <c r="O31" s="1161"/>
      <c r="P31" s="1161"/>
      <c r="Q31" s="1161"/>
      <c r="R31" s="1161"/>
      <c r="S31" s="1161"/>
      <c r="T31" s="1161"/>
      <c r="U31" s="1161"/>
      <c r="V31" s="1161"/>
      <c r="W31" s="1161"/>
      <c r="X31" s="1161"/>
      <c r="Y31" s="1161"/>
      <c r="Z31" s="1161"/>
      <c r="AA31" s="1161"/>
      <c r="AB31" s="1161"/>
      <c r="AC31" s="228"/>
      <c r="AD31" s="229"/>
      <c r="AE31" s="1119"/>
      <c r="AF31" s="492" t="str">
        <f t="shared" si="1"/>
        <v/>
      </c>
      <c r="AG31" s="450" t="str">
        <f t="shared" si="2"/>
        <v/>
      </c>
      <c r="AH31" s="450" t="str">
        <f t="shared" si="3"/>
        <v/>
      </c>
      <c r="AI31" s="450" t="str">
        <f t="shared" si="4"/>
        <v/>
      </c>
      <c r="AJ31" s="451" t="str">
        <f t="shared" si="5"/>
        <v/>
      </c>
      <c r="AK31" s="37"/>
    </row>
    <row r="32" spans="1:39" s="30" customFormat="1" ht="12.75" customHeight="1">
      <c r="A32" s="980" t="s">
        <v>2313</v>
      </c>
      <c r="B32" s="41" t="s">
        <v>1423</v>
      </c>
      <c r="C32" s="636" t="s">
        <v>2399</v>
      </c>
      <c r="D32" s="245" t="s">
        <v>1080</v>
      </c>
      <c r="E32" s="224" t="s">
        <v>2750</v>
      </c>
      <c r="F32" s="267"/>
      <c r="G32" s="267"/>
      <c r="H32" s="267"/>
      <c r="I32" s="267"/>
      <c r="J32" s="267"/>
      <c r="K32" s="267"/>
      <c r="L32" s="267"/>
      <c r="M32" s="1161"/>
      <c r="N32" s="1161"/>
      <c r="O32" s="1161"/>
      <c r="P32" s="1161"/>
      <c r="Q32" s="1161"/>
      <c r="R32" s="1161"/>
      <c r="S32" s="1161"/>
      <c r="T32" s="1161"/>
      <c r="U32" s="1161"/>
      <c r="V32" s="1161"/>
      <c r="W32" s="1161"/>
      <c r="X32" s="1161"/>
      <c r="Y32" s="1161"/>
      <c r="Z32" s="1161"/>
      <c r="AA32" s="1161"/>
      <c r="AB32" s="1161"/>
      <c r="AC32" s="228"/>
      <c r="AD32" s="229"/>
      <c r="AE32" s="1119"/>
      <c r="AF32" s="492" t="str">
        <f t="shared" si="1"/>
        <v/>
      </c>
      <c r="AG32" s="450" t="str">
        <f t="shared" si="2"/>
        <v/>
      </c>
      <c r="AH32" s="450" t="str">
        <f t="shared" si="3"/>
        <v/>
      </c>
      <c r="AI32" s="450" t="str">
        <f t="shared" si="4"/>
        <v/>
      </c>
      <c r="AJ32" s="451" t="str">
        <f t="shared" si="5"/>
        <v/>
      </c>
      <c r="AK32" s="37"/>
    </row>
    <row r="33" spans="1:39" s="30" customFormat="1" ht="16.5" customHeight="1">
      <c r="A33" s="980" t="s">
        <v>672</v>
      </c>
      <c r="B33" s="41" t="s">
        <v>1415</v>
      </c>
      <c r="C33" s="41" t="s">
        <v>2400</v>
      </c>
      <c r="D33" s="245" t="s">
        <v>1080</v>
      </c>
      <c r="E33" s="224" t="s">
        <v>2750</v>
      </c>
      <c r="F33" s="267"/>
      <c r="G33" s="267"/>
      <c r="H33" s="267"/>
      <c r="I33" s="267"/>
      <c r="J33" s="267"/>
      <c r="K33" s="267"/>
      <c r="L33" s="267"/>
      <c r="M33" s="1161"/>
      <c r="N33" s="1161"/>
      <c r="O33" s="1161"/>
      <c r="P33" s="1161"/>
      <c r="Q33" s="1161"/>
      <c r="R33" s="1161"/>
      <c r="S33" s="1161"/>
      <c r="T33" s="1161"/>
      <c r="U33" s="1161"/>
      <c r="V33" s="1161"/>
      <c r="W33" s="1161"/>
      <c r="X33" s="1161"/>
      <c r="Y33" s="1161"/>
      <c r="Z33" s="1161"/>
      <c r="AA33" s="1161"/>
      <c r="AB33" s="1161"/>
      <c r="AC33" s="228"/>
      <c r="AD33" s="229"/>
      <c r="AE33" s="1119"/>
      <c r="AF33" s="208" t="str">
        <f t="shared" si="1"/>
        <v/>
      </c>
      <c r="AG33" s="50" t="str">
        <f t="shared" si="2"/>
        <v/>
      </c>
      <c r="AH33" s="50" t="str">
        <f t="shared" si="3"/>
        <v/>
      </c>
      <c r="AI33" s="50" t="str">
        <f t="shared" si="4"/>
        <v/>
      </c>
      <c r="AJ33" s="209" t="str">
        <f t="shared" si="5"/>
        <v/>
      </c>
      <c r="AK33" s="4"/>
    </row>
    <row r="34" spans="1:39" s="30" customFormat="1" ht="18" customHeight="1">
      <c r="A34" s="980" t="s">
        <v>673</v>
      </c>
      <c r="B34" s="313" t="s">
        <v>1416</v>
      </c>
      <c r="C34" s="313" t="s">
        <v>2401</v>
      </c>
      <c r="D34" s="245" t="s">
        <v>1080</v>
      </c>
      <c r="E34" s="224" t="s">
        <v>2750</v>
      </c>
      <c r="F34" s="267"/>
      <c r="G34" s="267"/>
      <c r="H34" s="267"/>
      <c r="I34" s="267"/>
      <c r="J34" s="267"/>
      <c r="K34" s="267"/>
      <c r="L34" s="267"/>
      <c r="M34" s="1161"/>
      <c r="N34" s="1161"/>
      <c r="O34" s="1161"/>
      <c r="P34" s="1161"/>
      <c r="Q34" s="1161"/>
      <c r="R34" s="1161"/>
      <c r="S34" s="1161"/>
      <c r="T34" s="1161"/>
      <c r="U34" s="1161"/>
      <c r="V34" s="1161"/>
      <c r="W34" s="1161"/>
      <c r="X34" s="1161"/>
      <c r="Y34" s="1161"/>
      <c r="Z34" s="1161"/>
      <c r="AA34" s="1161"/>
      <c r="AB34" s="1161"/>
      <c r="AC34" s="228"/>
      <c r="AD34" s="275"/>
      <c r="AE34" s="1119"/>
      <c r="AF34" s="208" t="str">
        <f t="shared" si="1"/>
        <v/>
      </c>
      <c r="AG34" s="50" t="str">
        <f t="shared" si="2"/>
        <v/>
      </c>
      <c r="AH34" s="50" t="str">
        <f t="shared" si="3"/>
        <v/>
      </c>
      <c r="AI34" s="50" t="str">
        <f t="shared" si="4"/>
        <v/>
      </c>
      <c r="AJ34" s="209" t="str">
        <f t="shared" si="5"/>
        <v/>
      </c>
      <c r="AK34" s="1425"/>
    </row>
    <row r="35" spans="1:39" s="30" customFormat="1" ht="12.75" customHeight="1">
      <c r="A35" s="980" t="s">
        <v>605</v>
      </c>
      <c r="B35" s="41" t="s">
        <v>2593</v>
      </c>
      <c r="C35" s="41" t="s">
        <v>2402</v>
      </c>
      <c r="D35" s="245" t="s">
        <v>1080</v>
      </c>
      <c r="E35" s="224" t="s">
        <v>2750</v>
      </c>
      <c r="F35" s="267"/>
      <c r="G35" s="267"/>
      <c r="H35" s="267"/>
      <c r="I35" s="267"/>
      <c r="J35" s="267"/>
      <c r="K35" s="267"/>
      <c r="L35" s="267"/>
      <c r="M35" s="1161"/>
      <c r="N35" s="1161"/>
      <c r="O35" s="1161"/>
      <c r="P35" s="1161"/>
      <c r="Q35" s="1161"/>
      <c r="R35" s="1161"/>
      <c r="S35" s="1161"/>
      <c r="T35" s="1161"/>
      <c r="U35" s="1161"/>
      <c r="V35" s="1161"/>
      <c r="W35" s="1161"/>
      <c r="X35" s="1161"/>
      <c r="Y35" s="1161"/>
      <c r="Z35" s="1161"/>
      <c r="AA35" s="1161"/>
      <c r="AB35" s="1161"/>
      <c r="AC35" s="228"/>
      <c r="AD35" s="1331"/>
      <c r="AE35" s="1119"/>
      <c r="AF35" s="208" t="str">
        <f t="shared" si="1"/>
        <v/>
      </c>
      <c r="AG35" s="50" t="str">
        <f t="shared" si="2"/>
        <v/>
      </c>
      <c r="AH35" s="50" t="str">
        <f t="shared" si="3"/>
        <v/>
      </c>
      <c r="AI35" s="50" t="str">
        <f t="shared" si="4"/>
        <v/>
      </c>
      <c r="AJ35" s="209" t="str">
        <f t="shared" si="5"/>
        <v/>
      </c>
      <c r="AK35" s="4"/>
    </row>
    <row r="36" spans="1:39" s="30" customFormat="1" ht="12.75" customHeight="1">
      <c r="A36" s="980" t="s">
        <v>606</v>
      </c>
      <c r="B36" s="41" t="s">
        <v>1418</v>
      </c>
      <c r="C36" s="41" t="s">
        <v>2403</v>
      </c>
      <c r="D36" s="245" t="s">
        <v>1080</v>
      </c>
      <c r="E36" s="224" t="s">
        <v>2750</v>
      </c>
      <c r="F36" s="267"/>
      <c r="G36" s="267"/>
      <c r="H36" s="267"/>
      <c r="I36" s="267"/>
      <c r="J36" s="267"/>
      <c r="K36" s="267"/>
      <c r="L36" s="267"/>
      <c r="M36" s="1161"/>
      <c r="N36" s="1161"/>
      <c r="O36" s="1161"/>
      <c r="P36" s="1161"/>
      <c r="Q36" s="1161"/>
      <c r="R36" s="1161"/>
      <c r="S36" s="1161"/>
      <c r="T36" s="1161"/>
      <c r="U36" s="1161"/>
      <c r="V36" s="1161"/>
      <c r="W36" s="1161"/>
      <c r="X36" s="1161"/>
      <c r="Y36" s="1161"/>
      <c r="Z36" s="1161"/>
      <c r="AA36" s="1161"/>
      <c r="AB36" s="1161"/>
      <c r="AC36" s="228"/>
      <c r="AD36" s="229"/>
      <c r="AE36" s="1119"/>
      <c r="AF36" s="208" t="str">
        <f t="shared" si="1"/>
        <v/>
      </c>
      <c r="AG36" s="50" t="str">
        <f t="shared" si="2"/>
        <v/>
      </c>
      <c r="AH36" s="50" t="str">
        <f t="shared" si="3"/>
        <v/>
      </c>
      <c r="AI36" s="50" t="str">
        <f t="shared" si="4"/>
        <v/>
      </c>
      <c r="AJ36" s="209" t="str">
        <f t="shared" si="5"/>
        <v/>
      </c>
      <c r="AK36" s="4"/>
    </row>
    <row r="37" spans="1:39" s="30" customFormat="1" ht="12.75" customHeight="1">
      <c r="A37" s="980" t="s">
        <v>674</v>
      </c>
      <c r="B37" s="41" t="s">
        <v>1421</v>
      </c>
      <c r="C37" s="41" t="s">
        <v>2404</v>
      </c>
      <c r="D37" s="245" t="s">
        <v>1080</v>
      </c>
      <c r="E37" s="224" t="s">
        <v>2750</v>
      </c>
      <c r="F37" s="267"/>
      <c r="G37" s="267"/>
      <c r="H37" s="267"/>
      <c r="I37" s="267"/>
      <c r="J37" s="267"/>
      <c r="K37" s="267"/>
      <c r="L37" s="267"/>
      <c r="M37" s="1187"/>
      <c r="N37" s="1187"/>
      <c r="O37" s="1187"/>
      <c r="P37" s="1187"/>
      <c r="Q37" s="1187"/>
      <c r="R37" s="1187"/>
      <c r="S37" s="1187"/>
      <c r="T37" s="1187"/>
      <c r="U37" s="1187"/>
      <c r="V37" s="1187"/>
      <c r="W37" s="1187"/>
      <c r="X37" s="1187"/>
      <c r="Y37" s="1187"/>
      <c r="Z37" s="1187"/>
      <c r="AA37" s="1187"/>
      <c r="AB37" s="1187"/>
      <c r="AC37" s="228"/>
      <c r="AD37" s="229"/>
      <c r="AE37" s="1119"/>
      <c r="AF37" s="208"/>
      <c r="AG37" s="50" t="str">
        <f t="shared" si="2"/>
        <v/>
      </c>
      <c r="AH37" s="50" t="str">
        <f t="shared" si="3"/>
        <v/>
      </c>
      <c r="AI37" s="50" t="str">
        <f t="shared" si="4"/>
        <v/>
      </c>
      <c r="AJ37" s="209" t="str">
        <f t="shared" si="5"/>
        <v/>
      </c>
      <c r="AK37" s="4"/>
    </row>
    <row r="38" spans="1:39" ht="18.75" customHeight="1">
      <c r="A38" s="4"/>
      <c r="E38" s="224"/>
      <c r="N38" s="1187"/>
      <c r="O38" s="1187"/>
      <c r="P38" s="1187"/>
      <c r="Q38" s="1187"/>
      <c r="R38" s="1187"/>
      <c r="S38" s="1187"/>
      <c r="T38" s="1187"/>
      <c r="U38" s="1187"/>
      <c r="V38" s="1187"/>
      <c r="W38" s="1187"/>
      <c r="X38" s="1187"/>
      <c r="Y38" s="1187"/>
      <c r="Z38" s="1187"/>
      <c r="AA38" s="1187"/>
      <c r="AB38" s="1187"/>
      <c r="AE38" s="1119"/>
      <c r="AF38" s="208" t="str">
        <f t="shared" si="1"/>
        <v/>
      </c>
      <c r="AG38" s="50" t="str">
        <f t="shared" si="2"/>
        <v/>
      </c>
      <c r="AH38" s="50" t="str">
        <f t="shared" si="3"/>
        <v/>
      </c>
      <c r="AI38" s="50" t="str">
        <f t="shared" si="4"/>
        <v/>
      </c>
      <c r="AJ38" s="209" t="str">
        <f t="shared" si="5"/>
        <v/>
      </c>
      <c r="AK38" s="4"/>
    </row>
    <row r="39" spans="1:39" s="30" customFormat="1" ht="5.25" customHeight="1">
      <c r="A39" s="201"/>
      <c r="D39" s="245"/>
      <c r="E39" s="224"/>
      <c r="F39" s="267"/>
      <c r="G39" s="267"/>
      <c r="H39" s="267"/>
      <c r="I39" s="267"/>
      <c r="J39" s="267"/>
      <c r="K39" s="267"/>
      <c r="L39" s="267"/>
      <c r="M39" s="1161"/>
      <c r="N39" s="1161"/>
      <c r="O39" s="1161"/>
      <c r="P39" s="1161"/>
      <c r="Q39" s="1161"/>
      <c r="R39" s="1161"/>
      <c r="S39" s="1161"/>
      <c r="T39" s="1161"/>
      <c r="U39" s="1161"/>
      <c r="V39" s="1161"/>
      <c r="W39" s="1161"/>
      <c r="X39" s="1161"/>
      <c r="Y39" s="1161"/>
      <c r="Z39" s="1161"/>
      <c r="AA39" s="1161"/>
      <c r="AB39" s="1161"/>
      <c r="AC39" s="228"/>
      <c r="AD39" s="229"/>
      <c r="AE39" s="1119"/>
      <c r="AF39" s="208" t="str">
        <f t="shared" si="1"/>
        <v/>
      </c>
      <c r="AG39" s="50" t="str">
        <f t="shared" si="2"/>
        <v/>
      </c>
      <c r="AH39" s="50" t="str">
        <f t="shared" si="3"/>
        <v/>
      </c>
      <c r="AI39" s="50" t="str">
        <f t="shared" si="4"/>
        <v/>
      </c>
      <c r="AJ39" s="209" t="str">
        <f t="shared" si="5"/>
        <v/>
      </c>
      <c r="AK39" s="4"/>
    </row>
    <row r="40" spans="1:39" s="30" customFormat="1" ht="12.75" customHeight="1">
      <c r="A40" s="24" t="s">
        <v>438</v>
      </c>
      <c r="B40" s="41" t="s">
        <v>1419</v>
      </c>
      <c r="C40" s="41" t="s">
        <v>2405</v>
      </c>
      <c r="D40" s="245" t="s">
        <v>1080</v>
      </c>
      <c r="E40" s="224" t="s">
        <v>2750</v>
      </c>
      <c r="F40" s="267"/>
      <c r="G40" s="267"/>
      <c r="H40" s="267"/>
      <c r="I40" s="267"/>
      <c r="J40" s="267"/>
      <c r="K40" s="267"/>
      <c r="L40" s="267"/>
      <c r="M40" s="1161"/>
      <c r="N40" s="1161"/>
      <c r="O40" s="1161"/>
      <c r="P40" s="1161"/>
      <c r="Q40" s="1161"/>
      <c r="R40" s="1161"/>
      <c r="S40" s="1161"/>
      <c r="T40" s="1161"/>
      <c r="U40" s="1161"/>
      <c r="V40" s="1161"/>
      <c r="W40" s="1161"/>
      <c r="X40" s="1161"/>
      <c r="Y40" s="1161"/>
      <c r="Z40" s="1161"/>
      <c r="AA40" s="1161"/>
      <c r="AB40" s="1161"/>
      <c r="AC40" s="228"/>
      <c r="AD40" s="229"/>
      <c r="AE40" s="1119"/>
      <c r="AF40" s="208" t="str">
        <f t="shared" si="1"/>
        <v/>
      </c>
      <c r="AG40" s="50" t="str">
        <f t="shared" si="2"/>
        <v/>
      </c>
      <c r="AH40" s="50" t="str">
        <f t="shared" si="3"/>
        <v/>
      </c>
      <c r="AI40" s="50" t="str">
        <f t="shared" si="4"/>
        <v/>
      </c>
      <c r="AJ40" s="209" t="str">
        <f t="shared" si="5"/>
        <v/>
      </c>
      <c r="AK40" s="4"/>
    </row>
    <row r="41" spans="1:39" s="2" customFormat="1" ht="5.25" customHeight="1">
      <c r="A41" s="41"/>
      <c r="B41" s="41"/>
      <c r="C41" s="41"/>
      <c r="D41" s="244"/>
      <c r="E41" s="224"/>
      <c r="F41" s="67"/>
      <c r="G41" s="67"/>
      <c r="H41" s="67"/>
      <c r="I41" s="67"/>
      <c r="J41" s="67"/>
      <c r="K41" s="67"/>
      <c r="L41" s="67"/>
      <c r="M41" s="1188"/>
      <c r="N41" s="1188"/>
      <c r="O41" s="1188"/>
      <c r="P41" s="1188"/>
      <c r="Q41" s="1188"/>
      <c r="R41" s="1188"/>
      <c r="S41" s="1188"/>
      <c r="T41" s="1188"/>
      <c r="U41" s="1188"/>
      <c r="V41" s="1188"/>
      <c r="W41" s="1188"/>
      <c r="X41" s="1188"/>
      <c r="Y41" s="1188"/>
      <c r="Z41" s="1188"/>
      <c r="AA41" s="1188"/>
      <c r="AB41" s="1188"/>
      <c r="AC41" s="228"/>
      <c r="AD41" s="229"/>
      <c r="AE41" s="1119"/>
      <c r="AF41" s="208" t="str">
        <f t="shared" si="1"/>
        <v/>
      </c>
      <c r="AG41" s="50" t="str">
        <f t="shared" si="2"/>
        <v/>
      </c>
      <c r="AH41" s="50" t="str">
        <f t="shared" si="3"/>
        <v/>
      </c>
      <c r="AI41" s="50" t="str">
        <f t="shared" si="4"/>
        <v/>
      </c>
      <c r="AJ41" s="209" t="str">
        <f t="shared" si="5"/>
        <v/>
      </c>
      <c r="AK41" s="4"/>
      <c r="AL41" s="30"/>
      <c r="AM41" s="30"/>
    </row>
    <row r="42" spans="1:39" s="2" customFormat="1" ht="12.75" customHeight="1">
      <c r="A42" s="24" t="s">
        <v>580</v>
      </c>
      <c r="B42" s="41" t="s">
        <v>1061</v>
      </c>
      <c r="C42" s="41" t="s">
        <v>2406</v>
      </c>
      <c r="D42" s="245" t="s">
        <v>1080</v>
      </c>
      <c r="E42" s="224" t="s">
        <v>2750</v>
      </c>
      <c r="F42" s="267"/>
      <c r="G42" s="267"/>
      <c r="H42" s="267"/>
      <c r="I42" s="267"/>
      <c r="J42" s="267"/>
      <c r="K42" s="267"/>
      <c r="L42" s="267"/>
      <c r="M42" s="1161"/>
      <c r="N42" s="1161"/>
      <c r="O42" s="1161"/>
      <c r="P42" s="1161"/>
      <c r="Q42" s="1161"/>
      <c r="R42" s="1161"/>
      <c r="S42" s="1161"/>
      <c r="T42" s="1161"/>
      <c r="U42" s="1161"/>
      <c r="V42" s="1161"/>
      <c r="W42" s="1161"/>
      <c r="X42" s="1161"/>
      <c r="Y42" s="1161"/>
      <c r="Z42" s="1161"/>
      <c r="AA42" s="1161"/>
      <c r="AB42" s="1161"/>
      <c r="AC42" s="228"/>
      <c r="AD42" s="229"/>
      <c r="AE42" s="1119"/>
      <c r="AF42" s="208" t="str">
        <f t="shared" si="1"/>
        <v/>
      </c>
      <c r="AG42" s="50" t="str">
        <f t="shared" si="2"/>
        <v/>
      </c>
      <c r="AH42" s="50" t="str">
        <f t="shared" si="3"/>
        <v/>
      </c>
      <c r="AI42" s="50" t="str">
        <f t="shared" si="4"/>
        <v/>
      </c>
      <c r="AJ42" s="209" t="str">
        <f t="shared" si="5"/>
        <v/>
      </c>
      <c r="AK42" s="4"/>
      <c r="AL42" s="30"/>
      <c r="AM42" s="30"/>
    </row>
    <row r="43" spans="1:39" s="2" customFormat="1" ht="12.75" customHeight="1">
      <c r="A43" s="24"/>
      <c r="B43" s="24"/>
      <c r="C43" s="24"/>
      <c r="D43" s="244"/>
      <c r="E43" s="225"/>
      <c r="F43" s="267"/>
      <c r="G43" s="267"/>
      <c r="H43" s="267"/>
      <c r="I43" s="267"/>
      <c r="J43" s="267"/>
      <c r="K43" s="267"/>
      <c r="L43" s="267"/>
      <c r="M43" s="1270"/>
      <c r="N43" s="1270"/>
      <c r="O43" s="1270"/>
      <c r="P43" s="1270"/>
      <c r="Q43" s="1270"/>
      <c r="R43" s="1270"/>
      <c r="S43" s="1270"/>
      <c r="T43" s="1270"/>
      <c r="U43" s="1270"/>
      <c r="V43" s="1270"/>
      <c r="W43" s="1270"/>
      <c r="X43" s="1270"/>
      <c r="Y43" s="1270"/>
      <c r="Z43" s="1270"/>
      <c r="AA43" s="1270"/>
      <c r="AB43" s="1270"/>
      <c r="AC43" s="230"/>
      <c r="AD43" s="229"/>
      <c r="AE43" s="1119"/>
      <c r="AF43" s="323"/>
      <c r="AG43" s="35"/>
      <c r="AH43" s="35"/>
      <c r="AI43" s="35"/>
      <c r="AJ43" s="412"/>
      <c r="AK43" s="4"/>
      <c r="AL43" s="30"/>
      <c r="AM43" s="30"/>
    </row>
    <row r="44" spans="1:39" ht="12.75" customHeight="1">
      <c r="A44" s="80" t="s">
        <v>1424</v>
      </c>
      <c r="B44" s="81"/>
      <c r="C44" s="81"/>
      <c r="D44" s="246"/>
      <c r="E44" s="24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47"/>
      <c r="AD44" s="231"/>
      <c r="AE44" s="1119"/>
      <c r="AF44" s="323"/>
      <c r="AG44" s="35"/>
      <c r="AH44" s="35"/>
      <c r="AI44" s="35"/>
      <c r="AJ44" s="412"/>
      <c r="AK44" s="4"/>
    </row>
    <row r="45" spans="1:39" s="2" customFormat="1" ht="15">
      <c r="A45" s="29" t="s">
        <v>581</v>
      </c>
      <c r="B45" s="29" t="s">
        <v>1425</v>
      </c>
      <c r="C45" s="29" t="s">
        <v>2407</v>
      </c>
      <c r="D45" s="224" t="s">
        <v>1080</v>
      </c>
      <c r="E45" s="224" t="s">
        <v>2768</v>
      </c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28"/>
      <c r="AD45" s="229"/>
      <c r="AE45" s="1119"/>
      <c r="AF45" s="323"/>
      <c r="AG45" s="35"/>
      <c r="AH45" s="35"/>
      <c r="AI45" s="35"/>
      <c r="AJ45" s="412"/>
      <c r="AK45" s="4"/>
      <c r="AL45" s="30"/>
      <c r="AM45" s="30"/>
    </row>
    <row r="46" spans="1:39" s="2" customFormat="1" ht="15">
      <c r="A46" s="29" t="s">
        <v>582</v>
      </c>
      <c r="B46" s="29" t="s">
        <v>1426</v>
      </c>
      <c r="C46" s="29" t="s">
        <v>2408</v>
      </c>
      <c r="D46" s="224" t="s">
        <v>1080</v>
      </c>
      <c r="E46" s="224" t="s">
        <v>2768</v>
      </c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0"/>
      <c r="AD46" s="229"/>
      <c r="AE46" s="1119"/>
      <c r="AF46" s="323"/>
      <c r="AG46" s="35"/>
      <c r="AH46" s="35"/>
      <c r="AI46" s="35"/>
      <c r="AJ46" s="412"/>
      <c r="AK46" s="4"/>
      <c r="AL46" s="30"/>
      <c r="AM46" s="30"/>
    </row>
    <row r="47" spans="1:39" s="2" customFormat="1" ht="15">
      <c r="A47" s="29" t="s">
        <v>583</v>
      </c>
      <c r="B47" s="29" t="s">
        <v>1427</v>
      </c>
      <c r="C47" s="29" t="s">
        <v>2409</v>
      </c>
      <c r="D47" s="224" t="s">
        <v>1080</v>
      </c>
      <c r="E47" s="224" t="s">
        <v>2768</v>
      </c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28"/>
      <c r="AD47" s="229"/>
      <c r="AE47" s="1119"/>
      <c r="AF47" s="323"/>
      <c r="AG47" s="35"/>
      <c r="AH47" s="35"/>
      <c r="AI47" s="35"/>
      <c r="AJ47" s="412"/>
      <c r="AK47" s="4"/>
      <c r="AL47" s="30"/>
      <c r="AM47" s="30"/>
    </row>
    <row r="48" spans="1:39" s="22" customFormat="1" ht="16.5" customHeight="1">
      <c r="A48" s="29" t="s">
        <v>584</v>
      </c>
      <c r="B48" s="29" t="s">
        <v>1428</v>
      </c>
      <c r="C48" s="29" t="s">
        <v>2410</v>
      </c>
      <c r="D48" s="224" t="s">
        <v>1080</v>
      </c>
      <c r="E48" s="224" t="s">
        <v>2768</v>
      </c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28"/>
      <c r="AD48" s="229"/>
      <c r="AE48" s="1119"/>
      <c r="AF48" s="323"/>
      <c r="AG48" s="35"/>
      <c r="AH48" s="35"/>
      <c r="AI48" s="35"/>
      <c r="AJ48" s="412"/>
      <c r="AK48" s="4"/>
    </row>
    <row r="49" spans="1:40" s="22" customFormat="1" ht="16.5" customHeight="1">
      <c r="A49" s="29" t="s">
        <v>585</v>
      </c>
      <c r="B49" s="29" t="s">
        <v>1429</v>
      </c>
      <c r="C49" s="29" t="s">
        <v>2411</v>
      </c>
      <c r="D49" s="224" t="s">
        <v>1080</v>
      </c>
      <c r="E49" s="224" t="s">
        <v>2768</v>
      </c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28"/>
      <c r="AD49" s="229"/>
      <c r="AE49" s="1119"/>
      <c r="AF49" s="323"/>
      <c r="AG49" s="35"/>
      <c r="AH49" s="35"/>
      <c r="AI49" s="35"/>
      <c r="AJ49" s="412"/>
      <c r="AK49" s="4"/>
    </row>
    <row r="50" spans="1:40" s="2" customFormat="1" ht="15">
      <c r="A50" s="29" t="s">
        <v>363</v>
      </c>
      <c r="B50" s="29" t="s">
        <v>1430</v>
      </c>
      <c r="C50" s="29" t="s">
        <v>2412</v>
      </c>
      <c r="D50" s="224" t="s">
        <v>1080</v>
      </c>
      <c r="E50" s="224" t="s">
        <v>2768</v>
      </c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8"/>
      <c r="R50" s="238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28"/>
      <c r="AD50" s="229"/>
      <c r="AE50" s="1119"/>
      <c r="AF50" s="323"/>
      <c r="AG50" s="35"/>
      <c r="AH50" s="35"/>
      <c r="AI50" s="35"/>
      <c r="AJ50" s="412"/>
      <c r="AK50" s="4"/>
      <c r="AL50" s="30"/>
      <c r="AM50" s="30"/>
    </row>
    <row r="51" spans="1:40" s="22" customFormat="1" ht="16.5" customHeight="1">
      <c r="A51" s="29" t="s">
        <v>611</v>
      </c>
      <c r="B51" s="29" t="s">
        <v>1431</v>
      </c>
      <c r="C51" s="29" t="s">
        <v>2413</v>
      </c>
      <c r="D51" s="224" t="s">
        <v>1080</v>
      </c>
      <c r="E51" s="224" t="s">
        <v>2768</v>
      </c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28"/>
      <c r="AD51" s="229"/>
      <c r="AE51" s="1119"/>
      <c r="AF51" s="323"/>
      <c r="AG51" s="35"/>
      <c r="AH51" s="35"/>
      <c r="AI51" s="35"/>
      <c r="AJ51" s="412"/>
      <c r="AK51" s="4"/>
    </row>
    <row r="52" spans="1:40" s="22" customFormat="1" ht="16.5" customHeight="1">
      <c r="A52" s="29" t="s">
        <v>612</v>
      </c>
      <c r="B52" s="29" t="s">
        <v>1432</v>
      </c>
      <c r="C52" s="29" t="s">
        <v>2414</v>
      </c>
      <c r="D52" s="224" t="s">
        <v>1080</v>
      </c>
      <c r="E52" s="224" t="s">
        <v>2768</v>
      </c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28"/>
      <c r="AD52" s="229"/>
      <c r="AE52" s="1119"/>
      <c r="AF52" s="323"/>
      <c r="AG52" s="35"/>
      <c r="AH52" s="35"/>
      <c r="AI52" s="35"/>
      <c r="AJ52" s="412"/>
      <c r="AK52" s="4"/>
    </row>
    <row r="53" spans="1:40" s="22" customFormat="1" ht="16.5" customHeight="1">
      <c r="A53" s="29" t="s">
        <v>675</v>
      </c>
      <c r="B53" s="29" t="s">
        <v>1433</v>
      </c>
      <c r="C53" s="29" t="s">
        <v>2415</v>
      </c>
      <c r="D53" s="224" t="s">
        <v>1080</v>
      </c>
      <c r="E53" s="224" t="s">
        <v>2768</v>
      </c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28"/>
      <c r="AD53" s="229"/>
      <c r="AE53" s="1119"/>
      <c r="AF53" s="323"/>
      <c r="AG53" s="35"/>
      <c r="AH53" s="35"/>
      <c r="AI53" s="35"/>
      <c r="AJ53" s="412"/>
      <c r="AK53" s="4"/>
    </row>
    <row r="54" spans="1:40" s="22" customFormat="1" ht="16.5" customHeight="1">
      <c r="A54" s="29" t="s">
        <v>676</v>
      </c>
      <c r="B54" s="29" t="s">
        <v>1434</v>
      </c>
      <c r="C54" s="29" t="s">
        <v>2416</v>
      </c>
      <c r="D54" s="224" t="s">
        <v>1080</v>
      </c>
      <c r="E54" s="224" t="s">
        <v>2768</v>
      </c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28"/>
      <c r="AD54" s="275"/>
      <c r="AE54" s="1119"/>
      <c r="AF54" s="323"/>
      <c r="AG54" s="35"/>
      <c r="AH54" s="35"/>
      <c r="AI54" s="35"/>
      <c r="AJ54" s="412"/>
      <c r="AK54" s="4"/>
    </row>
    <row r="55" spans="1:40" s="22" customFormat="1" ht="16.5" customHeight="1">
      <c r="A55" s="24" t="s">
        <v>607</v>
      </c>
      <c r="B55" s="24" t="s">
        <v>1435</v>
      </c>
      <c r="C55" s="24" t="s">
        <v>2417</v>
      </c>
      <c r="D55" s="224" t="s">
        <v>1080</v>
      </c>
      <c r="E55" s="224" t="s">
        <v>2768</v>
      </c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28"/>
      <c r="AD55" s="1331"/>
      <c r="AE55" s="1119"/>
      <c r="AF55" s="323"/>
      <c r="AG55" s="35"/>
      <c r="AH55" s="35"/>
      <c r="AI55" s="35"/>
      <c r="AJ55" s="412"/>
      <c r="AK55" s="4"/>
    </row>
    <row r="56" spans="1:40" s="22" customFormat="1" ht="15">
      <c r="A56" s="24" t="s">
        <v>608</v>
      </c>
      <c r="B56" s="41" t="s">
        <v>1438</v>
      </c>
      <c r="C56" s="24" t="s">
        <v>2418</v>
      </c>
      <c r="D56" s="224" t="s">
        <v>1080</v>
      </c>
      <c r="E56" s="224" t="s">
        <v>2768</v>
      </c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28"/>
      <c r="AD56" s="229"/>
      <c r="AE56" s="1119"/>
      <c r="AF56" s="323"/>
      <c r="AG56" s="35"/>
      <c r="AH56" s="35"/>
      <c r="AI56" s="35"/>
      <c r="AJ56" s="412"/>
      <c r="AK56" s="4"/>
    </row>
    <row r="57" spans="1:40" s="22" customFormat="1" ht="15">
      <c r="A57" s="29" t="s">
        <v>421</v>
      </c>
      <c r="B57" s="29" t="s">
        <v>1436</v>
      </c>
      <c r="C57" s="29" t="s">
        <v>2419</v>
      </c>
      <c r="D57" s="224" t="s">
        <v>1080</v>
      </c>
      <c r="E57" s="224" t="s">
        <v>2768</v>
      </c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28"/>
      <c r="AD57" s="229"/>
      <c r="AE57" s="1119"/>
      <c r="AF57" s="323"/>
      <c r="AG57" s="35"/>
      <c r="AH57" s="35"/>
      <c r="AI57" s="35"/>
      <c r="AJ57" s="412"/>
      <c r="AK57" s="4"/>
    </row>
    <row r="58" spans="1:40" s="2" customFormat="1" ht="15">
      <c r="A58" s="29" t="s">
        <v>422</v>
      </c>
      <c r="B58" s="29" t="s">
        <v>1437</v>
      </c>
      <c r="C58" s="29" t="s">
        <v>2420</v>
      </c>
      <c r="D58" s="224" t="s">
        <v>1080</v>
      </c>
      <c r="E58" s="224" t="s">
        <v>2768</v>
      </c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28"/>
      <c r="AD58" s="229"/>
      <c r="AE58" s="1119"/>
      <c r="AF58" s="323"/>
      <c r="AG58" s="35"/>
      <c r="AH58" s="35"/>
      <c r="AI58" s="35"/>
      <c r="AJ58" s="412"/>
      <c r="AK58" s="4"/>
      <c r="AL58" s="30"/>
      <c r="AM58" s="30"/>
    </row>
    <row r="59" spans="1:40" s="2" customFormat="1" ht="15">
      <c r="A59" s="29"/>
      <c r="B59" s="29"/>
      <c r="C59" s="29"/>
      <c r="D59" s="225"/>
      <c r="E59" s="225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30"/>
      <c r="AD59" s="229"/>
      <c r="AE59" s="1119"/>
      <c r="AF59" s="323"/>
      <c r="AG59" s="35"/>
      <c r="AH59" s="35"/>
      <c r="AI59" s="35"/>
      <c r="AJ59" s="412"/>
      <c r="AK59" s="4"/>
      <c r="AL59" s="30"/>
      <c r="AM59" s="30"/>
    </row>
    <row r="60" spans="1:40" ht="12.75" customHeight="1">
      <c r="A60" s="80" t="s">
        <v>1439</v>
      </c>
      <c r="B60" s="81"/>
      <c r="C60" s="81"/>
      <c r="D60" s="246"/>
      <c r="E60" s="24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47"/>
      <c r="AD60" s="231"/>
      <c r="AE60" s="1119"/>
      <c r="AF60" s="323"/>
      <c r="AG60" s="35"/>
      <c r="AH60" s="35"/>
      <c r="AI60" s="35"/>
      <c r="AJ60" s="412"/>
      <c r="AK60" s="4"/>
    </row>
    <row r="61" spans="1:40" s="515" customFormat="1" ht="15">
      <c r="A61" s="648" t="s">
        <v>423</v>
      </c>
      <c r="B61" s="30" t="s">
        <v>1440</v>
      </c>
      <c r="C61" s="30" t="s">
        <v>2421</v>
      </c>
      <c r="D61" s="523" t="s">
        <v>1080</v>
      </c>
      <c r="E61" s="523" t="s">
        <v>391</v>
      </c>
      <c r="F61" s="509"/>
      <c r="G61" s="509"/>
      <c r="H61" s="509"/>
      <c r="I61" s="30"/>
      <c r="J61" s="509"/>
      <c r="K61" s="509"/>
      <c r="L61" s="509"/>
      <c r="M61" s="509"/>
      <c r="N61" s="509"/>
      <c r="O61" s="509"/>
      <c r="P61" s="496"/>
      <c r="Q61" s="496"/>
      <c r="R61" s="496"/>
      <c r="S61" s="496"/>
      <c r="T61" s="496"/>
      <c r="U61" s="496"/>
      <c r="V61" s="496"/>
      <c r="W61" s="496"/>
      <c r="X61" s="496"/>
      <c r="Y61" s="496"/>
      <c r="Z61" s="509"/>
      <c r="AA61" s="509"/>
      <c r="AB61" s="509"/>
      <c r="AC61" s="514"/>
      <c r="AD61" s="516"/>
      <c r="AE61" s="1119"/>
      <c r="AF61" s="497" t="str">
        <f>IF(AND(Y61&lt;&gt;0,Z61&lt;&gt;""),(Z61/Y61-1),"")</f>
        <v/>
      </c>
      <c r="AG61" s="498" t="str">
        <f>IF(AND(X61&lt;&gt;0,Y61&lt;&gt;""),(Y61/X61-1),"")</f>
        <v/>
      </c>
      <c r="AH61" s="498" t="str">
        <f>IF(AND(W61&lt;&gt;0,X61&lt;&gt;""),(X61/W61-1),"")</f>
        <v/>
      </c>
      <c r="AI61" s="498" t="str">
        <f>IF(AND(V61&lt;&gt;0,V61&lt;&gt;""),(W61/V61-1),"")</f>
        <v/>
      </c>
      <c r="AJ61" s="499" t="str">
        <f>IF(AND(U61&lt;&gt;0,U61&lt;&gt;""),(V61/U61-1),"")</f>
        <v/>
      </c>
      <c r="AK61" s="4"/>
      <c r="AL61"/>
    </row>
    <row r="62" spans="1:40" s="2" customFormat="1" ht="15">
      <c r="A62" s="27" t="s">
        <v>424</v>
      </c>
      <c r="B62" s="28" t="s">
        <v>1441</v>
      </c>
      <c r="C62" s="28" t="s">
        <v>2422</v>
      </c>
      <c r="D62" s="224" t="s">
        <v>1080</v>
      </c>
      <c r="E62" s="224" t="s">
        <v>391</v>
      </c>
      <c r="F62" s="237"/>
      <c r="G62" s="237"/>
      <c r="H62" s="237"/>
      <c r="I62" s="28"/>
      <c r="J62" s="237"/>
      <c r="K62" s="237"/>
      <c r="L62" s="237"/>
      <c r="M62" s="237"/>
      <c r="N62" s="237"/>
      <c r="O62" s="237"/>
      <c r="P62" s="380"/>
      <c r="Q62" s="380"/>
      <c r="R62" s="380"/>
      <c r="S62" s="380"/>
      <c r="T62" s="380"/>
      <c r="U62" s="380"/>
      <c r="V62" s="380"/>
      <c r="W62" s="380"/>
      <c r="X62" s="380"/>
      <c r="Y62" s="380"/>
      <c r="Z62" s="237"/>
      <c r="AA62" s="237"/>
      <c r="AB62" s="237"/>
      <c r="AC62" s="228"/>
      <c r="AD62" s="229"/>
      <c r="AE62" s="1119"/>
      <c r="AF62" s="208" t="str">
        <f>IF(AND(Y62&lt;&gt;0,Z62&lt;&gt;""),(Z62/Y62-1),"")</f>
        <v/>
      </c>
      <c r="AG62" s="50" t="str">
        <f>IF(AND(X62&lt;&gt;0,Y62&lt;&gt;""),(Y62/X62-1),"")</f>
        <v/>
      </c>
      <c r="AH62" s="50" t="str">
        <f>IF(AND(W62&lt;&gt;0,X62&lt;&gt;""),(X62/W62-1),"")</f>
        <v/>
      </c>
      <c r="AI62" s="50" t="str">
        <f>IF(AND(V62&lt;&gt;0,V62&lt;&gt;""),(W62/V62-1),"")</f>
        <v/>
      </c>
      <c r="AJ62" s="209" t="str">
        <f>IF(AND(U62&lt;&gt;0,U62&lt;&gt;""),(V62/U62-1),"")</f>
        <v/>
      </c>
      <c r="AK62" s="4"/>
      <c r="AL62"/>
      <c r="AM62" s="30"/>
    </row>
    <row r="63" spans="1:40" s="2" customFormat="1" ht="15">
      <c r="A63" s="27" t="s">
        <v>425</v>
      </c>
      <c r="B63" s="28" t="s">
        <v>1442</v>
      </c>
      <c r="C63" s="28" t="s">
        <v>2423</v>
      </c>
      <c r="D63" s="224" t="s">
        <v>1080</v>
      </c>
      <c r="E63" s="224" t="s">
        <v>391</v>
      </c>
      <c r="F63" s="237"/>
      <c r="G63" s="237"/>
      <c r="H63" s="237"/>
      <c r="I63" s="28"/>
      <c r="J63" s="237"/>
      <c r="K63" s="237"/>
      <c r="L63" s="237"/>
      <c r="M63" s="237"/>
      <c r="N63" s="237"/>
      <c r="O63" s="237"/>
      <c r="P63" s="380"/>
      <c r="Q63" s="380"/>
      <c r="R63" s="380"/>
      <c r="S63" s="380"/>
      <c r="T63" s="380"/>
      <c r="U63" s="380"/>
      <c r="V63" s="380"/>
      <c r="W63" s="380"/>
      <c r="X63" s="380"/>
      <c r="Y63" s="380"/>
      <c r="Z63" s="237"/>
      <c r="AA63" s="237"/>
      <c r="AB63" s="237"/>
      <c r="AC63" s="228"/>
      <c r="AD63" s="229"/>
      <c r="AE63" s="1119"/>
      <c r="AF63" s="208" t="str">
        <f>IF(AND(Y63&lt;&gt;0,Z63&lt;&gt;""),(Z63/Y63-1),"")</f>
        <v/>
      </c>
      <c r="AG63" s="50" t="str">
        <f>IF(AND(X63&lt;&gt;0,Y63&lt;&gt;""),(Y63/X63-1),"")</f>
        <v/>
      </c>
      <c r="AH63" s="50" t="str">
        <f>IF(AND(W63&lt;&gt;0,X63&lt;&gt;""),(X63/W63-1),"")</f>
        <v/>
      </c>
      <c r="AI63" s="50" t="str">
        <f>IF(AND(V63&lt;&gt;0,V63&lt;&gt;""),(W63/V63-1),"")</f>
        <v/>
      </c>
      <c r="AJ63" s="209" t="str">
        <f>IF(AND(U63&lt;&gt;0,U63&lt;&gt;""),(V63/U63-1),"")</f>
        <v/>
      </c>
      <c r="AK63" s="4"/>
      <c r="AL63"/>
      <c r="AM63" s="30"/>
    </row>
    <row r="64" spans="1:40" s="2" customFormat="1" ht="15">
      <c r="A64" s="23" t="s">
        <v>2195</v>
      </c>
      <c r="B64" s="30" t="s">
        <v>1443</v>
      </c>
      <c r="C64" s="30" t="s">
        <v>2424</v>
      </c>
      <c r="D64" s="224" t="s">
        <v>1080</v>
      </c>
      <c r="E64" s="224" t="s">
        <v>391</v>
      </c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30"/>
      <c r="AA64" s="30"/>
      <c r="AB64" s="30"/>
      <c r="AC64" s="30"/>
      <c r="AD64" s="228"/>
      <c r="AE64" s="1119"/>
      <c r="AF64" s="208" t="str">
        <f t="shared" ref="AF64:AF80" si="6">IF(AND(Y64&lt;&gt;0,Z64&lt;&gt;""),(Z64/Y64-1),"")</f>
        <v/>
      </c>
      <c r="AG64" s="50" t="str">
        <f t="shared" ref="AG64:AG80" si="7">IF(AND(X64&lt;&gt;0,Y64&lt;&gt;""),(Y64/X64-1),"")</f>
        <v/>
      </c>
      <c r="AH64" s="50" t="str">
        <f t="shared" ref="AH64:AH80" si="8">IF(AND(W64&lt;&gt;0,X64&lt;&gt;""),(X64/W64-1),"")</f>
        <v/>
      </c>
      <c r="AI64" s="50" t="str">
        <f t="shared" ref="AI64:AI80" si="9">IF(AND(V64&lt;&gt;0,V64&lt;&gt;""),(W64/V64-1),"")</f>
        <v/>
      </c>
      <c r="AJ64" s="209" t="str">
        <f t="shared" ref="AJ64:AJ80" si="10">IF(AND(U64&lt;&gt;0,U64&lt;&gt;""),(V64/U64-1),"")</f>
        <v/>
      </c>
      <c r="AK64" s="4"/>
      <c r="AL64"/>
      <c r="AM64" s="30"/>
      <c r="AN64" s="30"/>
    </row>
    <row r="65" spans="1:40" s="2" customFormat="1" ht="15">
      <c r="A65" s="23" t="s">
        <v>2197</v>
      </c>
      <c r="B65" s="23" t="s">
        <v>1444</v>
      </c>
      <c r="C65" s="23" t="s">
        <v>2425</v>
      </c>
      <c r="D65" s="224" t="s">
        <v>1080</v>
      </c>
      <c r="E65" s="224" t="s">
        <v>391</v>
      </c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0"/>
      <c r="AE65" s="1119"/>
      <c r="AF65" s="208" t="str">
        <f t="shared" si="6"/>
        <v/>
      </c>
      <c r="AG65" s="50" t="str">
        <f t="shared" si="7"/>
        <v/>
      </c>
      <c r="AH65" s="50" t="str">
        <f t="shared" si="8"/>
        <v/>
      </c>
      <c r="AI65" s="50" t="str">
        <f t="shared" si="9"/>
        <v/>
      </c>
      <c r="AJ65" s="209" t="str">
        <f t="shared" si="10"/>
        <v/>
      </c>
      <c r="AK65" s="4"/>
      <c r="AL65"/>
      <c r="AM65" s="30"/>
      <c r="AN65" s="30"/>
    </row>
    <row r="66" spans="1:40" s="2" customFormat="1" ht="15">
      <c r="A66" s="30" t="s">
        <v>2198</v>
      </c>
      <c r="B66" s="30" t="s">
        <v>1445</v>
      </c>
      <c r="C66" s="30" t="s">
        <v>2426</v>
      </c>
      <c r="D66" s="224" t="s">
        <v>1080</v>
      </c>
      <c r="E66" s="224" t="s">
        <v>391</v>
      </c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28"/>
      <c r="AE66" s="1119"/>
      <c r="AF66" s="208" t="str">
        <f t="shared" si="6"/>
        <v/>
      </c>
      <c r="AG66" s="50" t="str">
        <f t="shared" si="7"/>
        <v/>
      </c>
      <c r="AH66" s="50" t="str">
        <f t="shared" si="8"/>
        <v/>
      </c>
      <c r="AI66" s="50" t="str">
        <f t="shared" si="9"/>
        <v/>
      </c>
      <c r="AJ66" s="209" t="str">
        <f t="shared" si="10"/>
        <v/>
      </c>
      <c r="AK66" s="4"/>
      <c r="AL66"/>
      <c r="AM66" s="30"/>
      <c r="AN66" s="30"/>
    </row>
    <row r="67" spans="1:40" s="2" customFormat="1" ht="15">
      <c r="A67" s="30" t="s">
        <v>2199</v>
      </c>
      <c r="B67" s="30" t="s">
        <v>1446</v>
      </c>
      <c r="C67" s="30" t="s">
        <v>2427</v>
      </c>
      <c r="D67" s="224" t="s">
        <v>1080</v>
      </c>
      <c r="E67" s="224" t="s">
        <v>391</v>
      </c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28"/>
      <c r="AE67" s="1119"/>
      <c r="AF67" s="208" t="str">
        <f t="shared" si="6"/>
        <v/>
      </c>
      <c r="AG67" s="50" t="str">
        <f t="shared" si="7"/>
        <v/>
      </c>
      <c r="AH67" s="50" t="str">
        <f t="shared" si="8"/>
        <v/>
      </c>
      <c r="AI67" s="50" t="str">
        <f t="shared" si="9"/>
        <v/>
      </c>
      <c r="AJ67" s="209" t="str">
        <f t="shared" si="10"/>
        <v/>
      </c>
      <c r="AK67" s="4"/>
      <c r="AL67"/>
      <c r="AM67" s="30"/>
      <c r="AN67" s="30"/>
    </row>
    <row r="68" spans="1:40" s="508" customFormat="1" ht="15">
      <c r="A68" s="515" t="s">
        <v>414</v>
      </c>
      <c r="B68" s="23" t="s">
        <v>1448</v>
      </c>
      <c r="C68" s="23" t="s">
        <v>2429</v>
      </c>
      <c r="D68" s="523" t="s">
        <v>1080</v>
      </c>
      <c r="E68" s="523" t="s">
        <v>391</v>
      </c>
      <c r="F68" s="509"/>
      <c r="G68" s="509"/>
      <c r="H68" s="509"/>
      <c r="I68" s="30"/>
      <c r="J68" s="509"/>
      <c r="K68" s="509"/>
      <c r="L68" s="509"/>
      <c r="M68" s="509"/>
      <c r="N68" s="509"/>
      <c r="O68" s="509"/>
      <c r="P68" s="496"/>
      <c r="Q68" s="496"/>
      <c r="R68" s="496"/>
      <c r="S68" s="496"/>
      <c r="T68" s="496"/>
      <c r="U68" s="496"/>
      <c r="V68" s="496"/>
      <c r="W68" s="496"/>
      <c r="X68" s="496"/>
      <c r="Y68" s="496"/>
      <c r="Z68" s="509"/>
      <c r="AA68" s="509"/>
      <c r="AB68" s="509"/>
      <c r="AC68" s="514"/>
      <c r="AD68" s="516"/>
      <c r="AE68" s="1119"/>
      <c r="AF68" s="208" t="str">
        <f t="shared" si="6"/>
        <v/>
      </c>
      <c r="AG68" s="50" t="str">
        <f t="shared" si="7"/>
        <v/>
      </c>
      <c r="AH68" s="50" t="str">
        <f t="shared" si="8"/>
        <v/>
      </c>
      <c r="AI68" s="50" t="str">
        <f t="shared" si="9"/>
        <v/>
      </c>
      <c r="AJ68" s="209" t="str">
        <f t="shared" si="10"/>
        <v/>
      </c>
      <c r="AK68" s="4"/>
      <c r="AL68"/>
    </row>
    <row r="69" spans="1:40" s="2" customFormat="1" ht="15">
      <c r="A69" s="30" t="s">
        <v>415</v>
      </c>
      <c r="B69" s="23" t="s">
        <v>1449</v>
      </c>
      <c r="C69" s="23" t="s">
        <v>2430</v>
      </c>
      <c r="D69" s="224" t="s">
        <v>1080</v>
      </c>
      <c r="E69" s="224" t="s">
        <v>391</v>
      </c>
      <c r="F69" s="237"/>
      <c r="G69" s="237"/>
      <c r="H69" s="237"/>
      <c r="I69" s="23"/>
      <c r="J69" s="237"/>
      <c r="K69" s="237"/>
      <c r="L69" s="237"/>
      <c r="M69" s="237"/>
      <c r="N69" s="237"/>
      <c r="O69" s="237"/>
      <c r="P69" s="380"/>
      <c r="Q69" s="380"/>
      <c r="R69" s="380"/>
      <c r="S69" s="380"/>
      <c r="T69" s="380"/>
      <c r="U69" s="380"/>
      <c r="V69" s="380"/>
      <c r="W69" s="380"/>
      <c r="X69" s="380"/>
      <c r="Y69" s="380"/>
      <c r="Z69" s="237"/>
      <c r="AA69" s="237"/>
      <c r="AB69" s="237"/>
      <c r="AC69" s="228"/>
      <c r="AD69" s="229"/>
      <c r="AE69" s="1119"/>
      <c r="AF69" s="208" t="str">
        <f t="shared" si="6"/>
        <v/>
      </c>
      <c r="AG69" s="50" t="str">
        <f t="shared" si="7"/>
        <v/>
      </c>
      <c r="AH69" s="50" t="str">
        <f t="shared" si="8"/>
        <v/>
      </c>
      <c r="AI69" s="50" t="str">
        <f t="shared" si="9"/>
        <v/>
      </c>
      <c r="AJ69" s="209" t="str">
        <f t="shared" si="10"/>
        <v/>
      </c>
      <c r="AK69" s="4"/>
      <c r="AL69"/>
      <c r="AM69" s="30"/>
    </row>
    <row r="70" spans="1:40" s="2" customFormat="1" ht="15">
      <c r="A70" s="30" t="s">
        <v>418</v>
      </c>
      <c r="B70" s="23" t="s">
        <v>1450</v>
      </c>
      <c r="C70" s="23" t="s">
        <v>2431</v>
      </c>
      <c r="D70" s="224" t="s">
        <v>1080</v>
      </c>
      <c r="E70" s="224" t="s">
        <v>391</v>
      </c>
      <c r="F70" s="237"/>
      <c r="G70" s="237"/>
      <c r="H70" s="237"/>
      <c r="I70" s="30"/>
      <c r="J70" s="237"/>
      <c r="K70" s="237"/>
      <c r="L70" s="237"/>
      <c r="M70" s="237"/>
      <c r="N70" s="237"/>
      <c r="O70" s="237"/>
      <c r="P70" s="380"/>
      <c r="Q70" s="380"/>
      <c r="R70" s="380"/>
      <c r="S70" s="380"/>
      <c r="T70" s="380"/>
      <c r="U70" s="380"/>
      <c r="V70" s="380"/>
      <c r="W70" s="380"/>
      <c r="X70" s="380"/>
      <c r="Y70" s="380"/>
      <c r="Z70" s="237"/>
      <c r="AA70" s="237"/>
      <c r="AB70" s="237"/>
      <c r="AC70" s="230"/>
      <c r="AD70" s="229"/>
      <c r="AE70" s="1119"/>
      <c r="AF70" s="208" t="str">
        <f t="shared" si="6"/>
        <v/>
      </c>
      <c r="AG70" s="50" t="str">
        <f t="shared" si="7"/>
        <v/>
      </c>
      <c r="AH70" s="50" t="str">
        <f t="shared" si="8"/>
        <v/>
      </c>
      <c r="AI70" s="50" t="str">
        <f t="shared" si="9"/>
        <v/>
      </c>
      <c r="AJ70" s="209" t="str">
        <f t="shared" si="10"/>
        <v/>
      </c>
      <c r="AK70" s="4"/>
      <c r="AL70"/>
      <c r="AM70" s="30"/>
    </row>
    <row r="71" spans="1:40" s="2" customFormat="1" ht="15">
      <c r="A71" s="30" t="s">
        <v>419</v>
      </c>
      <c r="B71" s="23" t="s">
        <v>1451</v>
      </c>
      <c r="C71" s="23" t="s">
        <v>2432</v>
      </c>
      <c r="D71" s="224" t="s">
        <v>1080</v>
      </c>
      <c r="E71" s="224" t="s">
        <v>391</v>
      </c>
      <c r="F71" s="237"/>
      <c r="G71" s="237"/>
      <c r="H71" s="237"/>
      <c r="I71" s="30"/>
      <c r="J71" s="237"/>
      <c r="K71" s="237"/>
      <c r="L71" s="237"/>
      <c r="M71" s="237"/>
      <c r="N71" s="237"/>
      <c r="O71" s="237"/>
      <c r="P71" s="380"/>
      <c r="Q71" s="380"/>
      <c r="R71" s="380"/>
      <c r="S71" s="380"/>
      <c r="T71" s="380"/>
      <c r="U71" s="380"/>
      <c r="V71" s="380"/>
      <c r="W71" s="380"/>
      <c r="X71" s="380"/>
      <c r="Y71" s="380"/>
      <c r="Z71" s="237"/>
      <c r="AA71" s="237"/>
      <c r="AB71" s="237"/>
      <c r="AC71" s="228"/>
      <c r="AD71" s="229"/>
      <c r="AE71" s="1119"/>
      <c r="AF71" s="208" t="str">
        <f t="shared" si="6"/>
        <v/>
      </c>
      <c r="AG71" s="50" t="str">
        <f t="shared" si="7"/>
        <v/>
      </c>
      <c r="AH71" s="50" t="str">
        <f t="shared" si="8"/>
        <v/>
      </c>
      <c r="AI71" s="50" t="str">
        <f t="shared" si="9"/>
        <v/>
      </c>
      <c r="AJ71" s="209" t="str">
        <f t="shared" si="10"/>
        <v/>
      </c>
      <c r="AK71" s="4"/>
      <c r="AL71"/>
      <c r="AM71" s="30"/>
    </row>
    <row r="72" spans="1:40" s="515" customFormat="1" ht="15">
      <c r="A72" s="515" t="s">
        <v>1066</v>
      </c>
      <c r="B72" s="513" t="s">
        <v>1067</v>
      </c>
      <c r="D72" s="523" t="s">
        <v>1080</v>
      </c>
      <c r="E72" s="523" t="s">
        <v>391</v>
      </c>
      <c r="F72" s="509"/>
      <c r="G72" s="509"/>
      <c r="H72" s="509"/>
      <c r="I72" s="30"/>
      <c r="J72" s="509"/>
      <c r="K72" s="509"/>
      <c r="L72" s="509"/>
      <c r="M72" s="509"/>
      <c r="N72" s="509"/>
      <c r="O72" s="509"/>
      <c r="P72" s="496"/>
      <c r="Q72" s="496"/>
      <c r="R72" s="496"/>
      <c r="S72" s="496"/>
      <c r="T72" s="496"/>
      <c r="U72" s="496"/>
      <c r="V72" s="496"/>
      <c r="W72" s="496"/>
      <c r="X72" s="496"/>
      <c r="Y72" s="496"/>
      <c r="Z72" s="509"/>
      <c r="AA72" s="509"/>
      <c r="AB72" s="509"/>
      <c r="AC72" s="514"/>
      <c r="AD72" s="516"/>
      <c r="AE72" s="1119"/>
      <c r="AF72" s="208" t="str">
        <f t="shared" si="6"/>
        <v/>
      </c>
      <c r="AG72" s="50" t="str">
        <f t="shared" si="7"/>
        <v/>
      </c>
      <c r="AH72" s="50" t="str">
        <f t="shared" si="8"/>
        <v/>
      </c>
      <c r="AI72" s="50" t="str">
        <f t="shared" si="9"/>
        <v/>
      </c>
      <c r="AJ72" s="209" t="str">
        <f t="shared" si="10"/>
        <v/>
      </c>
      <c r="AK72" s="4"/>
      <c r="AL72"/>
    </row>
    <row r="73" spans="1:40" s="508" customFormat="1" ht="15">
      <c r="A73" s="515" t="s">
        <v>417</v>
      </c>
      <c r="B73" s="515" t="s">
        <v>1452</v>
      </c>
      <c r="C73" s="30" t="s">
        <v>2433</v>
      </c>
      <c r="D73" s="523" t="s">
        <v>1080</v>
      </c>
      <c r="E73" s="523" t="s">
        <v>391</v>
      </c>
      <c r="F73" s="509"/>
      <c r="G73" s="509"/>
      <c r="H73" s="509"/>
      <c r="I73" s="23"/>
      <c r="J73" s="509"/>
      <c r="K73" s="509"/>
      <c r="L73" s="509"/>
      <c r="M73" s="509"/>
      <c r="N73" s="509"/>
      <c r="O73" s="509"/>
      <c r="P73" s="496"/>
      <c r="Q73" s="496"/>
      <c r="R73" s="496"/>
      <c r="S73" s="496"/>
      <c r="T73" s="496"/>
      <c r="U73" s="496"/>
      <c r="V73" s="496"/>
      <c r="W73" s="496"/>
      <c r="X73" s="496"/>
      <c r="Y73" s="496"/>
      <c r="Z73" s="509"/>
      <c r="AA73" s="509"/>
      <c r="AB73" s="509"/>
      <c r="AC73" s="514"/>
      <c r="AD73" s="516"/>
      <c r="AE73" s="1119"/>
      <c r="AF73" s="208" t="str">
        <f t="shared" si="6"/>
        <v/>
      </c>
      <c r="AG73" s="50" t="str">
        <f t="shared" si="7"/>
        <v/>
      </c>
      <c r="AH73" s="50" t="str">
        <f t="shared" si="8"/>
        <v/>
      </c>
      <c r="AI73" s="50" t="str">
        <f t="shared" si="9"/>
        <v/>
      </c>
      <c r="AJ73" s="209" t="str">
        <f t="shared" si="10"/>
        <v/>
      </c>
      <c r="AK73" s="4"/>
      <c r="AL73"/>
    </row>
    <row r="74" spans="1:40" s="2" customFormat="1" ht="15">
      <c r="A74" s="30" t="s">
        <v>416</v>
      </c>
      <c r="B74" s="2" t="s">
        <v>1453</v>
      </c>
      <c r="C74" s="30" t="s">
        <v>2434</v>
      </c>
      <c r="D74" s="224" t="s">
        <v>1080</v>
      </c>
      <c r="E74" s="224" t="s">
        <v>391</v>
      </c>
      <c r="F74" s="237"/>
      <c r="G74" s="237"/>
      <c r="H74" s="237"/>
      <c r="I74" s="23"/>
      <c r="J74" s="237"/>
      <c r="K74" s="237"/>
      <c r="L74" s="237"/>
      <c r="M74" s="237"/>
      <c r="N74" s="237"/>
      <c r="O74" s="237"/>
      <c r="P74" s="380"/>
      <c r="Q74" s="380"/>
      <c r="R74" s="380"/>
      <c r="S74" s="380"/>
      <c r="T74" s="380"/>
      <c r="U74" s="380"/>
      <c r="V74" s="380"/>
      <c r="W74" s="380"/>
      <c r="X74" s="380"/>
      <c r="Y74" s="380"/>
      <c r="Z74" s="237"/>
      <c r="AA74" s="237"/>
      <c r="AB74" s="237"/>
      <c r="AC74" s="228"/>
      <c r="AD74" s="229"/>
      <c r="AE74" s="1119"/>
      <c r="AF74" s="208" t="str">
        <f t="shared" si="6"/>
        <v/>
      </c>
      <c r="AG74" s="50" t="str">
        <f t="shared" si="7"/>
        <v/>
      </c>
      <c r="AH74" s="50" t="str">
        <f t="shared" si="8"/>
        <v/>
      </c>
      <c r="AI74" s="50" t="str">
        <f t="shared" si="9"/>
        <v/>
      </c>
      <c r="AJ74" s="209" t="str">
        <f t="shared" si="10"/>
        <v/>
      </c>
      <c r="AK74" s="4"/>
      <c r="AL74"/>
      <c r="AM74" s="30"/>
    </row>
    <row r="75" spans="1:40" s="2" customFormat="1" ht="15">
      <c r="A75" s="30" t="s">
        <v>2200</v>
      </c>
      <c r="B75" s="30" t="s">
        <v>1447</v>
      </c>
      <c r="C75" s="30" t="s">
        <v>2428</v>
      </c>
      <c r="D75" s="224" t="s">
        <v>1080</v>
      </c>
      <c r="E75" s="224" t="s">
        <v>391</v>
      </c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28"/>
      <c r="AE75" s="1119"/>
      <c r="AF75" s="208" t="str">
        <f t="shared" si="6"/>
        <v/>
      </c>
      <c r="AG75" s="50" t="str">
        <f t="shared" si="7"/>
        <v/>
      </c>
      <c r="AH75" s="50" t="str">
        <f t="shared" si="8"/>
        <v/>
      </c>
      <c r="AI75" s="50" t="str">
        <f t="shared" si="9"/>
        <v/>
      </c>
      <c r="AJ75" s="209" t="str">
        <f t="shared" si="10"/>
        <v/>
      </c>
      <c r="AK75" s="4"/>
      <c r="AL75"/>
      <c r="AM75" s="30"/>
      <c r="AN75" s="30"/>
    </row>
    <row r="76" spans="1:40" s="2" customFormat="1" ht="15">
      <c r="A76" s="23" t="s">
        <v>2201</v>
      </c>
      <c r="B76" s="23" t="s">
        <v>1454</v>
      </c>
      <c r="C76" s="23" t="s">
        <v>2435</v>
      </c>
      <c r="D76" s="224" t="s">
        <v>1080</v>
      </c>
      <c r="E76" s="224" t="s">
        <v>391</v>
      </c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28"/>
      <c r="AE76" s="1119"/>
      <c r="AF76" s="208" t="str">
        <f t="shared" si="6"/>
        <v/>
      </c>
      <c r="AG76" s="50" t="str">
        <f t="shared" si="7"/>
        <v/>
      </c>
      <c r="AH76" s="50" t="str">
        <f t="shared" si="8"/>
        <v/>
      </c>
      <c r="AI76" s="50" t="str">
        <f t="shared" si="9"/>
        <v/>
      </c>
      <c r="AJ76" s="209" t="str">
        <f t="shared" si="10"/>
        <v/>
      </c>
      <c r="AK76" s="4"/>
      <c r="AL76"/>
      <c r="AM76" s="30"/>
      <c r="AN76" s="30"/>
    </row>
    <row r="77" spans="1:40" s="2" customFormat="1" ht="15">
      <c r="A77" s="30" t="s">
        <v>2202</v>
      </c>
      <c r="B77" s="30" t="s">
        <v>1455</v>
      </c>
      <c r="C77" s="30" t="s">
        <v>2436</v>
      </c>
      <c r="D77" s="224" t="s">
        <v>1080</v>
      </c>
      <c r="E77" s="224" t="s">
        <v>391</v>
      </c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28"/>
      <c r="AE77" s="1119"/>
      <c r="AF77" s="208" t="str">
        <f t="shared" si="6"/>
        <v/>
      </c>
      <c r="AG77" s="50" t="str">
        <f t="shared" si="7"/>
        <v/>
      </c>
      <c r="AH77" s="50" t="str">
        <f t="shared" si="8"/>
        <v/>
      </c>
      <c r="AI77" s="50" t="str">
        <f t="shared" si="9"/>
        <v/>
      </c>
      <c r="AJ77" s="209" t="str">
        <f t="shared" si="10"/>
        <v/>
      </c>
      <c r="AK77" s="4"/>
      <c r="AL77"/>
      <c r="AM77" s="30"/>
      <c r="AN77" s="30"/>
    </row>
    <row r="78" spans="1:40" s="2" customFormat="1" ht="15">
      <c r="A78" s="2" t="s">
        <v>1261</v>
      </c>
      <c r="B78" s="2" t="s">
        <v>1262</v>
      </c>
      <c r="C78" s="30"/>
      <c r="D78" s="224" t="s">
        <v>1080</v>
      </c>
      <c r="E78" s="224" t="s">
        <v>391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28"/>
      <c r="AE78" s="1119"/>
      <c r="AF78" s="208" t="str">
        <f t="shared" si="6"/>
        <v/>
      </c>
      <c r="AG78" s="50" t="str">
        <f t="shared" si="7"/>
        <v/>
      </c>
      <c r="AH78" s="50" t="str">
        <f t="shared" si="8"/>
        <v/>
      </c>
      <c r="AI78" s="50" t="str">
        <f t="shared" si="9"/>
        <v/>
      </c>
      <c r="AJ78" s="209" t="str">
        <f t="shared" si="10"/>
        <v/>
      </c>
      <c r="AK78" s="4"/>
      <c r="AL78"/>
      <c r="AM78" s="30"/>
      <c r="AN78" s="30"/>
    </row>
    <row r="79" spans="1:40" s="2" customFormat="1" ht="15">
      <c r="A79" s="2" t="s">
        <v>1265</v>
      </c>
      <c r="B79" s="2" t="s">
        <v>1263</v>
      </c>
      <c r="C79" s="30"/>
      <c r="D79" s="224" t="s">
        <v>1080</v>
      </c>
      <c r="E79" s="224" t="s">
        <v>391</v>
      </c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A79" s="237"/>
      <c r="AB79" s="237"/>
      <c r="AC79" s="237"/>
      <c r="AD79" s="228"/>
      <c r="AE79" s="1119"/>
      <c r="AF79" s="208" t="str">
        <f t="shared" si="6"/>
        <v/>
      </c>
      <c r="AG79" s="50" t="str">
        <f t="shared" si="7"/>
        <v/>
      </c>
      <c r="AH79" s="50" t="str">
        <f t="shared" si="8"/>
        <v/>
      </c>
      <c r="AI79" s="50" t="str">
        <f t="shared" si="9"/>
        <v/>
      </c>
      <c r="AJ79" s="209" t="str">
        <f t="shared" si="10"/>
        <v/>
      </c>
      <c r="AK79" s="4"/>
      <c r="AL79"/>
      <c r="AM79" s="30"/>
      <c r="AN79" s="30"/>
    </row>
    <row r="80" spans="1:40" s="2" customFormat="1" ht="15">
      <c r="A80" s="2" t="s">
        <v>1266</v>
      </c>
      <c r="B80" s="2" t="s">
        <v>1264</v>
      </c>
      <c r="C80" s="30"/>
      <c r="D80" s="224" t="s">
        <v>1080</v>
      </c>
      <c r="E80" s="224" t="s">
        <v>391</v>
      </c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28"/>
      <c r="AE80" s="1119"/>
      <c r="AF80" s="208" t="str">
        <f t="shared" si="6"/>
        <v/>
      </c>
      <c r="AG80" s="50" t="str">
        <f t="shared" si="7"/>
        <v/>
      </c>
      <c r="AH80" s="50" t="str">
        <f t="shared" si="8"/>
        <v/>
      </c>
      <c r="AI80" s="50" t="str">
        <f t="shared" si="9"/>
        <v/>
      </c>
      <c r="AJ80" s="209" t="str">
        <f t="shared" si="10"/>
        <v/>
      </c>
      <c r="AK80" s="4"/>
      <c r="AL80"/>
      <c r="AM80" s="30"/>
      <c r="AN80" s="30"/>
    </row>
    <row r="81" spans="1:40" s="2" customFormat="1" ht="15">
      <c r="A81" s="30"/>
      <c r="B81" s="30"/>
      <c r="C81" s="30"/>
      <c r="D81" s="224"/>
      <c r="E81" s="224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28"/>
      <c r="AE81" s="1119"/>
      <c r="AF81" s="684"/>
      <c r="AG81" s="206"/>
      <c r="AH81" s="206"/>
      <c r="AI81" s="206"/>
      <c r="AJ81" s="207"/>
      <c r="AK81" s="4"/>
      <c r="AL81"/>
      <c r="AM81" s="30"/>
      <c r="AN81" s="30"/>
    </row>
    <row r="82" spans="1:40" ht="12.75" customHeight="1">
      <c r="A82" s="80" t="s">
        <v>1764</v>
      </c>
      <c r="B82" s="81"/>
      <c r="C82" s="81"/>
      <c r="D82" s="246"/>
      <c r="E82" s="24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47"/>
      <c r="AD82" s="231"/>
      <c r="AE82" s="1119"/>
      <c r="AF82" s="203"/>
      <c r="AG82" s="45"/>
      <c r="AH82" s="50" t="str">
        <f>IF(AND(W82&lt;&gt;0,X82&lt;&gt;""),(X82/W82-1),"")</f>
        <v/>
      </c>
      <c r="AI82" s="50" t="str">
        <f>IF(AND(V82&lt;&gt;0,V82&lt;&gt;""),(W82/V82-1),"")</f>
        <v/>
      </c>
      <c r="AJ82" s="209" t="str">
        <f>IF(AND(U82&lt;&gt;0,U82&lt;&gt;""),(V82/U82-1),"")</f>
        <v/>
      </c>
      <c r="AK82" s="4"/>
    </row>
    <row r="83" spans="1:40" s="4" customFormat="1" ht="3" customHeight="1">
      <c r="A83" s="96"/>
      <c r="B83" s="97"/>
      <c r="C83" s="97"/>
      <c r="D83" s="226"/>
      <c r="E83" s="226"/>
      <c r="F83" s="266"/>
      <c r="G83" s="266"/>
      <c r="H83" s="266"/>
      <c r="I83" s="30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6"/>
      <c r="V83" s="266"/>
      <c r="W83" s="266"/>
      <c r="X83" s="266"/>
      <c r="Y83" s="266"/>
      <c r="Z83" s="266"/>
      <c r="AA83" s="266"/>
      <c r="AB83" s="266"/>
      <c r="AC83" s="232"/>
      <c r="AD83" s="233"/>
      <c r="AE83" s="1119"/>
      <c r="AF83" s="203"/>
      <c r="AG83" s="45"/>
      <c r="AH83" s="50" t="str">
        <f t="shared" ref="AH83:AH92" si="11">IF(AND(W83&lt;&gt;0,X83&lt;&gt;""),(X83/W83-1),"")</f>
        <v/>
      </c>
      <c r="AI83" s="50" t="str">
        <f t="shared" ref="AI83:AI92" si="12">IF(AND(V83&lt;&gt;0,V83&lt;&gt;""),(W83/V83-1),"")</f>
        <v/>
      </c>
      <c r="AJ83" s="209" t="str">
        <f t="shared" ref="AJ83:AJ92" si="13">IF(AND(U83&lt;&gt;0,U83&lt;&gt;""),(V83/U83-1),"")</f>
        <v/>
      </c>
    </row>
    <row r="84" spans="1:40" s="2" customFormat="1" ht="15">
      <c r="A84" s="31" t="s">
        <v>1765</v>
      </c>
      <c r="B84" s="6"/>
      <c r="C84" s="6"/>
      <c r="D84" s="227"/>
      <c r="E84" s="224"/>
      <c r="F84" s="267"/>
      <c r="G84" s="267"/>
      <c r="H84" s="267"/>
      <c r="I84" s="30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28"/>
      <c r="AD84" s="229"/>
      <c r="AE84" s="1119"/>
      <c r="AF84" s="203"/>
      <c r="AG84" s="45"/>
      <c r="AH84" s="50" t="str">
        <f t="shared" si="11"/>
        <v/>
      </c>
      <c r="AI84" s="50" t="str">
        <f t="shared" si="12"/>
        <v/>
      </c>
      <c r="AJ84" s="209" t="str">
        <f t="shared" si="13"/>
        <v/>
      </c>
      <c r="AK84" s="4"/>
      <c r="AL84" s="30"/>
      <c r="AM84" s="30"/>
    </row>
    <row r="85" spans="1:40" s="2" customFormat="1" ht="15">
      <c r="A85" s="6" t="s">
        <v>700</v>
      </c>
      <c r="B85" s="1" t="s">
        <v>1766</v>
      </c>
      <c r="C85" s="1"/>
      <c r="D85" s="224" t="s">
        <v>1080</v>
      </c>
      <c r="E85" s="224" t="s">
        <v>1104</v>
      </c>
      <c r="F85" s="297"/>
      <c r="G85" s="297"/>
      <c r="H85" s="297"/>
      <c r="I85" s="23"/>
      <c r="J85" s="297"/>
      <c r="K85" s="297"/>
      <c r="L85" s="297"/>
      <c r="M85" s="1220"/>
      <c r="N85" s="1220"/>
      <c r="O85" s="1220"/>
      <c r="P85" s="1220"/>
      <c r="Q85" s="1220"/>
      <c r="R85" s="1220"/>
      <c r="S85" s="1220"/>
      <c r="T85" s="1220"/>
      <c r="U85" s="1220"/>
      <c r="V85" s="1220"/>
      <c r="W85" s="1220"/>
      <c r="X85" s="1220"/>
      <c r="Y85" s="1220"/>
      <c r="Z85" s="1220"/>
      <c r="AA85" s="1220"/>
      <c r="AB85" s="1220"/>
      <c r="AC85" s="230"/>
      <c r="AD85" s="248"/>
      <c r="AE85" s="1119"/>
      <c r="AF85" s="203"/>
      <c r="AG85" s="45"/>
      <c r="AH85" s="50" t="str">
        <f t="shared" si="11"/>
        <v/>
      </c>
      <c r="AI85" s="50" t="str">
        <f t="shared" si="12"/>
        <v/>
      </c>
      <c r="AJ85" s="209" t="str">
        <f t="shared" si="13"/>
        <v/>
      </c>
      <c r="AK85" s="4"/>
      <c r="AL85" s="30"/>
      <c r="AM85" s="30"/>
    </row>
    <row r="86" spans="1:40" s="2" customFormat="1" ht="15">
      <c r="A86" s="6" t="s">
        <v>701</v>
      </c>
      <c r="B86" s="6" t="s">
        <v>1767</v>
      </c>
      <c r="C86" s="6"/>
      <c r="D86" s="224" t="s">
        <v>1080</v>
      </c>
      <c r="E86" s="224" t="s">
        <v>1104</v>
      </c>
      <c r="F86" s="267"/>
      <c r="G86" s="267"/>
      <c r="H86" s="267"/>
      <c r="I86" s="30"/>
      <c r="J86" s="267"/>
      <c r="K86" s="267"/>
      <c r="L86" s="267"/>
      <c r="M86" s="1220"/>
      <c r="N86" s="1220"/>
      <c r="O86" s="1220"/>
      <c r="P86" s="1220"/>
      <c r="Q86" s="1220"/>
      <c r="R86" s="1220"/>
      <c r="S86" s="1220"/>
      <c r="T86" s="1220"/>
      <c r="U86" s="1220"/>
      <c r="V86" s="1220"/>
      <c r="W86" s="1220"/>
      <c r="X86" s="1220"/>
      <c r="Y86" s="1220"/>
      <c r="Z86" s="1220"/>
      <c r="AA86" s="1220"/>
      <c r="AB86" s="1220"/>
      <c r="AC86" s="230"/>
      <c r="AD86" s="229"/>
      <c r="AE86" s="1119"/>
      <c r="AF86" s="203"/>
      <c r="AG86" s="45"/>
      <c r="AH86" s="50" t="str">
        <f t="shared" si="11"/>
        <v/>
      </c>
      <c r="AI86" s="50" t="str">
        <f t="shared" si="12"/>
        <v/>
      </c>
      <c r="AJ86" s="209" t="str">
        <f t="shared" si="13"/>
        <v/>
      </c>
      <c r="AK86" s="4"/>
      <c r="AL86" s="30"/>
      <c r="AM86" s="30"/>
    </row>
    <row r="87" spans="1:40" s="2" customFormat="1" ht="15">
      <c r="A87" s="6" t="s">
        <v>702</v>
      </c>
      <c r="B87" s="6" t="s">
        <v>1768</v>
      </c>
      <c r="C87" s="6"/>
      <c r="D87" s="224" t="s">
        <v>1080</v>
      </c>
      <c r="E87" s="224" t="s">
        <v>1104</v>
      </c>
      <c r="F87" s="267"/>
      <c r="G87" s="267"/>
      <c r="H87" s="267"/>
      <c r="I87" s="267"/>
      <c r="J87" s="267"/>
      <c r="K87" s="267"/>
      <c r="L87" s="267"/>
      <c r="M87" s="1220"/>
      <c r="N87" s="1220"/>
      <c r="O87" s="1220"/>
      <c r="P87" s="1220"/>
      <c r="Q87" s="1220"/>
      <c r="R87" s="1220"/>
      <c r="S87" s="1220"/>
      <c r="T87" s="1220"/>
      <c r="U87" s="1220"/>
      <c r="V87" s="1220"/>
      <c r="W87" s="1220"/>
      <c r="X87" s="1220"/>
      <c r="Y87" s="1220"/>
      <c r="Z87" s="1220"/>
      <c r="AA87" s="1220"/>
      <c r="AB87" s="1220"/>
      <c r="AC87" s="230"/>
      <c r="AD87" s="229"/>
      <c r="AE87" s="1119"/>
      <c r="AF87" s="203"/>
      <c r="AG87" s="45"/>
      <c r="AH87" s="50" t="str">
        <f t="shared" si="11"/>
        <v/>
      </c>
      <c r="AI87" s="50" t="str">
        <f t="shared" si="12"/>
        <v/>
      </c>
      <c r="AJ87" s="209" t="str">
        <f t="shared" si="13"/>
        <v/>
      </c>
      <c r="AK87" s="4"/>
      <c r="AL87" s="30"/>
      <c r="AM87" s="30"/>
    </row>
    <row r="88" spans="1:40" s="2" customFormat="1" ht="15">
      <c r="A88" s="6" t="s">
        <v>703</v>
      </c>
      <c r="B88" s="6" t="s">
        <v>1769</v>
      </c>
      <c r="C88" s="6"/>
      <c r="D88" s="224" t="s">
        <v>1080</v>
      </c>
      <c r="E88" s="224" t="s">
        <v>1104</v>
      </c>
      <c r="F88" s="267"/>
      <c r="G88" s="267"/>
      <c r="H88" s="267"/>
      <c r="I88" s="267"/>
      <c r="J88" s="267"/>
      <c r="K88" s="267"/>
      <c r="L88" s="267"/>
      <c r="M88" s="1220"/>
      <c r="N88" s="1220"/>
      <c r="O88" s="1220"/>
      <c r="P88" s="1220"/>
      <c r="Q88" s="1220"/>
      <c r="R88" s="1220"/>
      <c r="S88" s="1220"/>
      <c r="T88" s="1220"/>
      <c r="U88" s="1220"/>
      <c r="V88" s="1220"/>
      <c r="W88" s="1220"/>
      <c r="X88" s="1220"/>
      <c r="Y88" s="1220"/>
      <c r="Z88" s="1220"/>
      <c r="AA88" s="1220"/>
      <c r="AB88" s="1220"/>
      <c r="AC88" s="230"/>
      <c r="AD88" s="229"/>
      <c r="AE88" s="1119"/>
      <c r="AF88" s="203"/>
      <c r="AG88" s="45"/>
      <c r="AH88" s="50" t="str">
        <f t="shared" si="11"/>
        <v/>
      </c>
      <c r="AI88" s="50" t="str">
        <f t="shared" si="12"/>
        <v/>
      </c>
      <c r="AJ88" s="209" t="str">
        <f t="shared" si="13"/>
        <v/>
      </c>
      <c r="AK88" s="4"/>
      <c r="AL88" s="30"/>
      <c r="AM88" s="30"/>
    </row>
    <row r="89" spans="1:40" s="2" customFormat="1" ht="15">
      <c r="A89" s="6" t="s">
        <v>704</v>
      </c>
      <c r="B89" s="6" t="s">
        <v>1770</v>
      </c>
      <c r="C89" s="6"/>
      <c r="D89" s="224" t="s">
        <v>1080</v>
      </c>
      <c r="E89" s="224" t="s">
        <v>1104</v>
      </c>
      <c r="F89" s="267"/>
      <c r="G89" s="267"/>
      <c r="H89" s="267"/>
      <c r="I89" s="267"/>
      <c r="J89" s="267"/>
      <c r="K89" s="267"/>
      <c r="L89" s="267"/>
      <c r="M89" s="1220"/>
      <c r="N89" s="1220"/>
      <c r="O89" s="1220"/>
      <c r="P89" s="1220"/>
      <c r="Q89" s="1220"/>
      <c r="R89" s="1220"/>
      <c r="S89" s="1220"/>
      <c r="T89" s="1220"/>
      <c r="U89" s="1220"/>
      <c r="V89" s="1220"/>
      <c r="W89" s="1220"/>
      <c r="X89" s="1220"/>
      <c r="Y89" s="1220"/>
      <c r="Z89" s="1220"/>
      <c r="AA89" s="1220"/>
      <c r="AB89" s="1220"/>
      <c r="AC89" s="230"/>
      <c r="AD89" s="229"/>
      <c r="AE89" s="1119"/>
      <c r="AF89" s="203"/>
      <c r="AG89" s="45"/>
      <c r="AH89" s="50" t="str">
        <f t="shared" si="11"/>
        <v/>
      </c>
      <c r="AI89" s="50" t="str">
        <f t="shared" si="12"/>
        <v/>
      </c>
      <c r="AJ89" s="209" t="str">
        <f t="shared" si="13"/>
        <v/>
      </c>
      <c r="AK89" s="4"/>
      <c r="AL89" s="30"/>
      <c r="AM89" s="30"/>
    </row>
    <row r="90" spans="1:40" s="2" customFormat="1" ht="15">
      <c r="A90" s="11" t="s">
        <v>705</v>
      </c>
      <c r="B90" s="6" t="s">
        <v>1771</v>
      </c>
      <c r="C90" s="6"/>
      <c r="D90" s="224" t="s">
        <v>1080</v>
      </c>
      <c r="E90" s="224" t="s">
        <v>1104</v>
      </c>
      <c r="F90" s="267"/>
      <c r="G90" s="267"/>
      <c r="H90" s="267"/>
      <c r="I90" s="267"/>
      <c r="J90" s="267"/>
      <c r="K90" s="267"/>
      <c r="L90" s="267"/>
      <c r="M90" s="1220"/>
      <c r="N90" s="1220"/>
      <c r="O90" s="1220"/>
      <c r="P90" s="1220"/>
      <c r="Q90" s="1220"/>
      <c r="R90" s="1220"/>
      <c r="S90" s="1220"/>
      <c r="T90" s="1220"/>
      <c r="U90" s="1220"/>
      <c r="V90" s="1220"/>
      <c r="W90" s="1220"/>
      <c r="X90" s="1220"/>
      <c r="Y90" s="1220"/>
      <c r="Z90" s="1220"/>
      <c r="AA90" s="1220"/>
      <c r="AB90" s="1220"/>
      <c r="AC90" s="230"/>
      <c r="AD90" s="229"/>
      <c r="AE90" s="1119"/>
      <c r="AF90" s="203"/>
      <c r="AG90" s="45"/>
      <c r="AH90" s="50" t="str">
        <f t="shared" si="11"/>
        <v/>
      </c>
      <c r="AI90" s="50" t="str">
        <f t="shared" si="12"/>
        <v/>
      </c>
      <c r="AJ90" s="209" t="str">
        <f t="shared" si="13"/>
        <v/>
      </c>
      <c r="AK90" s="4"/>
      <c r="AL90" s="30"/>
      <c r="AM90" s="30"/>
    </row>
    <row r="91" spans="1:40" s="2" customFormat="1" ht="15">
      <c r="A91" s="2" t="s">
        <v>706</v>
      </c>
      <c r="B91" s="1" t="s">
        <v>1772</v>
      </c>
      <c r="C91" s="1"/>
      <c r="D91" s="224" t="s">
        <v>1080</v>
      </c>
      <c r="E91" s="224" t="s">
        <v>1104</v>
      </c>
      <c r="F91" s="267"/>
      <c r="G91" s="267"/>
      <c r="H91" s="267"/>
      <c r="I91" s="267"/>
      <c r="J91" s="267"/>
      <c r="K91" s="267"/>
      <c r="L91" s="267"/>
      <c r="M91" s="1220"/>
      <c r="N91" s="1220"/>
      <c r="O91" s="1220"/>
      <c r="P91" s="1220"/>
      <c r="Q91" s="1220"/>
      <c r="R91" s="1220"/>
      <c r="S91" s="1220"/>
      <c r="T91" s="1220"/>
      <c r="U91" s="1220"/>
      <c r="V91" s="1220"/>
      <c r="W91" s="1220"/>
      <c r="X91" s="1220"/>
      <c r="Y91" s="1220"/>
      <c r="Z91" s="1220"/>
      <c r="AA91" s="1220"/>
      <c r="AB91" s="1220"/>
      <c r="AC91" s="230"/>
      <c r="AD91" s="229"/>
      <c r="AE91" s="1119"/>
      <c r="AF91" s="203"/>
      <c r="AG91" s="45"/>
      <c r="AH91" s="50" t="str">
        <f t="shared" si="11"/>
        <v/>
      </c>
      <c r="AI91" s="50" t="str">
        <f t="shared" si="12"/>
        <v/>
      </c>
      <c r="AJ91" s="209" t="str">
        <f t="shared" si="13"/>
        <v/>
      </c>
      <c r="AK91" s="4"/>
      <c r="AL91" s="30"/>
      <c r="AM91" s="30"/>
    </row>
    <row r="92" spans="1:40" s="22" customFormat="1" ht="15">
      <c r="A92" s="22" t="s">
        <v>707</v>
      </c>
      <c r="B92" s="5" t="s">
        <v>899</v>
      </c>
      <c r="C92" s="5"/>
      <c r="D92" s="224" t="s">
        <v>1080</v>
      </c>
      <c r="E92" s="224" t="s">
        <v>1104</v>
      </c>
      <c r="F92" s="267">
        <f>SUM(F85:F91)</f>
        <v>0</v>
      </c>
      <c r="G92" s="267">
        <f t="shared" ref="G92:AB92" si="14">SUM(G85:G91)</f>
        <v>0</v>
      </c>
      <c r="H92" s="267">
        <f t="shared" si="14"/>
        <v>0</v>
      </c>
      <c r="I92" s="267">
        <f t="shared" si="14"/>
        <v>0</v>
      </c>
      <c r="J92" s="267">
        <f t="shared" si="14"/>
        <v>0</v>
      </c>
      <c r="K92" s="267">
        <f t="shared" si="14"/>
        <v>0</v>
      </c>
      <c r="L92" s="267">
        <f t="shared" si="14"/>
        <v>0</v>
      </c>
      <c r="M92" s="267">
        <f t="shared" si="14"/>
        <v>0</v>
      </c>
      <c r="N92" s="267">
        <f t="shared" si="14"/>
        <v>0</v>
      </c>
      <c r="O92" s="267">
        <f t="shared" si="14"/>
        <v>0</v>
      </c>
      <c r="P92" s="267">
        <f t="shared" si="14"/>
        <v>0</v>
      </c>
      <c r="Q92" s="267">
        <f t="shared" si="14"/>
        <v>0</v>
      </c>
      <c r="R92" s="267">
        <f t="shared" si="14"/>
        <v>0</v>
      </c>
      <c r="S92" s="267">
        <f t="shared" si="14"/>
        <v>0</v>
      </c>
      <c r="T92" s="267">
        <f t="shared" si="14"/>
        <v>0</v>
      </c>
      <c r="U92" s="267">
        <f t="shared" si="14"/>
        <v>0</v>
      </c>
      <c r="V92" s="267">
        <f t="shared" si="14"/>
        <v>0</v>
      </c>
      <c r="W92" s="267">
        <f t="shared" si="14"/>
        <v>0</v>
      </c>
      <c r="X92" s="267">
        <f t="shared" si="14"/>
        <v>0</v>
      </c>
      <c r="Y92" s="267">
        <f t="shared" si="14"/>
        <v>0</v>
      </c>
      <c r="Z92" s="267">
        <f t="shared" si="14"/>
        <v>0</v>
      </c>
      <c r="AA92" s="267">
        <f t="shared" si="14"/>
        <v>0</v>
      </c>
      <c r="AB92" s="267">
        <f t="shared" si="14"/>
        <v>0</v>
      </c>
      <c r="AC92" s="234"/>
      <c r="AD92" s="235"/>
      <c r="AE92" s="1119"/>
      <c r="AF92" s="208" t="str">
        <f>IF(AND(Y92&lt;&gt;0,Z92&lt;&gt;""),(Z92/Y92-1),"")</f>
        <v/>
      </c>
      <c r="AG92" s="50" t="str">
        <f>IF(AND(X92&lt;&gt;0,Y92&lt;&gt;""),(Y92/X92-1),"")</f>
        <v/>
      </c>
      <c r="AH92" s="50" t="str">
        <f t="shared" si="11"/>
        <v/>
      </c>
      <c r="AI92" s="50" t="str">
        <f t="shared" si="12"/>
        <v/>
      </c>
      <c r="AJ92" s="209" t="str">
        <f t="shared" si="13"/>
        <v/>
      </c>
      <c r="AK92" s="4"/>
    </row>
    <row r="93" spans="1:40" s="22" customFormat="1" ht="5.25" customHeight="1">
      <c r="B93" s="5"/>
      <c r="C93" s="5"/>
      <c r="D93" s="227"/>
      <c r="E93" s="227"/>
      <c r="F93" s="267"/>
      <c r="G93" s="267"/>
      <c r="H93" s="267"/>
      <c r="I93" s="267"/>
      <c r="J93" s="267"/>
      <c r="K93" s="267"/>
      <c r="L93" s="267"/>
      <c r="M93" s="1220"/>
      <c r="N93" s="1220"/>
      <c r="O93" s="1220"/>
      <c r="P93" s="1220"/>
      <c r="Q93" s="1220"/>
      <c r="R93" s="1220"/>
      <c r="S93" s="1220"/>
      <c r="T93" s="1220"/>
      <c r="U93" s="1220"/>
      <c r="V93" s="1220"/>
      <c r="W93" s="1220"/>
      <c r="X93" s="1220"/>
      <c r="Y93" s="1220"/>
      <c r="Z93" s="1220"/>
      <c r="AA93" s="1220"/>
      <c r="AB93" s="1220"/>
      <c r="AC93" s="234"/>
      <c r="AD93" s="235"/>
      <c r="AE93" s="1119"/>
      <c r="AF93" s="413"/>
      <c r="AG93" s="321"/>
      <c r="AH93" s="50"/>
      <c r="AI93" s="50"/>
      <c r="AJ93" s="209"/>
      <c r="AK93" s="4"/>
    </row>
    <row r="94" spans="1:40" s="2" customFormat="1" ht="15">
      <c r="A94" s="359" t="s">
        <v>1774</v>
      </c>
      <c r="B94" s="6"/>
      <c r="C94" s="6"/>
      <c r="D94" s="227"/>
      <c r="E94" s="224"/>
      <c r="F94" s="267"/>
      <c r="G94" s="267"/>
      <c r="H94" s="267"/>
      <c r="I94" s="267"/>
      <c r="J94" s="267"/>
      <c r="K94" s="267"/>
      <c r="L94" s="267"/>
      <c r="M94" s="1220"/>
      <c r="N94" s="1220"/>
      <c r="O94" s="1220"/>
      <c r="P94" s="1220"/>
      <c r="Q94" s="1220"/>
      <c r="R94" s="1220"/>
      <c r="S94" s="1220"/>
      <c r="T94" s="1407"/>
      <c r="U94" s="1407"/>
      <c r="V94" s="1407"/>
      <c r="W94" s="1407"/>
      <c r="X94" s="1407"/>
      <c r="Y94" s="1407"/>
      <c r="Z94" s="1407"/>
      <c r="AA94" s="1407"/>
      <c r="AB94" s="1407"/>
      <c r="AC94" s="1408"/>
      <c r="AD94" s="229"/>
      <c r="AE94" s="1119"/>
      <c r="AF94" s="414"/>
      <c r="AG94" s="30"/>
      <c r="AH94" s="50"/>
      <c r="AI94" s="50"/>
      <c r="AJ94" s="209"/>
      <c r="AK94" s="4"/>
      <c r="AL94" s="30"/>
      <c r="AM94" s="30"/>
    </row>
    <row r="95" spans="1:40" s="2" customFormat="1" ht="15">
      <c r="A95" s="11" t="s">
        <v>683</v>
      </c>
      <c r="B95" s="6" t="s">
        <v>1775</v>
      </c>
      <c r="C95" s="6"/>
      <c r="D95" s="224" t="s">
        <v>1080</v>
      </c>
      <c r="E95" s="224" t="s">
        <v>1104</v>
      </c>
      <c r="F95" s="237"/>
      <c r="G95" s="237"/>
      <c r="H95" s="237"/>
      <c r="I95" s="237"/>
      <c r="J95" s="237"/>
      <c r="K95" s="237"/>
      <c r="L95" s="237"/>
      <c r="M95" s="1220"/>
      <c r="N95" s="1220"/>
      <c r="O95" s="1220"/>
      <c r="P95" s="1220"/>
      <c r="Q95" s="1220"/>
      <c r="R95" s="1220"/>
      <c r="S95" s="1220"/>
      <c r="T95" s="1220"/>
      <c r="U95" s="1220"/>
      <c r="V95" s="1220"/>
      <c r="W95" s="1220"/>
      <c r="X95" s="1220"/>
      <c r="Y95" s="1220"/>
      <c r="Z95" s="1220"/>
      <c r="AA95" s="1220"/>
      <c r="AB95" s="1220"/>
      <c r="AC95" s="228"/>
      <c r="AD95" s="248"/>
      <c r="AE95" s="1119"/>
      <c r="AF95" s="323"/>
      <c r="AG95" s="35"/>
      <c r="AH95" s="50"/>
      <c r="AI95" s="50"/>
      <c r="AJ95" s="209"/>
      <c r="AK95" s="4"/>
      <c r="AL95" s="30"/>
      <c r="AM95" s="30"/>
    </row>
    <row r="96" spans="1:40" s="2" customFormat="1" ht="15">
      <c r="A96" s="11" t="s">
        <v>532</v>
      </c>
      <c r="B96" s="6" t="s">
        <v>1776</v>
      </c>
      <c r="C96" s="6"/>
      <c r="D96" s="224" t="s">
        <v>1080</v>
      </c>
      <c r="E96" s="224" t="s">
        <v>1104</v>
      </c>
      <c r="F96" s="237"/>
      <c r="G96" s="237"/>
      <c r="H96" s="237"/>
      <c r="I96" s="237"/>
      <c r="J96" s="237"/>
      <c r="K96" s="237"/>
      <c r="L96" s="237"/>
      <c r="M96" s="1220"/>
      <c r="N96" s="1220"/>
      <c r="O96" s="1220"/>
      <c r="P96" s="1220"/>
      <c r="Q96" s="1220"/>
      <c r="R96" s="1220"/>
      <c r="S96" s="1220"/>
      <c r="T96" s="1220"/>
      <c r="U96" s="1220"/>
      <c r="V96" s="1220"/>
      <c r="W96" s="1220"/>
      <c r="X96" s="1220"/>
      <c r="Y96" s="1220"/>
      <c r="Z96" s="1220"/>
      <c r="AA96" s="1220"/>
      <c r="AB96" s="1220"/>
      <c r="AC96" s="228"/>
      <c r="AD96" s="229"/>
      <c r="AE96" s="1119"/>
      <c r="AF96" s="323"/>
      <c r="AG96" s="35"/>
      <c r="AH96" s="50"/>
      <c r="AI96" s="50"/>
      <c r="AJ96" s="209"/>
      <c r="AK96" s="4"/>
      <c r="AL96" s="30"/>
      <c r="AM96" s="30"/>
    </row>
    <row r="97" spans="1:39" s="2" customFormat="1" ht="15">
      <c r="A97" s="11" t="s">
        <v>533</v>
      </c>
      <c r="B97" s="6" t="s">
        <v>1777</v>
      </c>
      <c r="C97" s="6"/>
      <c r="D97" s="224" t="s">
        <v>1080</v>
      </c>
      <c r="E97" s="224" t="s">
        <v>1104</v>
      </c>
      <c r="F97" s="237"/>
      <c r="G97" s="237"/>
      <c r="H97" s="237"/>
      <c r="I97" s="237"/>
      <c r="J97" s="237"/>
      <c r="K97" s="237"/>
      <c r="L97" s="237"/>
      <c r="M97" s="1220"/>
      <c r="N97" s="1220"/>
      <c r="O97" s="1220"/>
      <c r="P97" s="1220"/>
      <c r="Q97" s="1220"/>
      <c r="R97" s="1220"/>
      <c r="S97" s="1220"/>
      <c r="T97" s="1220"/>
      <c r="U97" s="1220"/>
      <c r="V97" s="1220"/>
      <c r="W97" s="1220"/>
      <c r="X97" s="1220"/>
      <c r="Y97" s="1220"/>
      <c r="Z97" s="1220"/>
      <c r="AA97" s="1220"/>
      <c r="AB97" s="1220"/>
      <c r="AC97" s="228"/>
      <c r="AD97" s="229"/>
      <c r="AE97" s="1119"/>
      <c r="AF97" s="323"/>
      <c r="AG97" s="35"/>
      <c r="AH97" s="50"/>
      <c r="AI97" s="50"/>
      <c r="AJ97" s="209"/>
      <c r="AK97" s="4"/>
      <c r="AL97" s="30"/>
      <c r="AM97" s="30"/>
    </row>
    <row r="98" spans="1:39" s="2" customFormat="1" ht="15">
      <c r="A98" s="11" t="s">
        <v>432</v>
      </c>
      <c r="B98" s="6" t="s">
        <v>1778</v>
      </c>
      <c r="C98" s="6"/>
      <c r="D98" s="224" t="s">
        <v>1080</v>
      </c>
      <c r="E98" s="224" t="s">
        <v>1104</v>
      </c>
      <c r="F98" s="237"/>
      <c r="G98" s="237"/>
      <c r="H98" s="237"/>
      <c r="I98" s="237"/>
      <c r="J98" s="237"/>
      <c r="K98" s="237"/>
      <c r="L98" s="237"/>
      <c r="M98" s="1220"/>
      <c r="N98" s="1220"/>
      <c r="O98" s="1220"/>
      <c r="P98" s="1220"/>
      <c r="Q98" s="1220"/>
      <c r="R98" s="1220"/>
      <c r="S98" s="1220"/>
      <c r="T98" s="1220"/>
      <c r="U98" s="1220"/>
      <c r="V98" s="1220"/>
      <c r="W98" s="1220"/>
      <c r="X98" s="1220"/>
      <c r="Y98" s="1220"/>
      <c r="Z98" s="1220"/>
      <c r="AA98" s="1220"/>
      <c r="AB98" s="1220"/>
      <c r="AC98" s="228"/>
      <c r="AD98" s="229"/>
      <c r="AE98" s="1119"/>
      <c r="AF98" s="323"/>
      <c r="AG98" s="35"/>
      <c r="AH98" s="50"/>
      <c r="AI98" s="50"/>
      <c r="AJ98" s="209"/>
      <c r="AK98" s="4"/>
      <c r="AL98" s="30"/>
      <c r="AM98" s="30"/>
    </row>
    <row r="99" spans="1:39" s="2" customFormat="1" ht="15">
      <c r="A99" s="11" t="s">
        <v>433</v>
      </c>
      <c r="B99" s="6" t="s">
        <v>1779</v>
      </c>
      <c r="C99" s="6"/>
      <c r="D99" s="224" t="s">
        <v>1080</v>
      </c>
      <c r="E99" s="224" t="s">
        <v>1104</v>
      </c>
      <c r="F99" s="237"/>
      <c r="G99" s="237"/>
      <c r="H99" s="237"/>
      <c r="I99" s="237"/>
      <c r="J99" s="237"/>
      <c r="K99" s="237"/>
      <c r="L99" s="237"/>
      <c r="M99" s="1220"/>
      <c r="N99" s="1220"/>
      <c r="O99" s="1220"/>
      <c r="P99" s="1220"/>
      <c r="Q99" s="1220"/>
      <c r="R99" s="1220"/>
      <c r="S99" s="1220"/>
      <c r="T99" s="1220"/>
      <c r="U99" s="1220"/>
      <c r="V99" s="1220"/>
      <c r="W99" s="1220"/>
      <c r="X99" s="1220"/>
      <c r="Y99" s="1220"/>
      <c r="Z99" s="1220"/>
      <c r="AA99" s="1220"/>
      <c r="AB99" s="1220"/>
      <c r="AC99" s="228"/>
      <c r="AD99" s="229"/>
      <c r="AE99" s="1119"/>
      <c r="AF99" s="323"/>
      <c r="AG99" s="35"/>
      <c r="AH99" s="50"/>
      <c r="AI99" s="50"/>
      <c r="AJ99" s="209"/>
      <c r="AK99" s="4"/>
      <c r="AL99" s="30"/>
      <c r="AM99" s="30"/>
    </row>
    <row r="100" spans="1:39" s="2" customFormat="1" ht="15">
      <c r="A100" s="11" t="s">
        <v>434</v>
      </c>
      <c r="B100" s="6" t="s">
        <v>1780</v>
      </c>
      <c r="C100" s="6"/>
      <c r="D100" s="224" t="s">
        <v>1080</v>
      </c>
      <c r="E100" s="224" t="s">
        <v>1104</v>
      </c>
      <c r="F100" s="237"/>
      <c r="G100" s="237"/>
      <c r="H100" s="237"/>
      <c r="I100" s="237"/>
      <c r="J100" s="237"/>
      <c r="K100" s="237"/>
      <c r="L100" s="237"/>
      <c r="M100" s="1220"/>
      <c r="N100" s="1220"/>
      <c r="O100" s="1220"/>
      <c r="P100" s="1220"/>
      <c r="Q100" s="1220"/>
      <c r="R100" s="1220"/>
      <c r="S100" s="1220"/>
      <c r="T100" s="1220"/>
      <c r="U100" s="1220"/>
      <c r="V100" s="1220"/>
      <c r="W100" s="1220"/>
      <c r="X100" s="1220"/>
      <c r="Y100" s="1220"/>
      <c r="Z100" s="1220"/>
      <c r="AA100" s="1220"/>
      <c r="AB100" s="1220"/>
      <c r="AC100" s="228"/>
      <c r="AD100" s="229"/>
      <c r="AE100" s="1119"/>
      <c r="AF100" s="323"/>
      <c r="AG100" s="35"/>
      <c r="AH100" s="50"/>
      <c r="AI100" s="50"/>
      <c r="AJ100" s="209"/>
      <c r="AK100" s="4"/>
      <c r="AL100" s="30"/>
      <c r="AM100" s="30"/>
    </row>
    <row r="101" spans="1:39" s="2" customFormat="1" ht="15">
      <c r="A101" s="2" t="s">
        <v>439</v>
      </c>
      <c r="B101" s="1" t="s">
        <v>1781</v>
      </c>
      <c r="C101" s="1"/>
      <c r="D101" s="224" t="s">
        <v>1080</v>
      </c>
      <c r="E101" s="224" t="s">
        <v>1104</v>
      </c>
      <c r="F101" s="237"/>
      <c r="G101" s="237"/>
      <c r="H101" s="237"/>
      <c r="I101" s="237"/>
      <c r="J101" s="237"/>
      <c r="K101" s="237"/>
      <c r="L101" s="237"/>
      <c r="M101" s="1220"/>
      <c r="N101" s="1220"/>
      <c r="O101" s="1220"/>
      <c r="P101" s="1220"/>
      <c r="Q101" s="1220"/>
      <c r="R101" s="1220"/>
      <c r="S101" s="1220"/>
      <c r="T101" s="1220"/>
      <c r="U101" s="1220"/>
      <c r="V101" s="1220"/>
      <c r="W101" s="1220"/>
      <c r="X101" s="1220"/>
      <c r="Y101" s="1220"/>
      <c r="Z101" s="1220"/>
      <c r="AA101" s="1220"/>
      <c r="AB101" s="1220"/>
      <c r="AC101" s="228"/>
      <c r="AD101" s="229"/>
      <c r="AE101" s="1119"/>
      <c r="AF101" s="414"/>
      <c r="AG101" s="30"/>
      <c r="AH101" s="50"/>
      <c r="AI101" s="50"/>
      <c r="AJ101" s="209"/>
      <c r="AK101" s="4"/>
      <c r="AL101" s="30"/>
      <c r="AM101" s="30"/>
    </row>
    <row r="102" spans="1:39" s="22" customFormat="1" ht="15">
      <c r="A102" s="22" t="s">
        <v>557</v>
      </c>
      <c r="B102" s="5" t="s">
        <v>1773</v>
      </c>
      <c r="C102" s="5"/>
      <c r="D102" s="227"/>
      <c r="E102" s="227" t="s">
        <v>1104</v>
      </c>
      <c r="F102" s="237"/>
      <c r="G102" s="237"/>
      <c r="H102" s="237"/>
      <c r="I102" s="237"/>
      <c r="J102" s="237"/>
      <c r="K102" s="237"/>
      <c r="L102" s="237"/>
      <c r="M102" s="1220"/>
      <c r="N102" s="1220"/>
      <c r="O102" s="1220"/>
      <c r="P102" s="267">
        <f t="shared" ref="P102" si="15">SUM(P95:P101)</f>
        <v>0</v>
      </c>
      <c r="Q102" s="267">
        <f t="shared" ref="Q102" si="16">SUM(Q95:Q101)</f>
        <v>0</v>
      </c>
      <c r="R102" s="267">
        <f t="shared" ref="R102" si="17">SUM(R95:R101)</f>
        <v>0</v>
      </c>
      <c r="S102" s="267">
        <f t="shared" ref="S102" si="18">SUM(S95:S101)</f>
        <v>0</v>
      </c>
      <c r="T102" s="267">
        <f t="shared" ref="T102" si="19">SUM(T95:T101)</f>
        <v>0</v>
      </c>
      <c r="U102" s="267">
        <f t="shared" ref="U102" si="20">SUM(U95:U101)</f>
        <v>0</v>
      </c>
      <c r="V102" s="267">
        <f t="shared" ref="V102" si="21">SUM(V95:V101)</f>
        <v>0</v>
      </c>
      <c r="W102" s="267">
        <f t="shared" ref="W102" si="22">SUM(W95:W101)</f>
        <v>0</v>
      </c>
      <c r="X102" s="267">
        <f t="shared" ref="X102" si="23">SUM(X95:X101)</f>
        <v>0</v>
      </c>
      <c r="Y102" s="267">
        <f t="shared" ref="Y102" si="24">SUM(Y95:Y101)</f>
        <v>0</v>
      </c>
      <c r="Z102" s="267">
        <f t="shared" ref="Z102" si="25">SUM(Z95:Z101)</f>
        <v>0</v>
      </c>
      <c r="AA102" s="267">
        <f t="shared" ref="AA102" si="26">SUM(AA95:AA101)</f>
        <v>0</v>
      </c>
      <c r="AB102" s="267">
        <f t="shared" ref="AB102" si="27">SUM(AB95:AB101)</f>
        <v>0</v>
      </c>
      <c r="AC102" s="234"/>
      <c r="AD102" s="235"/>
      <c r="AE102" s="1119"/>
      <c r="AF102" s="208" t="str">
        <f>IF(AND(Y102&lt;&gt;0,Z102&lt;&gt;""),(Z102/Y102-1),"")</f>
        <v/>
      </c>
      <c r="AG102" s="50" t="str">
        <f>IF(AND(X102&lt;&gt;0,Y102&lt;&gt;""),(Y102/X102-1),"")</f>
        <v/>
      </c>
      <c r="AH102" s="50" t="str">
        <f>IF(AND(W102&lt;&gt;0,X102&lt;&gt;""),(X102/W102-1),"")</f>
        <v/>
      </c>
      <c r="AI102" s="50" t="str">
        <f>IF(AND(V102&lt;&gt;0,V102&lt;&gt;""),(W102/V102-1),"")</f>
        <v/>
      </c>
      <c r="AJ102" s="209" t="str">
        <f>IF(AND(U102&lt;&gt;0,U102&lt;&gt;""),(V102/U102-1),"")</f>
        <v/>
      </c>
      <c r="AK102" s="4"/>
    </row>
    <row r="103" spans="1:39" s="22" customFormat="1" ht="5.25" customHeight="1">
      <c r="B103" s="5"/>
      <c r="C103" s="5"/>
      <c r="D103" s="227"/>
      <c r="E103" s="227"/>
      <c r="F103" s="237"/>
      <c r="G103" s="237"/>
      <c r="H103" s="237"/>
      <c r="I103" s="237"/>
      <c r="J103" s="237"/>
      <c r="K103" s="237"/>
      <c r="L103" s="237"/>
      <c r="M103" s="1220"/>
      <c r="N103" s="1220"/>
      <c r="O103" s="1220"/>
      <c r="P103" s="1220"/>
      <c r="Q103" s="1220"/>
      <c r="R103" s="1220"/>
      <c r="S103" s="1220"/>
      <c r="T103" s="1220"/>
      <c r="U103" s="1220"/>
      <c r="V103" s="1220"/>
      <c r="W103" s="1220"/>
      <c r="X103" s="1220"/>
      <c r="Y103" s="1220"/>
      <c r="Z103" s="1220"/>
      <c r="AA103" s="1220"/>
      <c r="AB103" s="1220"/>
      <c r="AC103" s="234"/>
      <c r="AD103" s="235"/>
      <c r="AE103" s="1119"/>
      <c r="AF103" s="413"/>
      <c r="AG103" s="321"/>
      <c r="AH103" s="50"/>
      <c r="AI103" s="50"/>
      <c r="AJ103" s="209"/>
      <c r="AK103" s="4"/>
    </row>
    <row r="104" spans="1:39" s="2" customFormat="1" ht="15">
      <c r="A104" s="31" t="s">
        <v>1790</v>
      </c>
      <c r="B104" s="6"/>
      <c r="C104" s="6"/>
      <c r="D104" s="227"/>
      <c r="E104" s="224"/>
      <c r="F104" s="237"/>
      <c r="G104" s="237"/>
      <c r="H104" s="237"/>
      <c r="I104" s="237"/>
      <c r="J104" s="237"/>
      <c r="K104" s="237"/>
      <c r="L104" s="237"/>
      <c r="M104" s="1220"/>
      <c r="N104" s="1220"/>
      <c r="O104" s="1220"/>
      <c r="P104" s="1220"/>
      <c r="Q104" s="1220"/>
      <c r="R104" s="1220"/>
      <c r="S104" s="1220"/>
      <c r="T104" s="1220"/>
      <c r="U104" s="1220"/>
      <c r="V104" s="1220"/>
      <c r="W104" s="1220"/>
      <c r="X104" s="1220"/>
      <c r="Y104" s="1220"/>
      <c r="Z104" s="1220"/>
      <c r="AA104" s="1220"/>
      <c r="AB104" s="1220"/>
      <c r="AC104" s="228"/>
      <c r="AD104" s="229"/>
      <c r="AE104" s="1119"/>
      <c r="AF104" s="414"/>
      <c r="AG104" s="30"/>
      <c r="AH104" s="50"/>
      <c r="AI104" s="50"/>
      <c r="AJ104" s="209"/>
      <c r="AK104" s="4"/>
      <c r="AL104" s="30"/>
      <c r="AM104" s="30"/>
    </row>
    <row r="105" spans="1:39" s="2" customFormat="1" ht="15">
      <c r="A105" s="6" t="s">
        <v>550</v>
      </c>
      <c r="B105" s="6" t="s">
        <v>1782</v>
      </c>
      <c r="C105" s="6"/>
      <c r="D105" s="224" t="s">
        <v>1080</v>
      </c>
      <c r="E105" s="224" t="s">
        <v>1104</v>
      </c>
      <c r="F105" s="237"/>
      <c r="G105" s="237"/>
      <c r="H105" s="237"/>
      <c r="I105" s="237"/>
      <c r="J105" s="237"/>
      <c r="K105" s="237"/>
      <c r="L105" s="237"/>
      <c r="M105" s="1220"/>
      <c r="N105" s="1220"/>
      <c r="O105" s="1220"/>
      <c r="P105" s="1220"/>
      <c r="Q105" s="1220"/>
      <c r="R105" s="1220"/>
      <c r="S105" s="1220"/>
      <c r="T105" s="1220"/>
      <c r="U105" s="1220"/>
      <c r="V105" s="1220"/>
      <c r="W105" s="1220"/>
      <c r="X105" s="1220"/>
      <c r="Y105" s="1220"/>
      <c r="Z105" s="1220"/>
      <c r="AA105" s="1220"/>
      <c r="AB105" s="1220"/>
      <c r="AC105" s="228"/>
      <c r="AD105" s="229"/>
      <c r="AE105" s="1119"/>
      <c r="AF105" s="323"/>
      <c r="AG105" s="35"/>
      <c r="AH105" s="50"/>
      <c r="AI105" s="50"/>
      <c r="AJ105" s="209"/>
      <c r="AK105" s="4"/>
      <c r="AL105" s="30"/>
      <c r="AM105" s="30"/>
    </row>
    <row r="106" spans="1:39" s="2" customFormat="1" ht="15">
      <c r="A106" s="6" t="s">
        <v>551</v>
      </c>
      <c r="B106" s="6" t="s">
        <v>1783</v>
      </c>
      <c r="C106" s="6"/>
      <c r="D106" s="224" t="s">
        <v>1080</v>
      </c>
      <c r="E106" s="224" t="s">
        <v>1104</v>
      </c>
      <c r="F106" s="237"/>
      <c r="G106" s="237"/>
      <c r="H106" s="237"/>
      <c r="I106" s="237"/>
      <c r="J106" s="237"/>
      <c r="K106" s="237"/>
      <c r="L106" s="237"/>
      <c r="M106" s="1220"/>
      <c r="N106" s="1220"/>
      <c r="O106" s="1220"/>
      <c r="P106" s="1220"/>
      <c r="Q106" s="1220"/>
      <c r="R106" s="1220"/>
      <c r="S106" s="1220"/>
      <c r="T106" s="1220"/>
      <c r="U106" s="1220"/>
      <c r="V106" s="1220"/>
      <c r="W106" s="1220"/>
      <c r="X106" s="1220"/>
      <c r="Y106" s="1220"/>
      <c r="Z106" s="1220"/>
      <c r="AA106" s="1220"/>
      <c r="AB106" s="1220"/>
      <c r="AC106" s="228"/>
      <c r="AD106" s="229"/>
      <c r="AE106" s="1119"/>
      <c r="AF106" s="323"/>
      <c r="AG106" s="35"/>
      <c r="AH106" s="50"/>
      <c r="AI106" s="50"/>
      <c r="AJ106" s="209"/>
      <c r="AK106" s="4"/>
      <c r="AL106" s="30"/>
      <c r="AM106" s="30"/>
    </row>
    <row r="107" spans="1:39" s="2" customFormat="1" ht="15">
      <c r="A107" s="11" t="s">
        <v>2319</v>
      </c>
      <c r="B107" s="6" t="s">
        <v>1784</v>
      </c>
      <c r="C107" s="6"/>
      <c r="D107" s="224" t="s">
        <v>1080</v>
      </c>
      <c r="E107" s="224" t="s">
        <v>1104</v>
      </c>
      <c r="F107" s="237"/>
      <c r="G107" s="237"/>
      <c r="H107" s="237"/>
      <c r="I107" s="237"/>
      <c r="J107" s="237"/>
      <c r="K107" s="237"/>
      <c r="L107" s="237"/>
      <c r="M107" s="1220"/>
      <c r="N107" s="1220"/>
      <c r="O107" s="1220"/>
      <c r="P107" s="1220"/>
      <c r="Q107" s="1220"/>
      <c r="R107" s="1220"/>
      <c r="S107" s="1220"/>
      <c r="T107" s="1220"/>
      <c r="U107" s="1220"/>
      <c r="V107" s="1220"/>
      <c r="W107" s="1220"/>
      <c r="X107" s="1220"/>
      <c r="Y107" s="1220"/>
      <c r="Z107" s="1220"/>
      <c r="AA107" s="1220"/>
      <c r="AB107" s="1220"/>
      <c r="AC107" s="228"/>
      <c r="AD107" s="229"/>
      <c r="AE107" s="1119"/>
      <c r="AF107" s="323"/>
      <c r="AG107" s="35"/>
      <c r="AH107" s="50"/>
      <c r="AI107" s="50"/>
      <c r="AJ107" s="209"/>
      <c r="AK107" s="4"/>
      <c r="AL107" s="30"/>
      <c r="AM107" s="30"/>
    </row>
    <row r="108" spans="1:39" s="2" customFormat="1" ht="15">
      <c r="A108" s="11" t="s">
        <v>338</v>
      </c>
      <c r="B108" s="6" t="s">
        <v>1785</v>
      </c>
      <c r="C108" s="6"/>
      <c r="D108" s="224" t="s">
        <v>1080</v>
      </c>
      <c r="E108" s="224" t="s">
        <v>1104</v>
      </c>
      <c r="F108" s="237"/>
      <c r="G108" s="237"/>
      <c r="H108" s="237"/>
      <c r="I108" s="237"/>
      <c r="J108" s="237"/>
      <c r="K108" s="237"/>
      <c r="L108" s="237"/>
      <c r="M108" s="1220"/>
      <c r="N108" s="1220"/>
      <c r="O108" s="1220"/>
      <c r="P108" s="1220"/>
      <c r="Q108" s="1220"/>
      <c r="R108" s="1220"/>
      <c r="S108" s="1220"/>
      <c r="T108" s="1220"/>
      <c r="U108" s="1220"/>
      <c r="V108" s="1220"/>
      <c r="W108" s="1220"/>
      <c r="X108" s="1220"/>
      <c r="Y108" s="1220"/>
      <c r="Z108" s="1220"/>
      <c r="AA108" s="1220"/>
      <c r="AB108" s="1220"/>
      <c r="AC108" s="228"/>
      <c r="AD108" s="229"/>
      <c r="AE108" s="1119"/>
      <c r="AF108" s="323"/>
      <c r="AG108" s="35"/>
      <c r="AH108" s="50"/>
      <c r="AI108" s="50"/>
      <c r="AJ108" s="209"/>
      <c r="AK108" s="4"/>
      <c r="AL108" s="30"/>
      <c r="AM108" s="30"/>
    </row>
    <row r="109" spans="1:39" s="2" customFormat="1" ht="15">
      <c r="A109" s="11" t="s">
        <v>666</v>
      </c>
      <c r="B109" s="6" t="s">
        <v>1786</v>
      </c>
      <c r="C109" s="6"/>
      <c r="D109" s="224" t="s">
        <v>1080</v>
      </c>
      <c r="E109" s="224" t="s">
        <v>1104</v>
      </c>
      <c r="F109" s="237"/>
      <c r="G109" s="237"/>
      <c r="H109" s="237"/>
      <c r="I109" s="237"/>
      <c r="J109" s="237"/>
      <c r="K109" s="237"/>
      <c r="L109" s="237"/>
      <c r="M109" s="1220"/>
      <c r="N109" s="1220"/>
      <c r="O109" s="1220"/>
      <c r="P109" s="1220"/>
      <c r="Q109" s="1220"/>
      <c r="R109" s="1220"/>
      <c r="S109" s="1220"/>
      <c r="T109" s="1220"/>
      <c r="U109" s="1220"/>
      <c r="V109" s="1220"/>
      <c r="W109" s="1220"/>
      <c r="X109" s="1220"/>
      <c r="Y109" s="1220"/>
      <c r="Z109" s="1220"/>
      <c r="AA109" s="1220"/>
      <c r="AB109" s="1220"/>
      <c r="AC109" s="228"/>
      <c r="AD109" s="229"/>
      <c r="AE109" s="1119"/>
      <c r="AF109" s="323"/>
      <c r="AG109" s="35"/>
      <c r="AH109" s="50"/>
      <c r="AI109" s="50"/>
      <c r="AJ109" s="209"/>
      <c r="AK109" s="4"/>
      <c r="AL109" s="30"/>
      <c r="AM109" s="30"/>
    </row>
    <row r="110" spans="1:39" s="2" customFormat="1" ht="15">
      <c r="A110" s="11" t="s">
        <v>667</v>
      </c>
      <c r="B110" s="6" t="s">
        <v>1787</v>
      </c>
      <c r="C110" s="6"/>
      <c r="D110" s="224" t="s">
        <v>1080</v>
      </c>
      <c r="E110" s="224" t="s">
        <v>1104</v>
      </c>
      <c r="F110" s="237"/>
      <c r="G110" s="237"/>
      <c r="H110" s="237"/>
      <c r="I110" s="237"/>
      <c r="J110" s="237"/>
      <c r="K110" s="237"/>
      <c r="L110" s="237"/>
      <c r="M110" s="1220"/>
      <c r="N110" s="1220"/>
      <c r="O110" s="1220"/>
      <c r="P110" s="1220"/>
      <c r="Q110" s="1220"/>
      <c r="R110" s="1220"/>
      <c r="S110" s="1220"/>
      <c r="T110" s="1220"/>
      <c r="U110" s="1220"/>
      <c r="V110" s="1220"/>
      <c r="W110" s="1220"/>
      <c r="X110" s="1220"/>
      <c r="Y110" s="1220"/>
      <c r="Z110" s="1220"/>
      <c r="AA110" s="1220"/>
      <c r="AB110" s="1220"/>
      <c r="AC110" s="228"/>
      <c r="AD110" s="229"/>
      <c r="AE110" s="1119"/>
      <c r="AF110" s="323"/>
      <c r="AG110" s="35"/>
      <c r="AH110" s="50"/>
      <c r="AI110" s="50"/>
      <c r="AJ110" s="209"/>
      <c r="AK110" s="4"/>
      <c r="AL110" s="30"/>
      <c r="AM110" s="30"/>
    </row>
    <row r="111" spans="1:39" s="2" customFormat="1" ht="15">
      <c r="A111" s="2" t="s">
        <v>440</v>
      </c>
      <c r="B111" s="1" t="s">
        <v>1788</v>
      </c>
      <c r="C111" s="1"/>
      <c r="D111" s="224" t="s">
        <v>1080</v>
      </c>
      <c r="E111" s="224" t="s">
        <v>1104</v>
      </c>
      <c r="F111" s="237"/>
      <c r="G111" s="237"/>
      <c r="H111" s="237"/>
      <c r="I111" s="237"/>
      <c r="J111" s="237"/>
      <c r="K111" s="237"/>
      <c r="L111" s="237"/>
      <c r="M111" s="1220"/>
      <c r="N111" s="1220"/>
      <c r="O111" s="1220"/>
      <c r="P111" s="1220"/>
      <c r="Q111" s="1220"/>
      <c r="R111" s="1220"/>
      <c r="S111" s="1220"/>
      <c r="T111" s="1220"/>
      <c r="U111" s="1220"/>
      <c r="V111" s="1220"/>
      <c r="W111" s="1220"/>
      <c r="X111" s="1220"/>
      <c r="Y111" s="1220"/>
      <c r="Z111" s="1220"/>
      <c r="AA111" s="1220"/>
      <c r="AB111" s="1220"/>
      <c r="AC111" s="228"/>
      <c r="AD111" s="229"/>
      <c r="AE111" s="1119"/>
      <c r="AF111" s="414"/>
      <c r="AG111" s="30"/>
      <c r="AH111" s="50"/>
      <c r="AI111" s="50"/>
      <c r="AJ111" s="209"/>
      <c r="AK111" s="4"/>
      <c r="AL111" s="30"/>
      <c r="AM111" s="30"/>
    </row>
    <row r="112" spans="1:39" s="22" customFormat="1" ht="15">
      <c r="A112" s="22" t="s">
        <v>558</v>
      </c>
      <c r="B112" s="5" t="s">
        <v>1789</v>
      </c>
      <c r="C112" s="5"/>
      <c r="D112" s="227"/>
      <c r="E112" s="224" t="s">
        <v>1104</v>
      </c>
      <c r="F112" s="237"/>
      <c r="G112" s="237"/>
      <c r="H112" s="237"/>
      <c r="I112" s="237"/>
      <c r="J112" s="237"/>
      <c r="K112" s="237"/>
      <c r="L112" s="237"/>
      <c r="M112" s="1220"/>
      <c r="N112" s="1220"/>
      <c r="O112" s="1220"/>
      <c r="P112" s="267">
        <f t="shared" ref="P112" si="28">SUM(P105:P111)</f>
        <v>0</v>
      </c>
      <c r="Q112" s="267">
        <f t="shared" ref="Q112" si="29">SUM(Q105:Q111)</f>
        <v>0</v>
      </c>
      <c r="R112" s="267">
        <f t="shared" ref="R112" si="30">SUM(R105:R111)</f>
        <v>0</v>
      </c>
      <c r="S112" s="267">
        <f t="shared" ref="S112" si="31">SUM(S105:S111)</f>
        <v>0</v>
      </c>
      <c r="T112" s="267">
        <f t="shared" ref="T112" si="32">SUM(T105:T111)</f>
        <v>0</v>
      </c>
      <c r="U112" s="267">
        <f t="shared" ref="U112" si="33">SUM(U105:U111)</f>
        <v>0</v>
      </c>
      <c r="V112" s="267">
        <f t="shared" ref="V112" si="34">SUM(V105:V111)</f>
        <v>0</v>
      </c>
      <c r="W112" s="267">
        <f t="shared" ref="W112" si="35">SUM(W105:W111)</f>
        <v>0</v>
      </c>
      <c r="X112" s="267">
        <f t="shared" ref="X112" si="36">SUM(X105:X111)</f>
        <v>0</v>
      </c>
      <c r="Y112" s="267">
        <f t="shared" ref="Y112" si="37">SUM(Y105:Y111)</f>
        <v>0</v>
      </c>
      <c r="Z112" s="267">
        <f t="shared" ref="Z112" si="38">SUM(Z105:Z111)</f>
        <v>0</v>
      </c>
      <c r="AA112" s="267">
        <f t="shared" ref="AA112" si="39">SUM(AA105:AA111)</f>
        <v>0</v>
      </c>
      <c r="AB112" s="267">
        <f t="shared" ref="AB112" si="40">SUM(AB105:AB111)</f>
        <v>0</v>
      </c>
      <c r="AC112" s="228"/>
      <c r="AD112" s="235"/>
      <c r="AE112" s="1119"/>
      <c r="AF112" s="208" t="str">
        <f>IF(AND(Y112&lt;&gt;0,Z112&lt;&gt;""),(Z112/Y112-1),"")</f>
        <v/>
      </c>
      <c r="AG112" s="50" t="str">
        <f>IF(AND(X112&lt;&gt;0,Y112&lt;&gt;""),(Y112/X112-1),"")</f>
        <v/>
      </c>
      <c r="AH112" s="50" t="str">
        <f>IF(AND(W112&lt;&gt;0,X112&lt;&gt;""),(X112/W112-1),"")</f>
        <v/>
      </c>
      <c r="AI112" s="50" t="str">
        <f>IF(AND(V112&lt;&gt;0,V112&lt;&gt;""),(W112/V112-1),"")</f>
        <v/>
      </c>
      <c r="AJ112" s="209" t="str">
        <f>IF(AND(U112&lt;&gt;0,U112&lt;&gt;""),(V112/U112-1),"")</f>
        <v/>
      </c>
      <c r="AK112" s="4"/>
    </row>
    <row r="113" spans="1:39" s="22" customFormat="1" ht="5.25" customHeight="1">
      <c r="B113" s="5"/>
      <c r="C113" s="5"/>
      <c r="D113" s="227"/>
      <c r="E113" s="227"/>
      <c r="F113" s="237"/>
      <c r="G113" s="237"/>
      <c r="H113" s="237"/>
      <c r="I113" s="237"/>
      <c r="J113" s="237"/>
      <c r="K113" s="237"/>
      <c r="L113" s="237"/>
      <c r="M113" s="1220"/>
      <c r="N113" s="1220"/>
      <c r="O113" s="1220"/>
      <c r="P113" s="1220"/>
      <c r="Q113" s="1220"/>
      <c r="R113" s="1220"/>
      <c r="S113" s="1220"/>
      <c r="T113" s="1220"/>
      <c r="U113" s="1220"/>
      <c r="V113" s="1220"/>
      <c r="W113" s="1220"/>
      <c r="X113" s="1220"/>
      <c r="Y113" s="1220"/>
      <c r="Z113" s="1220"/>
      <c r="AA113" s="1220"/>
      <c r="AB113" s="1220"/>
      <c r="AC113" s="230"/>
      <c r="AD113" s="235"/>
      <c r="AE113" s="1119"/>
      <c r="AF113" s="413"/>
      <c r="AG113" s="321"/>
      <c r="AH113" s="50"/>
      <c r="AI113" s="50"/>
      <c r="AJ113" s="209"/>
      <c r="AK113" s="4"/>
    </row>
    <row r="114" spans="1:39" s="2" customFormat="1" ht="15">
      <c r="A114" s="359" t="s">
        <v>1791</v>
      </c>
      <c r="B114" s="6"/>
      <c r="C114" s="6"/>
      <c r="D114" s="227"/>
      <c r="E114" s="224"/>
      <c r="F114" s="237"/>
      <c r="G114" s="237"/>
      <c r="H114" s="237"/>
      <c r="I114" s="237"/>
      <c r="J114" s="237"/>
      <c r="K114" s="237"/>
      <c r="L114" s="237"/>
      <c r="M114" s="1220"/>
      <c r="N114" s="1220"/>
      <c r="O114" s="1220"/>
      <c r="P114" s="1220"/>
      <c r="Q114" s="1220"/>
      <c r="R114" s="1220"/>
      <c r="S114" s="1220"/>
      <c r="T114" s="1220"/>
      <c r="U114" s="1220"/>
      <c r="V114" s="1220"/>
      <c r="W114" s="1220"/>
      <c r="X114" s="1220"/>
      <c r="Y114" s="1220"/>
      <c r="Z114" s="1220"/>
      <c r="AA114" s="1220"/>
      <c r="AB114" s="1220"/>
      <c r="AC114" s="230"/>
      <c r="AD114" s="229"/>
      <c r="AE114" s="1119"/>
      <c r="AF114" s="414"/>
      <c r="AG114" s="30"/>
      <c r="AH114" s="50"/>
      <c r="AI114" s="50"/>
      <c r="AJ114" s="209"/>
      <c r="AK114" s="4"/>
      <c r="AL114" s="30"/>
      <c r="AM114" s="30"/>
    </row>
    <row r="115" spans="1:39" s="2" customFormat="1" ht="15">
      <c r="A115" s="11" t="s">
        <v>490</v>
      </c>
      <c r="B115" s="6" t="s">
        <v>1792</v>
      </c>
      <c r="C115" s="6"/>
      <c r="D115" s="224" t="s">
        <v>1080</v>
      </c>
      <c r="E115" s="224" t="s">
        <v>1104</v>
      </c>
      <c r="F115" s="237"/>
      <c r="G115" s="237"/>
      <c r="H115" s="237"/>
      <c r="I115" s="237"/>
      <c r="J115" s="237"/>
      <c r="K115" s="237"/>
      <c r="L115" s="237"/>
      <c r="M115" s="1220"/>
      <c r="N115" s="1220"/>
      <c r="O115" s="1220"/>
      <c r="P115" s="1220"/>
      <c r="Q115" s="1220"/>
      <c r="R115" s="1220"/>
      <c r="S115" s="1220"/>
      <c r="T115" s="1220"/>
      <c r="U115" s="1220"/>
      <c r="V115" s="1220"/>
      <c r="W115" s="1220"/>
      <c r="X115" s="1220"/>
      <c r="Y115" s="1220"/>
      <c r="Z115" s="1220"/>
      <c r="AA115" s="1220"/>
      <c r="AB115" s="1220"/>
      <c r="AC115" s="230"/>
      <c r="AD115" s="229"/>
      <c r="AE115" s="1119"/>
      <c r="AF115" s="414"/>
      <c r="AG115" s="30"/>
      <c r="AH115" s="50"/>
      <c r="AI115" s="50"/>
      <c r="AJ115" s="209"/>
      <c r="AK115" s="4"/>
      <c r="AL115" s="30"/>
      <c r="AM115" s="30"/>
    </row>
    <row r="116" spans="1:39" s="2" customFormat="1" ht="15">
      <c r="A116" s="11" t="s">
        <v>491</v>
      </c>
      <c r="B116" s="6" t="s">
        <v>1793</v>
      </c>
      <c r="C116" s="6"/>
      <c r="D116" s="224" t="s">
        <v>1080</v>
      </c>
      <c r="E116" s="224" t="s">
        <v>1104</v>
      </c>
      <c r="F116" s="237"/>
      <c r="G116" s="237"/>
      <c r="H116" s="237"/>
      <c r="I116" s="237"/>
      <c r="J116" s="237"/>
      <c r="K116" s="237"/>
      <c r="L116" s="237"/>
      <c r="M116" s="1220"/>
      <c r="N116" s="1220"/>
      <c r="O116" s="1220"/>
      <c r="P116" s="1220"/>
      <c r="Q116" s="1220"/>
      <c r="R116" s="1220"/>
      <c r="S116" s="1220"/>
      <c r="T116" s="1220"/>
      <c r="U116" s="1220"/>
      <c r="V116" s="1220"/>
      <c r="W116" s="1220"/>
      <c r="X116" s="1220"/>
      <c r="Y116" s="1220"/>
      <c r="Z116" s="1220"/>
      <c r="AA116" s="1220"/>
      <c r="AB116" s="1220"/>
      <c r="AC116" s="230"/>
      <c r="AD116" s="229"/>
      <c r="AE116" s="1119"/>
      <c r="AF116" s="414"/>
      <c r="AG116" s="30"/>
      <c r="AH116" s="50"/>
      <c r="AI116" s="50"/>
      <c r="AJ116" s="209"/>
      <c r="AK116" s="4"/>
      <c r="AL116" s="30"/>
      <c r="AM116" s="30"/>
    </row>
    <row r="117" spans="1:39" s="2" customFormat="1" ht="15">
      <c r="A117" s="11" t="s">
        <v>492</v>
      </c>
      <c r="B117" s="6" t="s">
        <v>1794</v>
      </c>
      <c r="C117" s="6"/>
      <c r="D117" s="224" t="s">
        <v>1080</v>
      </c>
      <c r="E117" s="224" t="s">
        <v>1104</v>
      </c>
      <c r="F117" s="237"/>
      <c r="G117" s="237"/>
      <c r="H117" s="237"/>
      <c r="I117" s="237"/>
      <c r="J117" s="237"/>
      <c r="K117" s="237"/>
      <c r="L117" s="237"/>
      <c r="M117" s="1220"/>
      <c r="N117" s="1220"/>
      <c r="O117" s="1220"/>
      <c r="P117" s="1220"/>
      <c r="Q117" s="1220"/>
      <c r="R117" s="1220"/>
      <c r="S117" s="1220"/>
      <c r="T117" s="1220"/>
      <c r="U117" s="1220"/>
      <c r="V117" s="1220"/>
      <c r="W117" s="1220"/>
      <c r="X117" s="1220"/>
      <c r="Y117" s="1220"/>
      <c r="Z117" s="1220"/>
      <c r="AA117" s="1220"/>
      <c r="AB117" s="1220"/>
      <c r="AC117" s="230"/>
      <c r="AD117" s="229"/>
      <c r="AE117" s="1119"/>
      <c r="AF117" s="414"/>
      <c r="AG117" s="30"/>
      <c r="AH117" s="50"/>
      <c r="AI117" s="50"/>
      <c r="AJ117" s="209"/>
      <c r="AK117" s="4"/>
      <c r="AL117" s="30"/>
      <c r="AM117" s="30"/>
    </row>
    <row r="118" spans="1:39" s="2" customFormat="1" ht="15">
      <c r="A118" s="11" t="s">
        <v>493</v>
      </c>
      <c r="B118" s="6" t="s">
        <v>1795</v>
      </c>
      <c r="C118" s="6"/>
      <c r="D118" s="224" t="s">
        <v>1080</v>
      </c>
      <c r="E118" s="224" t="s">
        <v>1104</v>
      </c>
      <c r="F118" s="237"/>
      <c r="G118" s="237"/>
      <c r="H118" s="237"/>
      <c r="I118" s="237"/>
      <c r="J118" s="237"/>
      <c r="K118" s="237"/>
      <c r="L118" s="237"/>
      <c r="M118" s="1220"/>
      <c r="N118" s="1220"/>
      <c r="O118" s="1220"/>
      <c r="P118" s="1220"/>
      <c r="Q118" s="1220"/>
      <c r="R118" s="1220"/>
      <c r="S118" s="1220"/>
      <c r="T118" s="1220"/>
      <c r="U118" s="1220"/>
      <c r="V118" s="1220"/>
      <c r="W118" s="1220"/>
      <c r="X118" s="1220"/>
      <c r="Y118" s="1220"/>
      <c r="Z118" s="1220"/>
      <c r="AA118" s="1220"/>
      <c r="AB118" s="1220"/>
      <c r="AC118" s="230"/>
      <c r="AD118" s="229"/>
      <c r="AE118" s="1119"/>
      <c r="AF118" s="414"/>
      <c r="AG118" s="30"/>
      <c r="AH118" s="50"/>
      <c r="AI118" s="50"/>
      <c r="AJ118" s="209"/>
      <c r="AK118" s="4"/>
      <c r="AL118" s="30"/>
      <c r="AM118" s="30"/>
    </row>
    <row r="119" spans="1:39" s="2" customFormat="1" ht="15">
      <c r="A119" s="11" t="s">
        <v>494</v>
      </c>
      <c r="B119" s="6" t="s">
        <v>1796</v>
      </c>
      <c r="C119" s="6"/>
      <c r="D119" s="224" t="s">
        <v>1080</v>
      </c>
      <c r="E119" s="224" t="s">
        <v>1104</v>
      </c>
      <c r="F119" s="237"/>
      <c r="G119" s="237"/>
      <c r="H119" s="237"/>
      <c r="I119" s="237"/>
      <c r="J119" s="237"/>
      <c r="K119" s="237"/>
      <c r="L119" s="237"/>
      <c r="M119" s="1220"/>
      <c r="N119" s="1220"/>
      <c r="O119" s="1220"/>
      <c r="P119" s="1220"/>
      <c r="Q119" s="1220"/>
      <c r="R119" s="1220"/>
      <c r="S119" s="1220"/>
      <c r="T119" s="1220"/>
      <c r="U119" s="1220"/>
      <c r="V119" s="1220"/>
      <c r="W119" s="1220"/>
      <c r="X119" s="1220"/>
      <c r="Y119" s="1220"/>
      <c r="Z119" s="1220"/>
      <c r="AA119" s="1220"/>
      <c r="AB119" s="1220"/>
      <c r="AC119" s="230"/>
      <c r="AD119" s="229"/>
      <c r="AE119" s="1119"/>
      <c r="AF119" s="414"/>
      <c r="AG119" s="30"/>
      <c r="AH119" s="50"/>
      <c r="AI119" s="50"/>
      <c r="AJ119" s="209"/>
      <c r="AK119" s="4"/>
      <c r="AL119" s="30"/>
      <c r="AM119" s="30"/>
    </row>
    <row r="120" spans="1:39" s="2" customFormat="1" ht="15">
      <c r="A120" s="11" t="s">
        <v>495</v>
      </c>
      <c r="B120" s="6" t="s">
        <v>1797</v>
      </c>
      <c r="C120" s="6"/>
      <c r="D120" s="224" t="s">
        <v>1080</v>
      </c>
      <c r="E120" s="224" t="s">
        <v>1104</v>
      </c>
      <c r="F120" s="237"/>
      <c r="G120" s="237"/>
      <c r="H120" s="237"/>
      <c r="I120" s="237"/>
      <c r="J120" s="237"/>
      <c r="K120" s="237"/>
      <c r="L120" s="237"/>
      <c r="M120" s="1220"/>
      <c r="N120" s="1220"/>
      <c r="O120" s="1220"/>
      <c r="P120" s="1220"/>
      <c r="Q120" s="1220"/>
      <c r="R120" s="1220"/>
      <c r="S120" s="1220"/>
      <c r="T120" s="1220"/>
      <c r="U120" s="1220"/>
      <c r="V120" s="1220"/>
      <c r="W120" s="1220"/>
      <c r="X120" s="1220"/>
      <c r="Y120" s="1220"/>
      <c r="Z120" s="1220"/>
      <c r="AA120" s="1220"/>
      <c r="AB120" s="1220"/>
      <c r="AC120" s="230"/>
      <c r="AD120" s="229"/>
      <c r="AE120" s="1119"/>
      <c r="AF120" s="414"/>
      <c r="AG120" s="30"/>
      <c r="AH120" s="50"/>
      <c r="AI120" s="50"/>
      <c r="AJ120" s="209"/>
      <c r="AK120" s="4"/>
      <c r="AL120" s="30"/>
      <c r="AM120" s="30"/>
    </row>
    <row r="121" spans="1:39" s="2" customFormat="1" ht="15">
      <c r="A121" s="2" t="s">
        <v>502</v>
      </c>
      <c r="B121" s="1" t="s">
        <v>1798</v>
      </c>
      <c r="C121" s="1"/>
      <c r="D121" s="224" t="s">
        <v>1080</v>
      </c>
      <c r="E121" s="224" t="s">
        <v>1104</v>
      </c>
      <c r="F121" s="237"/>
      <c r="G121" s="237"/>
      <c r="H121" s="237"/>
      <c r="I121" s="237"/>
      <c r="J121" s="237"/>
      <c r="K121" s="237"/>
      <c r="L121" s="237"/>
      <c r="M121" s="1220"/>
      <c r="N121" s="1220"/>
      <c r="O121" s="1220"/>
      <c r="P121" s="1220"/>
      <c r="Q121" s="1220"/>
      <c r="R121" s="1220"/>
      <c r="S121" s="1220"/>
      <c r="T121" s="1220"/>
      <c r="U121" s="1220"/>
      <c r="V121" s="1220"/>
      <c r="W121" s="1220"/>
      <c r="X121" s="1220"/>
      <c r="Y121" s="1220"/>
      <c r="Z121" s="1220"/>
      <c r="AA121" s="1220"/>
      <c r="AB121" s="1220"/>
      <c r="AC121" s="230"/>
      <c r="AD121" s="229"/>
      <c r="AE121" s="1119"/>
      <c r="AF121" s="414"/>
      <c r="AG121" s="30"/>
      <c r="AH121" s="50"/>
      <c r="AI121" s="50"/>
      <c r="AJ121" s="209"/>
      <c r="AK121" s="4"/>
      <c r="AL121" s="30"/>
      <c r="AM121" s="30"/>
    </row>
    <row r="122" spans="1:39" s="22" customFormat="1" ht="15">
      <c r="A122" s="22" t="s">
        <v>572</v>
      </c>
      <c r="B122" s="5" t="s">
        <v>1799</v>
      </c>
      <c r="C122" s="5"/>
      <c r="D122" s="1338" t="s">
        <v>1080</v>
      </c>
      <c r="E122" s="1338" t="s">
        <v>1104</v>
      </c>
      <c r="F122" s="237"/>
      <c r="G122" s="237"/>
      <c r="H122" s="237"/>
      <c r="I122" s="237"/>
      <c r="J122" s="237"/>
      <c r="K122" s="237"/>
      <c r="L122" s="237"/>
      <c r="M122" s="1220"/>
      <c r="N122" s="1220"/>
      <c r="O122" s="1220"/>
      <c r="P122" s="267">
        <f t="shared" ref="P122" si="41">SUM(P115:P121)</f>
        <v>0</v>
      </c>
      <c r="Q122" s="267">
        <f t="shared" ref="Q122" si="42">SUM(Q115:Q121)</f>
        <v>0</v>
      </c>
      <c r="R122" s="267">
        <f t="shared" ref="R122" si="43">SUM(R115:R121)</f>
        <v>0</v>
      </c>
      <c r="S122" s="267">
        <f t="shared" ref="S122" si="44">SUM(S115:S121)</f>
        <v>0</v>
      </c>
      <c r="T122" s="267">
        <f t="shared" ref="T122" si="45">SUM(T115:T121)</f>
        <v>0</v>
      </c>
      <c r="U122" s="267">
        <f t="shared" ref="U122" si="46">SUM(U115:U121)</f>
        <v>0</v>
      </c>
      <c r="V122" s="267">
        <f t="shared" ref="V122" si="47">SUM(V115:V121)</f>
        <v>0</v>
      </c>
      <c r="W122" s="267">
        <f t="shared" ref="W122" si="48">SUM(W115:W121)</f>
        <v>0</v>
      </c>
      <c r="X122" s="267">
        <f t="shared" ref="X122" si="49">SUM(X115:X121)</f>
        <v>0</v>
      </c>
      <c r="Y122" s="267">
        <f t="shared" ref="Y122" si="50">SUM(Y115:Y121)</f>
        <v>0</v>
      </c>
      <c r="Z122" s="267">
        <f t="shared" ref="Z122" si="51">SUM(Z115:Z121)</f>
        <v>0</v>
      </c>
      <c r="AA122" s="267">
        <f t="shared" ref="AA122" si="52">SUM(AA115:AA121)</f>
        <v>0</v>
      </c>
      <c r="AB122" s="267">
        <f t="shared" ref="AB122" si="53">SUM(AB115:AB121)</f>
        <v>0</v>
      </c>
      <c r="AC122" s="230"/>
      <c r="AD122" s="235"/>
      <c r="AE122" s="1119"/>
      <c r="AF122" s="208" t="str">
        <f>IF(AND(Y122&lt;&gt;0,Z122&lt;&gt;""),(Z122/Y122-1),"")</f>
        <v/>
      </c>
      <c r="AG122" s="50" t="str">
        <f>IF(AND(X122&lt;&gt;0,Y122&lt;&gt;""),(Y122/X122-1),"")</f>
        <v/>
      </c>
      <c r="AH122" s="50" t="str">
        <f>IF(AND(W122&lt;&gt;0,X122&lt;&gt;""),(X122/W122-1),"")</f>
        <v/>
      </c>
      <c r="AI122" s="50" t="str">
        <f>IF(AND(V122&lt;&gt;0,V122&lt;&gt;""),(W122/V122-1),"")</f>
        <v/>
      </c>
      <c r="AJ122" s="209" t="str">
        <f>IF(AND(U122&lt;&gt;0,U122&lt;&gt;""),(V122/U122-1),"")</f>
        <v/>
      </c>
      <c r="AK122" s="4"/>
    </row>
    <row r="123" spans="1:39" s="22" customFormat="1" ht="5.25" customHeight="1">
      <c r="B123" s="5"/>
      <c r="C123" s="5"/>
      <c r="D123" s="227"/>
      <c r="E123" s="227"/>
      <c r="F123" s="237"/>
      <c r="G123" s="237"/>
      <c r="H123" s="237"/>
      <c r="I123" s="237"/>
      <c r="J123" s="237"/>
      <c r="K123" s="237"/>
      <c r="L123" s="237"/>
      <c r="M123" s="1220"/>
      <c r="N123" s="1220"/>
      <c r="O123" s="1220"/>
      <c r="P123" s="1220"/>
      <c r="Q123" s="1220"/>
      <c r="R123" s="1220"/>
      <c r="S123" s="1220"/>
      <c r="T123" s="1220"/>
      <c r="U123" s="1220"/>
      <c r="V123" s="1220"/>
      <c r="W123" s="1220"/>
      <c r="X123" s="1220"/>
      <c r="Y123" s="1220"/>
      <c r="Z123" s="1220"/>
      <c r="AA123" s="1220"/>
      <c r="AB123" s="1220"/>
      <c r="AC123" s="230"/>
      <c r="AD123" s="235"/>
      <c r="AE123" s="1119"/>
      <c r="AF123" s="208"/>
      <c r="AG123" s="50"/>
      <c r="AH123" s="50"/>
      <c r="AI123" s="50"/>
      <c r="AJ123" s="209"/>
      <c r="AK123" s="4"/>
    </row>
    <row r="124" spans="1:39" s="2" customFormat="1" ht="15">
      <c r="A124" s="359" t="s">
        <v>1800</v>
      </c>
      <c r="B124" s="6"/>
      <c r="C124" s="6"/>
      <c r="D124" s="227"/>
      <c r="E124" s="224"/>
      <c r="F124" s="237"/>
      <c r="G124" s="237"/>
      <c r="H124" s="237"/>
      <c r="I124" s="237"/>
      <c r="J124" s="237"/>
      <c r="K124" s="237"/>
      <c r="L124" s="237"/>
      <c r="M124" s="1220"/>
      <c r="N124" s="1220"/>
      <c r="O124" s="1220"/>
      <c r="P124" s="1220"/>
      <c r="Q124" s="1220"/>
      <c r="R124" s="1220"/>
      <c r="S124" s="1220"/>
      <c r="T124" s="1220"/>
      <c r="U124" s="1220"/>
      <c r="V124" s="1220"/>
      <c r="W124" s="1220"/>
      <c r="X124" s="1220"/>
      <c r="Y124" s="1220"/>
      <c r="Z124" s="1220"/>
      <c r="AA124" s="1220"/>
      <c r="AB124" s="1220"/>
      <c r="AC124" s="228"/>
      <c r="AD124" s="229"/>
      <c r="AE124" s="1119"/>
      <c r="AF124" s="414"/>
      <c r="AG124" s="30"/>
      <c r="AH124" s="50"/>
      <c r="AI124" s="50"/>
      <c r="AJ124" s="209"/>
      <c r="AK124" s="4"/>
      <c r="AL124" s="30"/>
      <c r="AM124" s="30"/>
    </row>
    <row r="125" spans="1:39" s="2" customFormat="1" ht="15">
      <c r="A125" s="11" t="s">
        <v>647</v>
      </c>
      <c r="B125" s="6" t="s">
        <v>1801</v>
      </c>
      <c r="C125" s="6"/>
      <c r="D125" s="224" t="s">
        <v>1080</v>
      </c>
      <c r="E125" s="224" t="s">
        <v>1104</v>
      </c>
      <c r="F125" s="237"/>
      <c r="G125" s="237"/>
      <c r="H125" s="237"/>
      <c r="I125" s="237"/>
      <c r="J125" s="237"/>
      <c r="K125" s="237"/>
      <c r="L125" s="237"/>
      <c r="M125" s="1220"/>
      <c r="N125" s="1220"/>
      <c r="O125" s="1220"/>
      <c r="P125" s="1220"/>
      <c r="Q125" s="1220"/>
      <c r="R125" s="1220"/>
      <c r="S125" s="1220"/>
      <c r="T125" s="1220"/>
      <c r="U125" s="1220"/>
      <c r="V125" s="1220"/>
      <c r="W125" s="1220"/>
      <c r="X125" s="1220"/>
      <c r="Y125" s="1220"/>
      <c r="Z125" s="1220"/>
      <c r="AA125" s="1220"/>
      <c r="AB125" s="1220"/>
      <c r="AC125" s="228"/>
      <c r="AD125" s="229"/>
      <c r="AE125" s="1119"/>
      <c r="AF125" s="323"/>
      <c r="AG125" s="35"/>
      <c r="AH125" s="50"/>
      <c r="AI125" s="50"/>
      <c r="AJ125" s="209"/>
      <c r="AK125" s="4"/>
      <c r="AL125" s="30"/>
      <c r="AM125" s="30"/>
    </row>
    <row r="126" spans="1:39" s="2" customFormat="1" ht="15">
      <c r="A126" s="11" t="s">
        <v>381</v>
      </c>
      <c r="B126" s="6" t="s">
        <v>1802</v>
      </c>
      <c r="C126" s="6"/>
      <c r="D126" s="224" t="s">
        <v>1080</v>
      </c>
      <c r="E126" s="224" t="s">
        <v>1104</v>
      </c>
      <c r="F126" s="237"/>
      <c r="G126" s="237"/>
      <c r="H126" s="237"/>
      <c r="I126" s="237"/>
      <c r="J126" s="237"/>
      <c r="K126" s="237"/>
      <c r="L126" s="237"/>
      <c r="M126" s="1220"/>
      <c r="N126" s="1220"/>
      <c r="O126" s="1220"/>
      <c r="P126" s="1220"/>
      <c r="Q126" s="1220"/>
      <c r="R126" s="1220"/>
      <c r="S126" s="1220"/>
      <c r="T126" s="1220"/>
      <c r="U126" s="1220"/>
      <c r="V126" s="1220"/>
      <c r="W126" s="1220"/>
      <c r="X126" s="1220"/>
      <c r="Y126" s="1220"/>
      <c r="Z126" s="1220"/>
      <c r="AA126" s="1220"/>
      <c r="AB126" s="1220"/>
      <c r="AC126" s="228"/>
      <c r="AD126" s="229"/>
      <c r="AE126" s="1119"/>
      <c r="AF126" s="323"/>
      <c r="AG126" s="35"/>
      <c r="AH126" s="50"/>
      <c r="AI126" s="50"/>
      <c r="AJ126" s="209"/>
      <c r="AK126" s="4"/>
      <c r="AL126" s="30"/>
      <c r="AM126" s="30"/>
    </row>
    <row r="127" spans="1:39" s="2" customFormat="1" ht="15">
      <c r="A127" s="11" t="s">
        <v>382</v>
      </c>
      <c r="B127" s="6" t="s">
        <v>1803</v>
      </c>
      <c r="C127" s="6"/>
      <c r="D127" s="224" t="s">
        <v>1080</v>
      </c>
      <c r="E127" s="224" t="s">
        <v>1104</v>
      </c>
      <c r="F127" s="237"/>
      <c r="G127" s="237"/>
      <c r="H127" s="237"/>
      <c r="I127" s="237"/>
      <c r="J127" s="237"/>
      <c r="K127" s="237"/>
      <c r="L127" s="237"/>
      <c r="M127" s="1220"/>
      <c r="N127" s="1220"/>
      <c r="O127" s="1220"/>
      <c r="P127" s="1220"/>
      <c r="Q127" s="1220"/>
      <c r="R127" s="1220"/>
      <c r="S127" s="1220"/>
      <c r="T127" s="1220"/>
      <c r="U127" s="1220"/>
      <c r="V127" s="1220"/>
      <c r="W127" s="1220"/>
      <c r="X127" s="1220"/>
      <c r="Y127" s="1220"/>
      <c r="Z127" s="1220"/>
      <c r="AA127" s="1220"/>
      <c r="AB127" s="1220"/>
      <c r="AC127" s="228"/>
      <c r="AD127" s="229"/>
      <c r="AE127" s="1119"/>
      <c r="AF127" s="323"/>
      <c r="AG127" s="35"/>
      <c r="AH127" s="50"/>
      <c r="AI127" s="50"/>
      <c r="AJ127" s="209"/>
      <c r="AK127" s="4"/>
      <c r="AL127" s="30"/>
      <c r="AM127" s="30"/>
    </row>
    <row r="128" spans="1:39" s="2" customFormat="1" ht="15">
      <c r="A128" s="11" t="s">
        <v>383</v>
      </c>
      <c r="B128" s="6" t="s">
        <v>1804</v>
      </c>
      <c r="C128" s="6"/>
      <c r="D128" s="224" t="s">
        <v>1080</v>
      </c>
      <c r="E128" s="224" t="s">
        <v>1104</v>
      </c>
      <c r="F128" s="237"/>
      <c r="G128" s="237"/>
      <c r="H128" s="237"/>
      <c r="I128" s="237"/>
      <c r="J128" s="237"/>
      <c r="K128" s="237"/>
      <c r="L128" s="237"/>
      <c r="M128" s="1220"/>
      <c r="N128" s="1220"/>
      <c r="O128" s="1220"/>
      <c r="P128" s="1220"/>
      <c r="Q128" s="1220"/>
      <c r="R128" s="1220"/>
      <c r="S128" s="1220"/>
      <c r="T128" s="1220"/>
      <c r="U128" s="1220"/>
      <c r="V128" s="1220"/>
      <c r="W128" s="1220"/>
      <c r="X128" s="1220"/>
      <c r="Y128" s="1220"/>
      <c r="Z128" s="1220"/>
      <c r="AA128" s="1220"/>
      <c r="AB128" s="1220"/>
      <c r="AC128" s="228"/>
      <c r="AD128" s="229"/>
      <c r="AE128" s="1119"/>
      <c r="AF128" s="323"/>
      <c r="AG128" s="35"/>
      <c r="AH128" s="50"/>
      <c r="AI128" s="50"/>
      <c r="AJ128" s="209"/>
      <c r="AK128" s="4"/>
      <c r="AL128" s="30"/>
      <c r="AM128" s="30"/>
    </row>
    <row r="129" spans="1:39" s="2" customFormat="1" ht="15">
      <c r="A129" s="11" t="s">
        <v>384</v>
      </c>
      <c r="B129" s="6" t="s">
        <v>1805</v>
      </c>
      <c r="C129" s="6"/>
      <c r="D129" s="224" t="s">
        <v>1080</v>
      </c>
      <c r="E129" s="224" t="s">
        <v>1104</v>
      </c>
      <c r="F129" s="237"/>
      <c r="G129" s="237"/>
      <c r="H129" s="237"/>
      <c r="I129" s="237"/>
      <c r="J129" s="237"/>
      <c r="K129" s="237"/>
      <c r="L129" s="237"/>
      <c r="M129" s="1220"/>
      <c r="N129" s="1220"/>
      <c r="O129" s="1220"/>
      <c r="P129" s="1220"/>
      <c r="Q129" s="1220"/>
      <c r="R129" s="1220"/>
      <c r="S129" s="1220"/>
      <c r="T129" s="1220"/>
      <c r="U129" s="1220"/>
      <c r="V129" s="1220"/>
      <c r="W129" s="1220"/>
      <c r="X129" s="1220"/>
      <c r="Y129" s="1220"/>
      <c r="Z129" s="1220"/>
      <c r="AA129" s="1220"/>
      <c r="AB129" s="1220"/>
      <c r="AC129" s="228"/>
      <c r="AD129" s="229"/>
      <c r="AE129" s="1119"/>
      <c r="AF129" s="323"/>
      <c r="AG129" s="35"/>
      <c r="AH129" s="50"/>
      <c r="AI129" s="50"/>
      <c r="AJ129" s="209"/>
      <c r="AK129" s="4"/>
      <c r="AL129" s="30"/>
      <c r="AM129" s="30"/>
    </row>
    <row r="130" spans="1:39" s="2" customFormat="1" ht="15">
      <c r="A130" s="11" t="s">
        <v>407</v>
      </c>
      <c r="B130" s="6" t="s">
        <v>1806</v>
      </c>
      <c r="C130" s="6"/>
      <c r="D130" s="224" t="s">
        <v>1080</v>
      </c>
      <c r="E130" s="224" t="s">
        <v>1104</v>
      </c>
      <c r="F130" s="237"/>
      <c r="G130" s="237"/>
      <c r="H130" s="237"/>
      <c r="I130" s="237"/>
      <c r="J130" s="237"/>
      <c r="K130" s="237"/>
      <c r="L130" s="237"/>
      <c r="M130" s="1220"/>
      <c r="N130" s="1220"/>
      <c r="O130" s="1220"/>
      <c r="P130" s="1220"/>
      <c r="Q130" s="1220"/>
      <c r="R130" s="1220"/>
      <c r="S130" s="1220"/>
      <c r="T130" s="1220"/>
      <c r="U130" s="1220"/>
      <c r="V130" s="1220"/>
      <c r="W130" s="1220"/>
      <c r="X130" s="1220"/>
      <c r="Y130" s="1220"/>
      <c r="Z130" s="1220"/>
      <c r="AA130" s="1220"/>
      <c r="AB130" s="1220"/>
      <c r="AC130" s="228"/>
      <c r="AD130" s="229"/>
      <c r="AE130" s="1119"/>
      <c r="AF130" s="323"/>
      <c r="AG130" s="35"/>
      <c r="AH130" s="50"/>
      <c r="AI130" s="50"/>
      <c r="AJ130" s="209"/>
      <c r="AK130" s="4"/>
      <c r="AL130" s="30"/>
      <c r="AM130" s="30"/>
    </row>
    <row r="131" spans="1:39" s="2" customFormat="1" ht="15">
      <c r="A131" s="2" t="s">
        <v>441</v>
      </c>
      <c r="B131" s="1" t="s">
        <v>1807</v>
      </c>
      <c r="C131" s="1"/>
      <c r="D131" s="224" t="s">
        <v>1080</v>
      </c>
      <c r="E131" s="224" t="s">
        <v>1104</v>
      </c>
      <c r="F131" s="237"/>
      <c r="G131" s="237"/>
      <c r="H131" s="237"/>
      <c r="I131" s="237"/>
      <c r="J131" s="237"/>
      <c r="K131" s="237"/>
      <c r="L131" s="237"/>
      <c r="M131" s="1220"/>
      <c r="N131" s="1220"/>
      <c r="O131" s="1220"/>
      <c r="P131" s="1220"/>
      <c r="Q131" s="1220"/>
      <c r="R131" s="1220"/>
      <c r="S131" s="1220"/>
      <c r="T131" s="1220"/>
      <c r="U131" s="1220"/>
      <c r="V131" s="1220"/>
      <c r="W131" s="1220"/>
      <c r="X131" s="1220"/>
      <c r="Y131" s="1220"/>
      <c r="Z131" s="1220"/>
      <c r="AA131" s="1220"/>
      <c r="AB131" s="1220"/>
      <c r="AC131" s="228"/>
      <c r="AD131" s="229"/>
      <c r="AE131" s="1119"/>
      <c r="AF131" s="414"/>
      <c r="AG131" s="30"/>
      <c r="AH131" s="50"/>
      <c r="AI131" s="50"/>
      <c r="AJ131" s="209"/>
      <c r="AK131" s="4"/>
      <c r="AL131" s="30"/>
      <c r="AM131" s="30"/>
    </row>
    <row r="132" spans="1:39" s="508" customFormat="1" ht="15">
      <c r="A132" s="22" t="s">
        <v>556</v>
      </c>
      <c r="B132" s="5" t="s">
        <v>1808</v>
      </c>
      <c r="C132" s="5"/>
      <c r="D132" s="224" t="s">
        <v>1080</v>
      </c>
      <c r="E132" s="224" t="s">
        <v>1104</v>
      </c>
      <c r="F132" s="509"/>
      <c r="G132" s="509"/>
      <c r="H132" s="509"/>
      <c r="I132" s="509"/>
      <c r="J132" s="509"/>
      <c r="K132" s="509"/>
      <c r="L132" s="509"/>
      <c r="M132" s="1221"/>
      <c r="N132" s="1221"/>
      <c r="O132" s="1221"/>
      <c r="P132" s="267">
        <f t="shared" ref="P132" si="54">SUM(P125:P131)</f>
        <v>0</v>
      </c>
      <c r="Q132" s="267">
        <f t="shared" ref="Q132" si="55">SUM(Q125:Q131)</f>
        <v>0</v>
      </c>
      <c r="R132" s="267">
        <f t="shared" ref="R132" si="56">SUM(R125:R131)</f>
        <v>0</v>
      </c>
      <c r="S132" s="267">
        <f t="shared" ref="S132" si="57">SUM(S125:S131)</f>
        <v>0</v>
      </c>
      <c r="T132" s="267">
        <f t="shared" ref="T132" si="58">SUM(T125:T131)</f>
        <v>0</v>
      </c>
      <c r="U132" s="267">
        <f t="shared" ref="U132" si="59">SUM(U125:U131)</f>
        <v>0</v>
      </c>
      <c r="V132" s="267">
        <f t="shared" ref="V132" si="60">SUM(V125:V131)</f>
        <v>0</v>
      </c>
      <c r="W132" s="267">
        <f t="shared" ref="W132" si="61">SUM(W125:W131)</f>
        <v>0</v>
      </c>
      <c r="X132" s="267">
        <f t="shared" ref="X132" si="62">SUM(X125:X131)</f>
        <v>0</v>
      </c>
      <c r="Y132" s="267">
        <f t="shared" ref="Y132" si="63">SUM(Y125:Y131)</f>
        <v>0</v>
      </c>
      <c r="Z132" s="267">
        <f t="shared" ref="Z132" si="64">SUM(Z125:Z131)</f>
        <v>0</v>
      </c>
      <c r="AA132" s="267">
        <f t="shared" ref="AA132" si="65">SUM(AA125:AA131)</f>
        <v>0</v>
      </c>
      <c r="AB132" s="267">
        <f t="shared" ref="AB132" si="66">SUM(AB125:AB131)</f>
        <v>0</v>
      </c>
      <c r="AC132" s="521"/>
      <c r="AD132" s="511"/>
      <c r="AE132" s="1119"/>
      <c r="AF132" s="497" t="str">
        <f>IF(AND(Y132&lt;&gt;0,Z132&lt;&gt;""),(Z132/Y132-1),"")</f>
        <v/>
      </c>
      <c r="AG132" s="498" t="str">
        <f>IF(AND(X132&lt;&gt;0,Y132&lt;&gt;""),(Y132/X132-1),"")</f>
        <v/>
      </c>
      <c r="AH132" s="498" t="str">
        <f>IF(AND(W132&lt;&gt;0,X132&lt;&gt;""),(X132/W132-1),"")</f>
        <v/>
      </c>
      <c r="AI132" s="498" t="str">
        <f>IF(AND(V132&lt;&gt;0,V132&lt;&gt;""),(W132/V132-1),"")</f>
        <v/>
      </c>
      <c r="AJ132" s="499" t="str">
        <f>IF(AND(U132&lt;&gt;0,U132&lt;&gt;""),(V132/U132-1),"")</f>
        <v/>
      </c>
      <c r="AK132" s="495"/>
    </row>
    <row r="133" spans="1:39" s="22" customFormat="1" ht="5.25" customHeight="1">
      <c r="B133" s="5"/>
      <c r="C133" s="5"/>
      <c r="D133" s="227"/>
      <c r="E133" s="227"/>
      <c r="F133" s="237"/>
      <c r="G133" s="237"/>
      <c r="H133" s="237"/>
      <c r="I133" s="237"/>
      <c r="J133" s="237"/>
      <c r="K133" s="237"/>
      <c r="L133" s="237"/>
      <c r="M133" s="1221"/>
      <c r="N133" s="1221"/>
      <c r="O133" s="1221"/>
      <c r="P133" s="1221"/>
      <c r="Q133" s="1221"/>
      <c r="R133" s="1221"/>
      <c r="S133" s="1221"/>
      <c r="T133" s="1221"/>
      <c r="U133" s="1221"/>
      <c r="V133" s="1221"/>
      <c r="W133" s="1221"/>
      <c r="X133" s="1221"/>
      <c r="Y133" s="1221"/>
      <c r="Z133" s="1221"/>
      <c r="AA133" s="1221"/>
      <c r="AB133" s="1221"/>
      <c r="AC133" s="234"/>
      <c r="AD133" s="235"/>
      <c r="AE133" s="1119"/>
      <c r="AF133" s="413"/>
      <c r="AG133" s="321"/>
      <c r="AH133" s="50"/>
      <c r="AI133" s="50"/>
      <c r="AJ133" s="209"/>
      <c r="AK133" s="4"/>
    </row>
    <row r="134" spans="1:39" s="43" customFormat="1" ht="15">
      <c r="A134" s="779" t="s">
        <v>1809</v>
      </c>
      <c r="B134" s="63"/>
      <c r="C134" s="63"/>
      <c r="D134" s="227"/>
      <c r="E134" s="224"/>
      <c r="F134" s="237"/>
      <c r="G134" s="237"/>
      <c r="H134" s="237"/>
      <c r="I134" s="237"/>
      <c r="J134" s="237"/>
      <c r="K134" s="237"/>
      <c r="L134" s="237"/>
      <c r="M134" s="1221"/>
      <c r="N134" s="1221"/>
      <c r="O134" s="1221"/>
      <c r="P134" s="1221"/>
      <c r="Q134" s="1221"/>
      <c r="R134" s="1221"/>
      <c r="S134" s="1221"/>
      <c r="T134" s="1221"/>
      <c r="U134" s="1221"/>
      <c r="V134" s="1221"/>
      <c r="W134" s="1221"/>
      <c r="X134" s="1221"/>
      <c r="Y134" s="1221"/>
      <c r="Z134" s="1221"/>
      <c r="AA134" s="1221"/>
      <c r="AB134" s="1221"/>
      <c r="AC134" s="228"/>
      <c r="AD134" s="229"/>
      <c r="AE134" s="1119"/>
      <c r="AF134" s="414"/>
      <c r="AG134" s="30"/>
      <c r="AH134" s="50"/>
      <c r="AI134" s="50"/>
      <c r="AJ134" s="209"/>
      <c r="AK134" s="4"/>
      <c r="AL134" s="44"/>
      <c r="AM134" s="44"/>
    </row>
    <row r="135" spans="1:39" s="2" customFormat="1" ht="15">
      <c r="A135" s="30" t="s">
        <v>653</v>
      </c>
      <c r="B135" s="23" t="s">
        <v>1810</v>
      </c>
      <c r="C135" s="23"/>
      <c r="D135" s="224" t="s">
        <v>1080</v>
      </c>
      <c r="E135" s="224" t="s">
        <v>1104</v>
      </c>
      <c r="F135" s="237"/>
      <c r="G135" s="237"/>
      <c r="H135" s="237"/>
      <c r="I135" s="237"/>
      <c r="J135" s="237"/>
      <c r="K135" s="237"/>
      <c r="L135" s="237"/>
      <c r="M135" s="1221"/>
      <c r="N135" s="1221"/>
      <c r="O135" s="1221"/>
      <c r="P135" s="1221"/>
      <c r="Q135" s="1221"/>
      <c r="R135" s="1221"/>
      <c r="S135" s="1221"/>
      <c r="T135" s="1221"/>
      <c r="U135" s="1221"/>
      <c r="V135" s="1221"/>
      <c r="W135" s="1221"/>
      <c r="X135" s="1221"/>
      <c r="Y135" s="1221"/>
      <c r="Z135" s="1221"/>
      <c r="AA135" s="1221"/>
      <c r="AB135" s="1221"/>
      <c r="AC135" s="228"/>
      <c r="AD135" s="229"/>
      <c r="AE135" s="1119"/>
      <c r="AF135" s="323"/>
      <c r="AG135" s="35"/>
      <c r="AH135" s="50"/>
      <c r="AI135" s="50"/>
      <c r="AJ135" s="209"/>
      <c r="AK135" s="4"/>
      <c r="AL135" s="30"/>
      <c r="AM135" s="30"/>
    </row>
    <row r="136" spans="1:39" s="2" customFormat="1" ht="15">
      <c r="A136" s="30" t="s">
        <v>654</v>
      </c>
      <c r="B136" s="23" t="s">
        <v>1811</v>
      </c>
      <c r="C136" s="23"/>
      <c r="D136" s="224" t="s">
        <v>1080</v>
      </c>
      <c r="E136" s="224" t="s">
        <v>1104</v>
      </c>
      <c r="F136" s="237"/>
      <c r="G136" s="237"/>
      <c r="H136" s="237"/>
      <c r="I136" s="237"/>
      <c r="J136" s="237"/>
      <c r="K136" s="237"/>
      <c r="L136" s="237"/>
      <c r="M136" s="1221"/>
      <c r="N136" s="1221"/>
      <c r="O136" s="1221"/>
      <c r="P136" s="1221"/>
      <c r="Q136" s="1221"/>
      <c r="R136" s="1221"/>
      <c r="S136" s="1221"/>
      <c r="T136" s="1221"/>
      <c r="U136" s="1221"/>
      <c r="V136" s="1221"/>
      <c r="W136" s="1221"/>
      <c r="X136" s="1221"/>
      <c r="Y136" s="1221"/>
      <c r="Z136" s="1221"/>
      <c r="AA136" s="1221"/>
      <c r="AB136" s="1221"/>
      <c r="AC136" s="228"/>
      <c r="AD136" s="229"/>
      <c r="AE136" s="1119"/>
      <c r="AF136" s="323"/>
      <c r="AG136" s="35"/>
      <c r="AH136" s="50"/>
      <c r="AI136" s="50"/>
      <c r="AJ136" s="209"/>
      <c r="AK136" s="4"/>
      <c r="AL136" s="30"/>
      <c r="AM136" s="30"/>
    </row>
    <row r="137" spans="1:39" s="2" customFormat="1" ht="15">
      <c r="A137" s="30" t="s">
        <v>456</v>
      </c>
      <c r="B137" s="30" t="s">
        <v>1812</v>
      </c>
      <c r="C137" s="30"/>
      <c r="D137" s="224" t="s">
        <v>1080</v>
      </c>
      <c r="E137" s="224" t="s">
        <v>1104</v>
      </c>
      <c r="F137" s="237"/>
      <c r="G137" s="237"/>
      <c r="H137" s="237"/>
      <c r="I137" s="237"/>
      <c r="J137" s="237"/>
      <c r="K137" s="237"/>
      <c r="L137" s="237"/>
      <c r="M137" s="1221"/>
      <c r="N137" s="1221"/>
      <c r="O137" s="1221"/>
      <c r="P137" s="1221"/>
      <c r="Q137" s="1221"/>
      <c r="R137" s="1221"/>
      <c r="S137" s="1221"/>
      <c r="T137" s="1221"/>
      <c r="U137" s="1221"/>
      <c r="V137" s="1221"/>
      <c r="W137" s="1221"/>
      <c r="X137" s="1221"/>
      <c r="Y137" s="1221"/>
      <c r="Z137" s="1221"/>
      <c r="AA137" s="1221"/>
      <c r="AB137" s="1221"/>
      <c r="AC137" s="228"/>
      <c r="AD137" s="275"/>
      <c r="AE137" s="1119"/>
      <c r="AF137" s="323"/>
      <c r="AG137" s="35"/>
      <c r="AH137" s="50"/>
      <c r="AI137" s="50"/>
      <c r="AJ137" s="209"/>
      <c r="AK137" s="4"/>
      <c r="AL137" s="30"/>
      <c r="AM137" s="30"/>
    </row>
    <row r="138" spans="1:39" s="2" customFormat="1" ht="15">
      <c r="A138" s="30" t="s">
        <v>640</v>
      </c>
      <c r="B138" s="30" t="s">
        <v>1813</v>
      </c>
      <c r="C138" s="30"/>
      <c r="D138" s="224" t="s">
        <v>1080</v>
      </c>
      <c r="E138" s="224" t="s">
        <v>1104</v>
      </c>
      <c r="F138" s="237"/>
      <c r="G138" s="237"/>
      <c r="H138" s="237"/>
      <c r="I138" s="237"/>
      <c r="J138" s="237"/>
      <c r="K138" s="237"/>
      <c r="L138" s="237"/>
      <c r="M138" s="1221"/>
      <c r="N138" s="1221"/>
      <c r="O138" s="1221"/>
      <c r="P138" s="1221"/>
      <c r="Q138" s="1221"/>
      <c r="R138" s="1221"/>
      <c r="S138" s="1221"/>
      <c r="T138" s="1221"/>
      <c r="U138" s="1221"/>
      <c r="V138" s="1221"/>
      <c r="W138" s="1221"/>
      <c r="X138" s="1221"/>
      <c r="Y138" s="1221"/>
      <c r="Z138" s="1221"/>
      <c r="AA138" s="1221"/>
      <c r="AB138" s="1221"/>
      <c r="AC138" s="228"/>
      <c r="AD138" s="275"/>
      <c r="AE138" s="1119"/>
      <c r="AF138" s="323"/>
      <c r="AG138" s="35"/>
      <c r="AH138" s="50"/>
      <c r="AI138" s="50"/>
      <c r="AJ138" s="209"/>
      <c r="AK138" s="4"/>
      <c r="AL138" s="30"/>
      <c r="AM138" s="30"/>
    </row>
    <row r="139" spans="1:39" s="2" customFormat="1" ht="15">
      <c r="A139" s="30" t="s">
        <v>641</v>
      </c>
      <c r="B139" s="30" t="s">
        <v>1814</v>
      </c>
      <c r="C139" s="30"/>
      <c r="D139" s="224" t="s">
        <v>1080</v>
      </c>
      <c r="E139" s="224" t="s">
        <v>1104</v>
      </c>
      <c r="F139" s="237"/>
      <c r="G139" s="237"/>
      <c r="H139" s="237"/>
      <c r="I139" s="237"/>
      <c r="J139" s="237"/>
      <c r="K139" s="237"/>
      <c r="L139" s="237"/>
      <c r="M139" s="1221"/>
      <c r="N139" s="1221"/>
      <c r="O139" s="1221"/>
      <c r="P139" s="1221"/>
      <c r="Q139" s="1221"/>
      <c r="R139" s="1221"/>
      <c r="S139" s="1221"/>
      <c r="T139" s="1221"/>
      <c r="U139" s="1221"/>
      <c r="V139" s="1221"/>
      <c r="W139" s="1221"/>
      <c r="X139" s="1221"/>
      <c r="Y139" s="1221"/>
      <c r="Z139" s="1221"/>
      <c r="AA139" s="1221"/>
      <c r="AB139" s="1221"/>
      <c r="AC139" s="228"/>
      <c r="AD139" s="229"/>
      <c r="AE139" s="1119"/>
      <c r="AF139" s="323"/>
      <c r="AG139" s="35"/>
      <c r="AH139" s="50"/>
      <c r="AI139" s="50"/>
      <c r="AJ139" s="209"/>
      <c r="AK139" s="4"/>
      <c r="AL139" s="30"/>
      <c r="AM139" s="30"/>
    </row>
    <row r="140" spans="1:39" s="2" customFormat="1" ht="15">
      <c r="A140" s="30" t="s">
        <v>2307</v>
      </c>
      <c r="B140" s="30" t="s">
        <v>1815</v>
      </c>
      <c r="C140" s="30"/>
      <c r="D140" s="224" t="s">
        <v>1080</v>
      </c>
      <c r="E140" s="224" t="s">
        <v>1104</v>
      </c>
      <c r="F140" s="237"/>
      <c r="G140" s="237"/>
      <c r="H140" s="237"/>
      <c r="I140" s="237"/>
      <c r="J140" s="237"/>
      <c r="K140" s="237"/>
      <c r="L140" s="237"/>
      <c r="M140" s="1221"/>
      <c r="N140" s="1221"/>
      <c r="O140" s="1221"/>
      <c r="P140" s="1221"/>
      <c r="Q140" s="1221"/>
      <c r="R140" s="1221"/>
      <c r="S140" s="1221"/>
      <c r="T140" s="1221"/>
      <c r="U140" s="1221"/>
      <c r="V140" s="1221"/>
      <c r="W140" s="1221"/>
      <c r="X140" s="1221"/>
      <c r="Y140" s="1221"/>
      <c r="Z140" s="1221"/>
      <c r="AA140" s="1221"/>
      <c r="AB140" s="1221"/>
      <c r="AC140" s="228"/>
      <c r="AD140" s="229"/>
      <c r="AE140" s="1119"/>
      <c r="AF140" s="323"/>
      <c r="AG140" s="35"/>
      <c r="AH140" s="50"/>
      <c r="AI140" s="50"/>
      <c r="AJ140" s="209"/>
      <c r="AK140" s="4"/>
      <c r="AL140" s="30"/>
      <c r="AM140" s="30"/>
    </row>
    <row r="141" spans="1:39" s="2" customFormat="1" ht="15">
      <c r="A141" s="2" t="s">
        <v>442</v>
      </c>
      <c r="B141" s="1" t="s">
        <v>1816</v>
      </c>
      <c r="C141" s="1"/>
      <c r="D141" s="224" t="s">
        <v>1080</v>
      </c>
      <c r="E141" s="224" t="s">
        <v>1104</v>
      </c>
      <c r="F141" s="237"/>
      <c r="G141" s="237"/>
      <c r="H141" s="237"/>
      <c r="I141" s="237"/>
      <c r="J141" s="237"/>
      <c r="K141" s="237"/>
      <c r="L141" s="237"/>
      <c r="M141" s="1221"/>
      <c r="N141" s="1221"/>
      <c r="O141" s="1221"/>
      <c r="P141" s="1221"/>
      <c r="Q141" s="1221"/>
      <c r="R141" s="1221"/>
      <c r="S141" s="1221"/>
      <c r="T141" s="1221"/>
      <c r="U141" s="1221"/>
      <c r="V141" s="1221"/>
      <c r="W141" s="1221"/>
      <c r="X141" s="1221"/>
      <c r="Y141" s="1221"/>
      <c r="Z141" s="1221"/>
      <c r="AA141" s="1221"/>
      <c r="AB141" s="1221"/>
      <c r="AC141" s="228"/>
      <c r="AD141" s="229"/>
      <c r="AE141" s="1119"/>
      <c r="AF141" s="414"/>
      <c r="AG141" s="30"/>
      <c r="AH141" s="50"/>
      <c r="AI141" s="50"/>
      <c r="AJ141" s="209"/>
      <c r="AK141" s="4"/>
      <c r="AL141" s="30"/>
      <c r="AM141" s="30"/>
    </row>
    <row r="142" spans="1:39" s="22" customFormat="1" ht="15">
      <c r="A142" s="22" t="s">
        <v>552</v>
      </c>
      <c r="B142" s="5" t="s">
        <v>1817</v>
      </c>
      <c r="C142" s="5"/>
      <c r="D142" s="224" t="s">
        <v>1080</v>
      </c>
      <c r="E142" s="224" t="s">
        <v>1104</v>
      </c>
      <c r="F142" s="237"/>
      <c r="G142" s="237"/>
      <c r="H142" s="237"/>
      <c r="I142" s="237"/>
      <c r="J142" s="237"/>
      <c r="K142" s="237"/>
      <c r="L142" s="237"/>
      <c r="M142" s="1221"/>
      <c r="N142" s="1221"/>
      <c r="O142" s="1221"/>
      <c r="P142" s="267">
        <f t="shared" ref="P142" si="67">SUM(P135:P141)</f>
        <v>0</v>
      </c>
      <c r="Q142" s="267">
        <f t="shared" ref="Q142" si="68">SUM(Q135:Q141)</f>
        <v>0</v>
      </c>
      <c r="R142" s="267">
        <f t="shared" ref="R142" si="69">SUM(R135:R141)</f>
        <v>0</v>
      </c>
      <c r="S142" s="267">
        <f t="shared" ref="S142" si="70">SUM(S135:S141)</f>
        <v>0</v>
      </c>
      <c r="T142" s="267">
        <f t="shared" ref="T142" si="71">SUM(T135:T141)</f>
        <v>0</v>
      </c>
      <c r="U142" s="267">
        <f t="shared" ref="U142" si="72">SUM(U135:U141)</f>
        <v>0</v>
      </c>
      <c r="V142" s="267">
        <f t="shared" ref="V142" si="73">SUM(V135:V141)</f>
        <v>0</v>
      </c>
      <c r="W142" s="267">
        <f t="shared" ref="W142" si="74">SUM(W135:W141)</f>
        <v>0</v>
      </c>
      <c r="X142" s="267">
        <f t="shared" ref="X142" si="75">SUM(X135:X141)</f>
        <v>0</v>
      </c>
      <c r="Y142" s="267">
        <f t="shared" ref="Y142" si="76">SUM(Y135:Y141)</f>
        <v>0</v>
      </c>
      <c r="Z142" s="267">
        <f t="shared" ref="Z142" si="77">SUM(Z135:Z141)</f>
        <v>0</v>
      </c>
      <c r="AA142" s="267">
        <f t="shared" ref="AA142" si="78">SUM(AA135:AA141)</f>
        <v>0</v>
      </c>
      <c r="AB142" s="267">
        <f t="shared" ref="AB142" si="79">SUM(AB135:AB141)</f>
        <v>0</v>
      </c>
      <c r="AC142" s="234"/>
      <c r="AD142" s="235"/>
      <c r="AE142" s="1119"/>
      <c r="AF142" s="208" t="str">
        <f>IF(AND(Y142&lt;&gt;0,Z142&lt;&gt;""),(Z142/Y142-1),"")</f>
        <v/>
      </c>
      <c r="AG142" s="50" t="str">
        <f>IF(AND(X142&lt;&gt;0,Y142&lt;&gt;""),(Y142/X142-1),"")</f>
        <v/>
      </c>
      <c r="AH142" s="50" t="str">
        <f>IF(AND(W142&lt;&gt;0,X142&lt;&gt;""),(X142/W142-1),"")</f>
        <v/>
      </c>
      <c r="AI142" s="50" t="str">
        <f>IF(AND(V142&lt;&gt;0,V142&lt;&gt;""),(W142/V142-1),"")</f>
        <v/>
      </c>
      <c r="AJ142" s="209" t="str">
        <f>IF(AND(U142&lt;&gt;0,U142&lt;&gt;""),(V142/U142-1),"")</f>
        <v/>
      </c>
      <c r="AK142" s="4"/>
    </row>
    <row r="143" spans="1:39" s="22" customFormat="1" ht="5.25" customHeight="1">
      <c r="B143" s="5"/>
      <c r="C143" s="5"/>
      <c r="D143" s="227"/>
      <c r="E143" s="227"/>
      <c r="F143" s="237"/>
      <c r="G143" s="237"/>
      <c r="H143" s="237"/>
      <c r="I143" s="237"/>
      <c r="J143" s="237"/>
      <c r="K143" s="237"/>
      <c r="L143" s="237"/>
      <c r="M143" s="1221"/>
      <c r="N143" s="1221"/>
      <c r="O143" s="1221"/>
      <c r="P143" s="1221"/>
      <c r="Q143" s="1221"/>
      <c r="R143" s="1221"/>
      <c r="S143" s="1221"/>
      <c r="T143" s="1221"/>
      <c r="U143" s="1221"/>
      <c r="V143" s="1221"/>
      <c r="W143" s="1221"/>
      <c r="X143" s="1221"/>
      <c r="Y143" s="1221"/>
      <c r="Z143" s="1221"/>
      <c r="AA143" s="1221"/>
      <c r="AB143" s="1221"/>
      <c r="AC143" s="234"/>
      <c r="AD143" s="235"/>
      <c r="AE143" s="1119"/>
      <c r="AF143" s="413"/>
      <c r="AG143" s="321"/>
      <c r="AH143" s="50"/>
      <c r="AI143" s="50"/>
      <c r="AJ143" s="209"/>
      <c r="AK143" s="4"/>
    </row>
    <row r="144" spans="1:39" s="22" customFormat="1" ht="15.75" customHeight="1">
      <c r="A144" s="359" t="s">
        <v>1081</v>
      </c>
      <c r="B144" s="5"/>
      <c r="C144" s="5"/>
      <c r="D144" s="227"/>
      <c r="E144" s="227"/>
      <c r="F144" s="237"/>
      <c r="G144" s="237"/>
      <c r="H144" s="237"/>
      <c r="I144" s="237"/>
      <c r="J144" s="237"/>
      <c r="K144" s="237"/>
      <c r="L144" s="237"/>
      <c r="M144" s="1221"/>
      <c r="N144" s="1221"/>
      <c r="O144" s="1221"/>
      <c r="P144" s="1221"/>
      <c r="Q144" s="1221"/>
      <c r="R144" s="1221"/>
      <c r="S144" s="1221"/>
      <c r="T144" s="1221"/>
      <c r="U144" s="1221"/>
      <c r="V144" s="1221"/>
      <c r="W144" s="1221"/>
      <c r="X144" s="1221"/>
      <c r="Y144" s="1221"/>
      <c r="Z144" s="1221"/>
      <c r="AA144" s="1221"/>
      <c r="AB144" s="1221"/>
      <c r="AC144" s="234"/>
      <c r="AD144" s="235"/>
      <c r="AE144" s="1119"/>
      <c r="AF144" s="413"/>
      <c r="AG144" s="321"/>
      <c r="AH144" s="50"/>
      <c r="AI144" s="50"/>
      <c r="AJ144" s="209"/>
      <c r="AK144" s="4"/>
    </row>
    <row r="145" spans="1:39" s="2" customFormat="1" ht="15">
      <c r="A145" s="30" t="s">
        <v>1069</v>
      </c>
      <c r="B145" s="1" t="s">
        <v>1818</v>
      </c>
      <c r="C145" s="1"/>
      <c r="D145" s="224" t="s">
        <v>1080</v>
      </c>
      <c r="E145" s="224" t="s">
        <v>1104</v>
      </c>
      <c r="F145" s="237"/>
      <c r="G145" s="237"/>
      <c r="H145" s="237"/>
      <c r="I145" s="237"/>
      <c r="J145" s="237"/>
      <c r="K145" s="237"/>
      <c r="L145" s="237"/>
      <c r="M145" s="1221"/>
      <c r="N145" s="1221"/>
      <c r="O145" s="1221"/>
      <c r="P145" s="1221"/>
      <c r="Q145" s="1221"/>
      <c r="R145" s="1221"/>
      <c r="S145" s="1221"/>
      <c r="T145" s="1221"/>
      <c r="U145" s="1221"/>
      <c r="V145" s="1221"/>
      <c r="W145" s="1221"/>
      <c r="X145" s="1221"/>
      <c r="Y145" s="1221"/>
      <c r="Z145" s="1221"/>
      <c r="AA145" s="1221"/>
      <c r="AB145" s="1221"/>
      <c r="AC145" s="228"/>
      <c r="AD145" s="229"/>
      <c r="AE145" s="1119"/>
      <c r="AF145" s="323"/>
      <c r="AG145" s="35"/>
      <c r="AH145" s="50"/>
      <c r="AI145" s="50"/>
      <c r="AJ145" s="209"/>
      <c r="AK145" s="4"/>
      <c r="AL145" s="30"/>
      <c r="AM145" s="30"/>
    </row>
    <row r="146" spans="1:39" s="2" customFormat="1" ht="15">
      <c r="A146" s="30" t="s">
        <v>1070</v>
      </c>
      <c r="B146" s="1" t="s">
        <v>1819</v>
      </c>
      <c r="C146" s="1"/>
      <c r="D146" s="224" t="s">
        <v>1080</v>
      </c>
      <c r="E146" s="224" t="s">
        <v>1104</v>
      </c>
      <c r="F146" s="237"/>
      <c r="G146" s="237"/>
      <c r="H146" s="237"/>
      <c r="I146" s="237"/>
      <c r="J146" s="237"/>
      <c r="K146" s="237"/>
      <c r="L146" s="237"/>
      <c r="M146" s="1221"/>
      <c r="N146" s="1221"/>
      <c r="O146" s="1221"/>
      <c r="P146" s="1221"/>
      <c r="Q146" s="1221"/>
      <c r="R146" s="1221"/>
      <c r="S146" s="1221"/>
      <c r="T146" s="1221"/>
      <c r="U146" s="1221"/>
      <c r="V146" s="1221"/>
      <c r="W146" s="1221"/>
      <c r="X146" s="1221"/>
      <c r="Y146" s="1221"/>
      <c r="Z146" s="1221"/>
      <c r="AA146" s="1221"/>
      <c r="AB146" s="1221"/>
      <c r="AC146" s="228"/>
      <c r="AD146" s="229"/>
      <c r="AE146" s="1119"/>
      <c r="AF146" s="323"/>
      <c r="AG146" s="35"/>
      <c r="AH146" s="50"/>
      <c r="AI146" s="50"/>
      <c r="AJ146" s="209"/>
      <c r="AK146" s="4"/>
      <c r="AL146" s="30"/>
      <c r="AM146" s="30"/>
    </row>
    <row r="147" spans="1:39" s="2" customFormat="1" ht="15">
      <c r="A147" s="30" t="s">
        <v>1071</v>
      </c>
      <c r="B147" s="2" t="s">
        <v>1820</v>
      </c>
      <c r="D147" s="224" t="s">
        <v>1080</v>
      </c>
      <c r="E147" s="224" t="s">
        <v>1104</v>
      </c>
      <c r="F147" s="237"/>
      <c r="G147" s="237"/>
      <c r="H147" s="237"/>
      <c r="I147" s="237"/>
      <c r="J147" s="237"/>
      <c r="K147" s="237"/>
      <c r="L147" s="237"/>
      <c r="M147" s="1221"/>
      <c r="N147" s="1221"/>
      <c r="O147" s="1221"/>
      <c r="P147" s="1221"/>
      <c r="Q147" s="1221"/>
      <c r="R147" s="1221"/>
      <c r="S147" s="1221"/>
      <c r="T147" s="1221"/>
      <c r="U147" s="1221"/>
      <c r="V147" s="1221"/>
      <c r="W147" s="1221"/>
      <c r="X147" s="1221"/>
      <c r="Y147" s="1221"/>
      <c r="Z147" s="1221"/>
      <c r="AA147" s="1221"/>
      <c r="AB147" s="1221"/>
      <c r="AC147" s="228"/>
      <c r="AD147" s="275"/>
      <c r="AE147" s="1119"/>
      <c r="AF147" s="323"/>
      <c r="AG147" s="35"/>
      <c r="AH147" s="50"/>
      <c r="AI147" s="50"/>
      <c r="AJ147" s="209"/>
      <c r="AK147" s="4"/>
      <c r="AL147" s="30"/>
      <c r="AM147" s="30"/>
    </row>
    <row r="148" spans="1:39" s="2" customFormat="1" ht="15">
      <c r="A148" s="30" t="s">
        <v>1072</v>
      </c>
      <c r="B148" s="2" t="s">
        <v>1821</v>
      </c>
      <c r="D148" s="224" t="s">
        <v>1080</v>
      </c>
      <c r="E148" s="224" t="s">
        <v>1104</v>
      </c>
      <c r="F148" s="237"/>
      <c r="G148" s="237"/>
      <c r="H148" s="237"/>
      <c r="I148" s="237"/>
      <c r="J148" s="237"/>
      <c r="K148" s="237"/>
      <c r="L148" s="237"/>
      <c r="M148" s="1221"/>
      <c r="N148" s="1221"/>
      <c r="O148" s="1221"/>
      <c r="P148" s="1221"/>
      <c r="Q148" s="1221"/>
      <c r="R148" s="1221"/>
      <c r="S148" s="1221"/>
      <c r="T148" s="1221"/>
      <c r="U148" s="1221"/>
      <c r="V148" s="1221"/>
      <c r="W148" s="1221"/>
      <c r="X148" s="1221"/>
      <c r="Y148" s="1221"/>
      <c r="Z148" s="1221"/>
      <c r="AA148" s="1221"/>
      <c r="AB148" s="1221"/>
      <c r="AC148" s="228"/>
      <c r="AD148" s="275"/>
      <c r="AE148" s="1119"/>
      <c r="AF148" s="323"/>
      <c r="AG148" s="35"/>
      <c r="AH148" s="50"/>
      <c r="AI148" s="50"/>
      <c r="AJ148" s="209"/>
      <c r="AK148" s="4"/>
      <c r="AL148" s="30"/>
      <c r="AM148" s="30"/>
    </row>
    <row r="149" spans="1:39" s="2" customFormat="1" ht="15">
      <c r="A149" s="30" t="s">
        <v>1073</v>
      </c>
      <c r="B149" s="2" t="s">
        <v>1822</v>
      </c>
      <c r="D149" s="224" t="s">
        <v>1080</v>
      </c>
      <c r="E149" s="224" t="s">
        <v>1104</v>
      </c>
      <c r="F149" s="237"/>
      <c r="G149" s="237"/>
      <c r="H149" s="237"/>
      <c r="I149" s="237"/>
      <c r="J149" s="237"/>
      <c r="K149" s="237"/>
      <c r="L149" s="237"/>
      <c r="M149" s="1221"/>
      <c r="N149" s="1221"/>
      <c r="O149" s="1221"/>
      <c r="P149" s="1221"/>
      <c r="Q149" s="1221"/>
      <c r="R149" s="1221"/>
      <c r="S149" s="1221"/>
      <c r="T149" s="1221"/>
      <c r="U149" s="1221"/>
      <c r="V149" s="1221"/>
      <c r="W149" s="1221"/>
      <c r="X149" s="1221"/>
      <c r="Y149" s="1221"/>
      <c r="Z149" s="1221"/>
      <c r="AA149" s="1221"/>
      <c r="AB149" s="1221"/>
      <c r="AC149" s="228"/>
      <c r="AD149" s="229"/>
      <c r="AE149" s="1119"/>
      <c r="AF149" s="323"/>
      <c r="AG149" s="35"/>
      <c r="AH149" s="50"/>
      <c r="AI149" s="50"/>
      <c r="AJ149" s="209"/>
      <c r="AK149" s="4"/>
      <c r="AL149" s="30"/>
      <c r="AM149" s="30"/>
    </row>
    <row r="150" spans="1:39" s="2" customFormat="1" ht="15">
      <c r="A150" s="30" t="s">
        <v>1074</v>
      </c>
      <c r="B150" s="2" t="s">
        <v>1823</v>
      </c>
      <c r="D150" s="224" t="s">
        <v>1080</v>
      </c>
      <c r="E150" s="224" t="s">
        <v>1104</v>
      </c>
      <c r="F150" s="237"/>
      <c r="G150" s="237"/>
      <c r="H150" s="237"/>
      <c r="I150" s="237"/>
      <c r="J150" s="237"/>
      <c r="K150" s="237"/>
      <c r="L150" s="237"/>
      <c r="M150" s="1221"/>
      <c r="N150" s="1221"/>
      <c r="O150" s="1221"/>
      <c r="P150" s="1221"/>
      <c r="Q150" s="1221"/>
      <c r="R150" s="1221"/>
      <c r="S150" s="1221"/>
      <c r="T150" s="1221"/>
      <c r="U150" s="1221"/>
      <c r="V150" s="1221"/>
      <c r="W150" s="1221"/>
      <c r="X150" s="1221"/>
      <c r="Y150" s="1221"/>
      <c r="Z150" s="1221"/>
      <c r="AA150" s="1221"/>
      <c r="AB150" s="1221"/>
      <c r="AC150" s="228"/>
      <c r="AD150" s="229"/>
      <c r="AE150" s="1119"/>
      <c r="AF150" s="323"/>
      <c r="AG150" s="35"/>
      <c r="AH150" s="50"/>
      <c r="AI150" s="50"/>
      <c r="AJ150" s="209"/>
      <c r="AK150" s="4"/>
      <c r="AL150" s="30"/>
      <c r="AM150" s="30"/>
    </row>
    <row r="151" spans="1:39" s="2" customFormat="1" ht="15">
      <c r="A151" s="2" t="s">
        <v>1075</v>
      </c>
      <c r="B151" s="1" t="s">
        <v>1824</v>
      </c>
      <c r="C151" s="1"/>
      <c r="D151" s="224" t="s">
        <v>1080</v>
      </c>
      <c r="E151" s="224" t="s">
        <v>1104</v>
      </c>
      <c r="F151" s="237"/>
      <c r="G151" s="237"/>
      <c r="H151" s="237"/>
      <c r="I151" s="237"/>
      <c r="J151" s="237"/>
      <c r="K151" s="237"/>
      <c r="L151" s="237"/>
      <c r="M151" s="1221"/>
      <c r="N151" s="1221"/>
      <c r="O151" s="1221"/>
      <c r="P151" s="1221"/>
      <c r="Q151" s="1221"/>
      <c r="R151" s="1221"/>
      <c r="S151" s="1221"/>
      <c r="T151" s="1221"/>
      <c r="U151" s="1221"/>
      <c r="V151" s="1221"/>
      <c r="W151" s="1221"/>
      <c r="X151" s="1221"/>
      <c r="Y151" s="1221"/>
      <c r="Z151" s="1221"/>
      <c r="AA151" s="1221"/>
      <c r="AB151" s="1221"/>
      <c r="AC151" s="228"/>
      <c r="AD151" s="229"/>
      <c r="AE151" s="1119"/>
      <c r="AF151" s="414"/>
      <c r="AG151" s="30"/>
      <c r="AH151" s="50"/>
      <c r="AI151" s="50"/>
      <c r="AJ151" s="209"/>
      <c r="AK151" s="4"/>
      <c r="AL151" s="30"/>
      <c r="AM151" s="30"/>
    </row>
    <row r="152" spans="1:39" s="508" customFormat="1" ht="15">
      <c r="A152" s="508" t="s">
        <v>1068</v>
      </c>
      <c r="B152" s="5" t="s">
        <v>1825</v>
      </c>
      <c r="C152" s="5"/>
      <c r="D152" s="224" t="s">
        <v>1080</v>
      </c>
      <c r="E152" s="224" t="s">
        <v>1104</v>
      </c>
      <c r="F152" s="509"/>
      <c r="G152" s="509"/>
      <c r="H152" s="509"/>
      <c r="I152" s="509"/>
      <c r="J152" s="509"/>
      <c r="K152" s="509"/>
      <c r="L152" s="509"/>
      <c r="M152" s="1221"/>
      <c r="N152" s="1221"/>
      <c r="O152" s="1221"/>
      <c r="P152" s="267">
        <f t="shared" ref="P152" si="80">SUM(P145:P151)</f>
        <v>0</v>
      </c>
      <c r="Q152" s="267">
        <f t="shared" ref="Q152" si="81">SUM(Q145:Q151)</f>
        <v>0</v>
      </c>
      <c r="R152" s="267">
        <f t="shared" ref="R152" si="82">SUM(R145:R151)</f>
        <v>0</v>
      </c>
      <c r="S152" s="267">
        <f t="shared" ref="S152" si="83">SUM(S145:S151)</f>
        <v>0</v>
      </c>
      <c r="T152" s="267">
        <f t="shared" ref="T152" si="84">SUM(T145:T151)</f>
        <v>0</v>
      </c>
      <c r="U152" s="267">
        <f t="shared" ref="U152" si="85">SUM(U145:U151)</f>
        <v>0</v>
      </c>
      <c r="V152" s="267">
        <f t="shared" ref="V152" si="86">SUM(V145:V151)</f>
        <v>0</v>
      </c>
      <c r="W152" s="267">
        <f t="shared" ref="W152" si="87">SUM(W145:W151)</f>
        <v>0</v>
      </c>
      <c r="X152" s="267">
        <f t="shared" ref="X152" si="88">SUM(X145:X151)</f>
        <v>0</v>
      </c>
      <c r="Y152" s="267">
        <f t="shared" ref="Y152" si="89">SUM(Y145:Y151)</f>
        <v>0</v>
      </c>
      <c r="Z152" s="267">
        <f t="shared" ref="Z152" si="90">SUM(Z145:Z151)</f>
        <v>0</v>
      </c>
      <c r="AA152" s="267">
        <f t="shared" ref="AA152" si="91">SUM(AA145:AA151)</f>
        <v>0</v>
      </c>
      <c r="AB152" s="267">
        <f t="shared" ref="AB152" si="92">SUM(AB145:AB151)</f>
        <v>0</v>
      </c>
      <c r="AC152" s="521"/>
      <c r="AD152" s="511"/>
      <c r="AE152" s="1119"/>
      <c r="AF152" s="497" t="str">
        <f>IF(AND(Y152&lt;&gt;0,Z152&lt;&gt;""),(Z152/Y152-1),"")</f>
        <v/>
      </c>
      <c r="AG152" s="498" t="str">
        <f>IF(AND(X152&lt;&gt;0,Y152&lt;&gt;""),(Y152/X152-1),"")</f>
        <v/>
      </c>
      <c r="AH152" s="498" t="str">
        <f>IF(AND(W152&lt;&gt;0,X152&lt;&gt;""),(X152/W152-1),"")</f>
        <v/>
      </c>
      <c r="AI152" s="498" t="str">
        <f>IF(AND(V152&lt;&gt;0,V152&lt;&gt;""),(W152/V152-1),"")</f>
        <v/>
      </c>
      <c r="AJ152" s="499" t="str">
        <f>IF(AND(U152&lt;&gt;0,U152&lt;&gt;""),(V152/U152-1),"")</f>
        <v/>
      </c>
      <c r="AK152" s="495"/>
    </row>
    <row r="153" spans="1:39" s="22" customFormat="1" ht="15">
      <c r="B153" s="5"/>
      <c r="C153" s="5"/>
      <c r="D153" s="227"/>
      <c r="E153" s="227"/>
      <c r="F153" s="237"/>
      <c r="G153" s="237"/>
      <c r="H153" s="237"/>
      <c r="I153" s="237"/>
      <c r="J153" s="237"/>
      <c r="K153" s="237"/>
      <c r="L153" s="237"/>
      <c r="M153" s="1221"/>
      <c r="N153" s="1221"/>
      <c r="O153" s="1221"/>
      <c r="P153" s="1221"/>
      <c r="Q153" s="1221"/>
      <c r="R153" s="1221"/>
      <c r="S153" s="1221"/>
      <c r="T153" s="1221"/>
      <c r="U153" s="1221"/>
      <c r="V153" s="1221"/>
      <c r="W153" s="1221"/>
      <c r="X153" s="1221"/>
      <c r="Y153" s="1221"/>
      <c r="Z153" s="1221"/>
      <c r="AA153" s="1221"/>
      <c r="AB153" s="1221"/>
      <c r="AC153" s="234"/>
      <c r="AD153" s="235"/>
      <c r="AE153" s="1119"/>
      <c r="AF153" s="208"/>
      <c r="AG153" s="50"/>
      <c r="AH153" s="50"/>
      <c r="AI153" s="50"/>
      <c r="AJ153" s="209"/>
      <c r="AK153" s="4"/>
    </row>
    <row r="154" spans="1:39" s="2" customFormat="1" ht="15">
      <c r="A154" s="359" t="s">
        <v>1826</v>
      </c>
      <c r="B154" s="6"/>
      <c r="C154" s="6"/>
      <c r="D154" s="227"/>
      <c r="E154" s="224"/>
      <c r="F154" s="237"/>
      <c r="G154" s="237"/>
      <c r="H154" s="237"/>
      <c r="I154" s="237"/>
      <c r="J154" s="237"/>
      <c r="K154" s="237"/>
      <c r="L154" s="237"/>
      <c r="M154" s="1221"/>
      <c r="N154" s="1221"/>
      <c r="O154" s="1221"/>
      <c r="P154" s="1221"/>
      <c r="Q154" s="1221"/>
      <c r="R154" s="1221"/>
      <c r="S154" s="1221"/>
      <c r="T154" s="1221"/>
      <c r="U154" s="1221"/>
      <c r="V154" s="1221"/>
      <c r="W154" s="1221"/>
      <c r="X154" s="1221"/>
      <c r="Y154" s="1221"/>
      <c r="Z154" s="1221"/>
      <c r="AA154" s="1221"/>
      <c r="AB154" s="1221"/>
      <c r="AC154" s="228"/>
      <c r="AD154" s="229"/>
      <c r="AE154" s="1119"/>
      <c r="AF154" s="414"/>
      <c r="AG154" s="30"/>
      <c r="AH154" s="50"/>
      <c r="AI154" s="50"/>
      <c r="AJ154" s="209"/>
      <c r="AK154" s="4"/>
      <c r="AL154" s="30"/>
      <c r="AM154" s="30"/>
    </row>
    <row r="155" spans="1:39" s="2" customFormat="1" ht="15">
      <c r="A155" s="11" t="s">
        <v>566</v>
      </c>
      <c r="B155" s="6" t="s">
        <v>1827</v>
      </c>
      <c r="C155" s="6"/>
      <c r="D155" s="224" t="s">
        <v>1080</v>
      </c>
      <c r="E155" s="224" t="s">
        <v>1104</v>
      </c>
      <c r="F155" s="237"/>
      <c r="G155" s="237"/>
      <c r="H155" s="237"/>
      <c r="I155" s="237"/>
      <c r="J155" s="237"/>
      <c r="K155" s="237"/>
      <c r="L155" s="237"/>
      <c r="M155" s="1221"/>
      <c r="N155" s="1221"/>
      <c r="O155" s="1221"/>
      <c r="P155" s="1221"/>
      <c r="Q155" s="1221"/>
      <c r="R155" s="1221"/>
      <c r="S155" s="1221"/>
      <c r="T155" s="1221"/>
      <c r="U155" s="1221"/>
      <c r="V155" s="1221"/>
      <c r="W155" s="1221"/>
      <c r="X155" s="1221"/>
      <c r="Y155" s="1221"/>
      <c r="Z155" s="1221"/>
      <c r="AA155" s="1221"/>
      <c r="AB155" s="1221"/>
      <c r="AC155" s="228"/>
      <c r="AD155" s="229"/>
      <c r="AE155" s="1119"/>
      <c r="AF155" s="323"/>
      <c r="AG155" s="35"/>
      <c r="AH155" s="50"/>
      <c r="AI155" s="50"/>
      <c r="AJ155" s="209"/>
      <c r="AK155" s="4"/>
      <c r="AL155" s="30"/>
      <c r="AM155" s="30"/>
    </row>
    <row r="156" spans="1:39" s="2" customFormat="1" ht="15">
      <c r="A156" s="11" t="s">
        <v>567</v>
      </c>
      <c r="B156" s="6" t="s">
        <v>1828</v>
      </c>
      <c r="C156" s="6"/>
      <c r="D156" s="224" t="s">
        <v>1080</v>
      </c>
      <c r="E156" s="224" t="s">
        <v>1104</v>
      </c>
      <c r="F156" s="237"/>
      <c r="G156" s="237"/>
      <c r="H156" s="237"/>
      <c r="I156" s="237"/>
      <c r="J156" s="237"/>
      <c r="K156" s="237"/>
      <c r="L156" s="237"/>
      <c r="M156" s="1221"/>
      <c r="N156" s="1221"/>
      <c r="O156" s="1221"/>
      <c r="P156" s="1221"/>
      <c r="Q156" s="1221"/>
      <c r="R156" s="1221"/>
      <c r="S156" s="1221"/>
      <c r="T156" s="1221"/>
      <c r="U156" s="1221"/>
      <c r="V156" s="1221"/>
      <c r="W156" s="1221"/>
      <c r="X156" s="1221"/>
      <c r="Y156" s="1221"/>
      <c r="Z156" s="1221"/>
      <c r="AA156" s="1221"/>
      <c r="AB156" s="1221"/>
      <c r="AC156" s="228"/>
      <c r="AD156" s="229"/>
      <c r="AE156" s="1119"/>
      <c r="AF156" s="323"/>
      <c r="AG156" s="35"/>
      <c r="AH156" s="50"/>
      <c r="AI156" s="50"/>
      <c r="AJ156" s="209"/>
      <c r="AK156" s="4"/>
      <c r="AL156" s="30"/>
      <c r="AM156" s="30"/>
    </row>
    <row r="157" spans="1:39" s="2" customFormat="1" ht="15">
      <c r="A157" s="11" t="s">
        <v>562</v>
      </c>
      <c r="B157" s="6" t="s">
        <v>1829</v>
      </c>
      <c r="C157" s="6"/>
      <c r="D157" s="224" t="s">
        <v>1080</v>
      </c>
      <c r="E157" s="224" t="s">
        <v>1104</v>
      </c>
      <c r="F157" s="237"/>
      <c r="G157" s="237"/>
      <c r="H157" s="237"/>
      <c r="I157" s="237"/>
      <c r="J157" s="237"/>
      <c r="K157" s="237"/>
      <c r="L157" s="237"/>
      <c r="M157" s="1221"/>
      <c r="N157" s="1221"/>
      <c r="O157" s="1221"/>
      <c r="P157" s="1221"/>
      <c r="Q157" s="1221"/>
      <c r="R157" s="1221"/>
      <c r="S157" s="1221"/>
      <c r="T157" s="1221"/>
      <c r="U157" s="1221"/>
      <c r="V157" s="1221"/>
      <c r="W157" s="1221"/>
      <c r="X157" s="1221"/>
      <c r="Y157" s="1221"/>
      <c r="Z157" s="1221"/>
      <c r="AA157" s="1221"/>
      <c r="AB157" s="1221"/>
      <c r="AC157" s="228"/>
      <c r="AD157" s="229"/>
      <c r="AE157" s="1119"/>
      <c r="AF157" s="323"/>
      <c r="AG157" s="35"/>
      <c r="AH157" s="50"/>
      <c r="AI157" s="50"/>
      <c r="AJ157" s="209"/>
      <c r="AK157" s="4"/>
      <c r="AL157" s="30"/>
      <c r="AM157" s="30"/>
    </row>
    <row r="158" spans="1:39" s="2" customFormat="1" ht="15">
      <c r="A158" s="11" t="s">
        <v>563</v>
      </c>
      <c r="B158" s="6" t="s">
        <v>1830</v>
      </c>
      <c r="C158" s="6"/>
      <c r="D158" s="224" t="s">
        <v>1080</v>
      </c>
      <c r="E158" s="224" t="s">
        <v>1104</v>
      </c>
      <c r="F158" s="237"/>
      <c r="G158" s="237"/>
      <c r="H158" s="237"/>
      <c r="I158" s="237"/>
      <c r="J158" s="237"/>
      <c r="K158" s="237"/>
      <c r="L158" s="237"/>
      <c r="M158" s="1221"/>
      <c r="N158" s="1221"/>
      <c r="O158" s="1221"/>
      <c r="P158" s="1221"/>
      <c r="Q158" s="1221"/>
      <c r="R158" s="1221"/>
      <c r="S158" s="1221"/>
      <c r="T158" s="1221"/>
      <c r="U158" s="1221"/>
      <c r="V158" s="1221"/>
      <c r="W158" s="1221"/>
      <c r="X158" s="1221"/>
      <c r="Y158" s="1221"/>
      <c r="Z158" s="1221"/>
      <c r="AA158" s="1221"/>
      <c r="AB158" s="1221"/>
      <c r="AC158" s="228"/>
      <c r="AD158" s="229"/>
      <c r="AE158" s="1119"/>
      <c r="AF158" s="323"/>
      <c r="AG158" s="35"/>
      <c r="AH158" s="50"/>
      <c r="AI158" s="50"/>
      <c r="AJ158" s="209"/>
      <c r="AK158" s="4"/>
      <c r="AL158" s="30"/>
      <c r="AM158" s="30"/>
    </row>
    <row r="159" spans="1:39" s="2" customFormat="1" ht="15">
      <c r="A159" s="11" t="s">
        <v>564</v>
      </c>
      <c r="B159" s="6" t="s">
        <v>1831</v>
      </c>
      <c r="C159" s="6"/>
      <c r="D159" s="224" t="s">
        <v>1080</v>
      </c>
      <c r="E159" s="224" t="s">
        <v>1104</v>
      </c>
      <c r="F159" s="237"/>
      <c r="G159" s="237"/>
      <c r="H159" s="237"/>
      <c r="I159" s="237"/>
      <c r="J159" s="237"/>
      <c r="K159" s="237"/>
      <c r="L159" s="237"/>
      <c r="M159" s="1221"/>
      <c r="N159" s="1221"/>
      <c r="O159" s="1221"/>
      <c r="P159" s="1221"/>
      <c r="Q159" s="1221"/>
      <c r="R159" s="1221"/>
      <c r="S159" s="1221"/>
      <c r="T159" s="1221"/>
      <c r="U159" s="1221"/>
      <c r="V159" s="1221"/>
      <c r="W159" s="1221"/>
      <c r="X159" s="1221"/>
      <c r="Y159" s="1221"/>
      <c r="Z159" s="1221"/>
      <c r="AA159" s="1221"/>
      <c r="AB159" s="1221"/>
      <c r="AC159" s="228"/>
      <c r="AD159" s="229"/>
      <c r="AE159" s="1119"/>
      <c r="AF159" s="323"/>
      <c r="AG159" s="35"/>
      <c r="AH159" s="50"/>
      <c r="AI159" s="50"/>
      <c r="AJ159" s="209"/>
      <c r="AK159" s="4"/>
      <c r="AL159" s="30"/>
      <c r="AM159" s="30"/>
    </row>
    <row r="160" spans="1:39" s="2" customFormat="1" ht="15">
      <c r="A160" s="11" t="s">
        <v>565</v>
      </c>
      <c r="B160" s="6" t="s">
        <v>1832</v>
      </c>
      <c r="C160" s="6"/>
      <c r="D160" s="224" t="s">
        <v>1080</v>
      </c>
      <c r="E160" s="224" t="s">
        <v>1104</v>
      </c>
      <c r="F160" s="237"/>
      <c r="G160" s="237"/>
      <c r="H160" s="237"/>
      <c r="I160" s="237"/>
      <c r="J160" s="237"/>
      <c r="K160" s="237"/>
      <c r="L160" s="237"/>
      <c r="M160" s="1221"/>
      <c r="N160" s="1221"/>
      <c r="O160" s="1221"/>
      <c r="P160" s="1221"/>
      <c r="Q160" s="1221"/>
      <c r="R160" s="1221"/>
      <c r="S160" s="1221"/>
      <c r="T160" s="1221"/>
      <c r="U160" s="1221"/>
      <c r="V160" s="1221"/>
      <c r="W160" s="1221"/>
      <c r="X160" s="1221"/>
      <c r="Y160" s="1221"/>
      <c r="Z160" s="1221"/>
      <c r="AA160" s="1221"/>
      <c r="AB160" s="1221"/>
      <c r="AC160" s="228"/>
      <c r="AD160" s="229"/>
      <c r="AE160" s="1119"/>
      <c r="AF160" s="323"/>
      <c r="AG160" s="35"/>
      <c r="AH160" s="50"/>
      <c r="AI160" s="50"/>
      <c r="AJ160" s="209"/>
      <c r="AK160" s="4"/>
      <c r="AL160" s="30"/>
      <c r="AM160" s="30"/>
    </row>
    <row r="161" spans="1:39" s="2" customFormat="1" ht="15">
      <c r="A161" s="2" t="s">
        <v>443</v>
      </c>
      <c r="B161" s="1" t="s">
        <v>1833</v>
      </c>
      <c r="C161" s="1"/>
      <c r="D161" s="224" t="s">
        <v>1080</v>
      </c>
      <c r="E161" s="224" t="s">
        <v>1104</v>
      </c>
      <c r="F161" s="237"/>
      <c r="G161" s="237"/>
      <c r="H161" s="237"/>
      <c r="I161" s="237"/>
      <c r="J161" s="237"/>
      <c r="K161" s="237"/>
      <c r="L161" s="237"/>
      <c r="M161" s="1221"/>
      <c r="N161" s="1221"/>
      <c r="O161" s="1221"/>
      <c r="P161" s="1221"/>
      <c r="Q161" s="1221"/>
      <c r="R161" s="1221"/>
      <c r="S161" s="1221"/>
      <c r="T161" s="1221"/>
      <c r="U161" s="1221"/>
      <c r="V161" s="1221"/>
      <c r="W161" s="1221"/>
      <c r="X161" s="1221"/>
      <c r="Y161" s="1221"/>
      <c r="Z161" s="1221"/>
      <c r="AA161" s="1221"/>
      <c r="AB161" s="1221"/>
      <c r="AC161" s="228"/>
      <c r="AD161" s="229"/>
      <c r="AE161" s="1119"/>
      <c r="AF161" s="414"/>
      <c r="AG161" s="30"/>
      <c r="AH161" s="50"/>
      <c r="AI161" s="50"/>
      <c r="AJ161" s="209"/>
      <c r="AK161" s="4"/>
      <c r="AL161" s="30"/>
      <c r="AM161" s="30"/>
    </row>
    <row r="162" spans="1:39" s="22" customFormat="1" ht="15">
      <c r="A162" s="22" t="s">
        <v>573</v>
      </c>
      <c r="B162" s="5" t="s">
        <v>1834</v>
      </c>
      <c r="C162" s="5"/>
      <c r="D162" s="224" t="s">
        <v>1080</v>
      </c>
      <c r="E162" s="224" t="s">
        <v>1104</v>
      </c>
      <c r="F162" s="237"/>
      <c r="G162" s="237"/>
      <c r="H162" s="237"/>
      <c r="I162" s="237"/>
      <c r="J162" s="237"/>
      <c r="K162" s="237"/>
      <c r="L162" s="237"/>
      <c r="M162" s="1221"/>
      <c r="N162" s="1221"/>
      <c r="O162" s="1221"/>
      <c r="P162" s="267">
        <f t="shared" ref="P162" si="93">SUM(P155:P161)</f>
        <v>0</v>
      </c>
      <c r="Q162" s="267">
        <f t="shared" ref="Q162" si="94">SUM(Q155:Q161)</f>
        <v>0</v>
      </c>
      <c r="R162" s="267">
        <f t="shared" ref="R162" si="95">SUM(R155:R161)</f>
        <v>0</v>
      </c>
      <c r="S162" s="267">
        <f t="shared" ref="S162" si="96">SUM(S155:S161)</f>
        <v>0</v>
      </c>
      <c r="T162" s="267">
        <f t="shared" ref="T162" si="97">SUM(T155:T161)</f>
        <v>0</v>
      </c>
      <c r="U162" s="267">
        <f t="shared" ref="U162" si="98">SUM(U155:U161)</f>
        <v>0</v>
      </c>
      <c r="V162" s="267">
        <f t="shared" ref="V162" si="99">SUM(V155:V161)</f>
        <v>0</v>
      </c>
      <c r="W162" s="267">
        <f t="shared" ref="W162" si="100">SUM(W155:W161)</f>
        <v>0</v>
      </c>
      <c r="X162" s="267">
        <f t="shared" ref="X162" si="101">SUM(X155:X161)</f>
        <v>0</v>
      </c>
      <c r="Y162" s="267">
        <f t="shared" ref="Y162" si="102">SUM(Y155:Y161)</f>
        <v>0</v>
      </c>
      <c r="Z162" s="267">
        <f t="shared" ref="Z162" si="103">SUM(Z155:Z161)</f>
        <v>0</v>
      </c>
      <c r="AA162" s="267">
        <f t="shared" ref="AA162" si="104">SUM(AA155:AA161)</f>
        <v>0</v>
      </c>
      <c r="AB162" s="267">
        <f t="shared" ref="AB162" si="105">SUM(AB155:AB161)</f>
        <v>0</v>
      </c>
      <c r="AC162" s="234"/>
      <c r="AD162" s="235"/>
      <c r="AE162" s="1119"/>
      <c r="AF162" s="208" t="str">
        <f>IF(AND(Y162&lt;&gt;0,Z162&lt;&gt;""),(Z162/Y162-1),"")</f>
        <v/>
      </c>
      <c r="AG162" s="50" t="str">
        <f>IF(AND(X162&lt;&gt;0,Y162&lt;&gt;""),(Y162/X162-1),"")</f>
        <v/>
      </c>
      <c r="AH162" s="50" t="str">
        <f>IF(AND(W162&lt;&gt;0,X162&lt;&gt;""),(X162/W162-1),"")</f>
        <v/>
      </c>
      <c r="AI162" s="50" t="str">
        <f>IF(AND(V162&lt;&gt;0,V162&lt;&gt;""),(W162/V162-1),"")</f>
        <v/>
      </c>
      <c r="AJ162" s="209" t="str">
        <f>IF(AND(U162&lt;&gt;0,U162&lt;&gt;""),(V162/U162-1),"")</f>
        <v/>
      </c>
      <c r="AK162" s="4"/>
    </row>
    <row r="163" spans="1:39" s="22" customFormat="1" ht="5.25" customHeight="1">
      <c r="B163" s="5"/>
      <c r="C163" s="5"/>
      <c r="D163" s="227"/>
      <c r="E163" s="227"/>
      <c r="F163" s="237"/>
      <c r="G163" s="237"/>
      <c r="H163" s="237"/>
      <c r="I163" s="237"/>
      <c r="J163" s="237"/>
      <c r="K163" s="237"/>
      <c r="L163" s="237"/>
      <c r="M163" s="1221"/>
      <c r="N163" s="1221"/>
      <c r="O163" s="1221"/>
      <c r="P163" s="1221"/>
      <c r="Q163" s="1221"/>
      <c r="R163" s="1221"/>
      <c r="S163" s="1221"/>
      <c r="T163" s="1221"/>
      <c r="U163" s="1221"/>
      <c r="V163" s="1221"/>
      <c r="W163" s="1221"/>
      <c r="X163" s="1221"/>
      <c r="Y163" s="1221"/>
      <c r="Z163" s="1221"/>
      <c r="AA163" s="1221"/>
      <c r="AB163" s="1221"/>
      <c r="AC163" s="234"/>
      <c r="AD163" s="235"/>
      <c r="AE163" s="1119"/>
      <c r="AF163" s="413"/>
      <c r="AG163" s="321"/>
      <c r="AH163" s="50"/>
      <c r="AI163" s="50"/>
      <c r="AJ163" s="209"/>
      <c r="AK163" s="4"/>
    </row>
    <row r="164" spans="1:39" s="2" customFormat="1" ht="15">
      <c r="B164" s="31" t="s">
        <v>1835</v>
      </c>
      <c r="C164" s="31"/>
      <c r="D164" s="227"/>
      <c r="E164" s="224"/>
      <c r="F164" s="237"/>
      <c r="G164" s="237"/>
      <c r="H164" s="237"/>
      <c r="I164" s="237"/>
      <c r="J164" s="237"/>
      <c r="K164" s="237"/>
      <c r="L164" s="237"/>
      <c r="M164" s="1221"/>
      <c r="N164" s="1221"/>
      <c r="O164" s="1221"/>
      <c r="P164" s="1221"/>
      <c r="Q164" s="1221"/>
      <c r="R164" s="1221"/>
      <c r="S164" s="1221"/>
      <c r="T164" s="1221"/>
      <c r="U164" s="1221"/>
      <c r="V164" s="1221"/>
      <c r="W164" s="1221"/>
      <c r="X164" s="1221"/>
      <c r="Y164" s="1221"/>
      <c r="Z164" s="1221"/>
      <c r="AA164" s="1221"/>
      <c r="AB164" s="1221"/>
      <c r="AC164" s="228"/>
      <c r="AD164" s="229"/>
      <c r="AE164" s="1119"/>
      <c r="AF164" s="414"/>
      <c r="AG164" s="30"/>
      <c r="AH164" s="50"/>
      <c r="AI164" s="50"/>
      <c r="AJ164" s="209"/>
      <c r="AK164" s="4"/>
      <c r="AL164" s="30"/>
      <c r="AM164" s="30"/>
    </row>
    <row r="165" spans="1:39" s="2" customFormat="1" ht="15">
      <c r="A165" s="11" t="s">
        <v>380</v>
      </c>
      <c r="B165" s="11" t="s">
        <v>1836</v>
      </c>
      <c r="C165" s="11"/>
      <c r="D165" s="224" t="s">
        <v>1080</v>
      </c>
      <c r="E165" s="224" t="s">
        <v>1104</v>
      </c>
      <c r="F165" s="237"/>
      <c r="G165" s="237"/>
      <c r="H165" s="237"/>
      <c r="I165" s="237"/>
      <c r="J165" s="237"/>
      <c r="K165" s="237"/>
      <c r="L165" s="237"/>
      <c r="M165" s="1221"/>
      <c r="N165" s="1221"/>
      <c r="O165" s="1221"/>
      <c r="P165" s="1221"/>
      <c r="Q165" s="1221"/>
      <c r="R165" s="1221"/>
      <c r="S165" s="1221"/>
      <c r="T165" s="1221"/>
      <c r="U165" s="1221"/>
      <c r="V165" s="1221"/>
      <c r="W165" s="1221"/>
      <c r="X165" s="1221"/>
      <c r="Y165" s="1221"/>
      <c r="Z165" s="1221"/>
      <c r="AA165" s="1221"/>
      <c r="AB165" s="1221"/>
      <c r="AC165" s="228"/>
      <c r="AD165" s="229"/>
      <c r="AE165" s="1119"/>
      <c r="AF165" s="323"/>
      <c r="AG165" s="35"/>
      <c r="AH165" s="50"/>
      <c r="AI165" s="50"/>
      <c r="AJ165" s="209"/>
      <c r="AK165" s="4"/>
      <c r="AL165" s="30"/>
      <c r="AM165" s="30"/>
    </row>
    <row r="166" spans="1:39" s="2" customFormat="1" ht="15">
      <c r="A166" s="11" t="s">
        <v>428</v>
      </c>
      <c r="B166" s="11" t="s">
        <v>1837</v>
      </c>
      <c r="C166" s="11"/>
      <c r="D166" s="224" t="s">
        <v>1080</v>
      </c>
      <c r="E166" s="224" t="s">
        <v>1104</v>
      </c>
      <c r="F166" s="237"/>
      <c r="G166" s="237"/>
      <c r="H166" s="237"/>
      <c r="I166" s="237"/>
      <c r="J166" s="237"/>
      <c r="K166" s="237"/>
      <c r="L166" s="237"/>
      <c r="M166" s="1221"/>
      <c r="N166" s="1221"/>
      <c r="O166" s="1221"/>
      <c r="P166" s="1221"/>
      <c r="Q166" s="1221"/>
      <c r="R166" s="1221"/>
      <c r="S166" s="1221"/>
      <c r="T166" s="1221"/>
      <c r="U166" s="1221"/>
      <c r="V166" s="1221"/>
      <c r="W166" s="1221"/>
      <c r="X166" s="1221"/>
      <c r="Y166" s="1221"/>
      <c r="Z166" s="1221"/>
      <c r="AA166" s="1221"/>
      <c r="AB166" s="1221"/>
      <c r="AC166" s="228"/>
      <c r="AD166" s="229"/>
      <c r="AE166" s="1119"/>
      <c r="AF166" s="323"/>
      <c r="AG166" s="35"/>
      <c r="AH166" s="50"/>
      <c r="AI166" s="50"/>
      <c r="AJ166" s="209"/>
      <c r="AK166" s="4"/>
      <c r="AL166" s="30"/>
      <c r="AM166" s="30"/>
    </row>
    <row r="167" spans="1:39" s="2" customFormat="1" ht="15">
      <c r="A167" s="11" t="s">
        <v>530</v>
      </c>
      <c r="B167" s="11" t="s">
        <v>1838</v>
      </c>
      <c r="C167" s="11"/>
      <c r="D167" s="224" t="s">
        <v>1080</v>
      </c>
      <c r="E167" s="224" t="s">
        <v>1104</v>
      </c>
      <c r="F167" s="237"/>
      <c r="G167" s="237"/>
      <c r="H167" s="237"/>
      <c r="I167" s="237"/>
      <c r="J167" s="237"/>
      <c r="K167" s="237"/>
      <c r="L167" s="237"/>
      <c r="M167" s="1221"/>
      <c r="N167" s="1221"/>
      <c r="O167" s="1221"/>
      <c r="P167" s="1221"/>
      <c r="Q167" s="1221"/>
      <c r="R167" s="1221"/>
      <c r="S167" s="1221"/>
      <c r="T167" s="1221"/>
      <c r="U167" s="1221"/>
      <c r="V167" s="1221"/>
      <c r="W167" s="1221"/>
      <c r="X167" s="1221"/>
      <c r="Y167" s="1221"/>
      <c r="Z167" s="1221"/>
      <c r="AA167" s="1221"/>
      <c r="AB167" s="1221"/>
      <c r="AC167" s="230"/>
      <c r="AD167" s="229"/>
      <c r="AE167" s="1119"/>
      <c r="AF167" s="323"/>
      <c r="AG167" s="35"/>
      <c r="AH167" s="50"/>
      <c r="AI167" s="50"/>
      <c r="AJ167" s="209"/>
      <c r="AK167" s="4"/>
      <c r="AL167" s="30"/>
      <c r="AM167" s="30"/>
    </row>
    <row r="168" spans="1:39" s="2" customFormat="1" ht="15">
      <c r="A168" s="11" t="s">
        <v>531</v>
      </c>
      <c r="B168" s="11" t="s">
        <v>1839</v>
      </c>
      <c r="C168" s="11"/>
      <c r="D168" s="224" t="s">
        <v>1080</v>
      </c>
      <c r="E168" s="224" t="s">
        <v>1104</v>
      </c>
      <c r="F168" s="237"/>
      <c r="G168" s="237"/>
      <c r="H168" s="237"/>
      <c r="I168" s="237"/>
      <c r="J168" s="237"/>
      <c r="K168" s="237"/>
      <c r="L168" s="237"/>
      <c r="M168" s="1221"/>
      <c r="N168" s="1221"/>
      <c r="O168" s="1221"/>
      <c r="P168" s="1221"/>
      <c r="Q168" s="1221"/>
      <c r="R168" s="1221"/>
      <c r="S168" s="1221"/>
      <c r="T168" s="1221"/>
      <c r="U168" s="1221"/>
      <c r="V168" s="1221"/>
      <c r="W168" s="1221"/>
      <c r="X168" s="1221"/>
      <c r="Y168" s="1221"/>
      <c r="Z168" s="1221"/>
      <c r="AA168" s="1221"/>
      <c r="AB168" s="1221"/>
      <c r="AC168" s="228"/>
      <c r="AD168" s="229"/>
      <c r="AE168" s="1119"/>
      <c r="AF168" s="323"/>
      <c r="AG168" s="35"/>
      <c r="AH168" s="50"/>
      <c r="AI168" s="50"/>
      <c r="AJ168" s="209"/>
      <c r="AK168" s="4"/>
      <c r="AL168" s="30"/>
      <c r="AM168" s="30"/>
    </row>
    <row r="169" spans="1:39" s="2" customFormat="1" ht="15">
      <c r="A169" s="11" t="s">
        <v>586</v>
      </c>
      <c r="B169" s="11" t="s">
        <v>1840</v>
      </c>
      <c r="C169" s="11"/>
      <c r="D169" s="224" t="s">
        <v>1080</v>
      </c>
      <c r="E169" s="224" t="s">
        <v>1104</v>
      </c>
      <c r="F169" s="237"/>
      <c r="G169" s="237"/>
      <c r="H169" s="237"/>
      <c r="I169" s="237"/>
      <c r="J169" s="237"/>
      <c r="K169" s="237"/>
      <c r="L169" s="237"/>
      <c r="M169" s="1221"/>
      <c r="N169" s="1221"/>
      <c r="O169" s="1221"/>
      <c r="P169" s="1221"/>
      <c r="Q169" s="1221"/>
      <c r="R169" s="1221"/>
      <c r="S169" s="1221"/>
      <c r="T169" s="1221"/>
      <c r="U169" s="1221"/>
      <c r="V169" s="1221"/>
      <c r="W169" s="1221"/>
      <c r="X169" s="1221"/>
      <c r="Y169" s="1221"/>
      <c r="Z169" s="1221"/>
      <c r="AA169" s="1221"/>
      <c r="AB169" s="1221"/>
      <c r="AC169" s="228"/>
      <c r="AD169" s="275"/>
      <c r="AE169" s="1119"/>
      <c r="AF169" s="323"/>
      <c r="AG169" s="35"/>
      <c r="AH169" s="50"/>
      <c r="AI169" s="50"/>
      <c r="AJ169" s="209"/>
      <c r="AK169" s="4"/>
      <c r="AL169" s="30"/>
      <c r="AM169" s="30"/>
    </row>
    <row r="170" spans="1:39" s="2" customFormat="1" ht="15">
      <c r="A170" s="11" t="s">
        <v>587</v>
      </c>
      <c r="B170" s="11" t="s">
        <v>1841</v>
      </c>
      <c r="C170" s="11"/>
      <c r="D170" s="224" t="s">
        <v>1080</v>
      </c>
      <c r="E170" s="224" t="s">
        <v>1104</v>
      </c>
      <c r="F170" s="237"/>
      <c r="G170" s="237"/>
      <c r="H170" s="237"/>
      <c r="I170" s="237"/>
      <c r="J170" s="237"/>
      <c r="K170" s="237"/>
      <c r="L170" s="237"/>
      <c r="M170" s="1221"/>
      <c r="N170" s="1221"/>
      <c r="O170" s="1221"/>
      <c r="P170" s="1221"/>
      <c r="Q170" s="1221"/>
      <c r="R170" s="1221"/>
      <c r="S170" s="1221"/>
      <c r="T170" s="1221"/>
      <c r="U170" s="1221"/>
      <c r="V170" s="1221"/>
      <c r="W170" s="1221"/>
      <c r="X170" s="1221"/>
      <c r="Y170" s="1221"/>
      <c r="Z170" s="1221"/>
      <c r="AA170" s="1221"/>
      <c r="AB170" s="1221"/>
      <c r="AC170" s="228"/>
      <c r="AD170" s="229"/>
      <c r="AE170" s="1119"/>
      <c r="AF170" s="323"/>
      <c r="AG170" s="35"/>
      <c r="AH170" s="50"/>
      <c r="AI170" s="50"/>
      <c r="AJ170" s="209"/>
      <c r="AK170" s="4"/>
      <c r="AL170" s="30"/>
      <c r="AM170" s="30"/>
    </row>
    <row r="171" spans="1:39" s="2" customFormat="1" ht="15">
      <c r="A171" s="2" t="s">
        <v>451</v>
      </c>
      <c r="B171" s="2" t="s">
        <v>1842</v>
      </c>
      <c r="D171" s="224" t="s">
        <v>1080</v>
      </c>
      <c r="E171" s="224" t="s">
        <v>1104</v>
      </c>
      <c r="F171" s="237"/>
      <c r="G171" s="237"/>
      <c r="H171" s="237"/>
      <c r="I171" s="237"/>
      <c r="J171" s="237"/>
      <c r="K171" s="237"/>
      <c r="L171" s="237"/>
      <c r="M171" s="1221"/>
      <c r="N171" s="1221"/>
      <c r="O171" s="1221"/>
      <c r="P171" s="1221"/>
      <c r="Q171" s="1221"/>
      <c r="R171" s="1221"/>
      <c r="S171" s="1221"/>
      <c r="T171" s="1221"/>
      <c r="U171" s="1221"/>
      <c r="V171" s="1221"/>
      <c r="W171" s="1221"/>
      <c r="X171" s="1221"/>
      <c r="Y171" s="1221"/>
      <c r="Z171" s="1221"/>
      <c r="AA171" s="1221"/>
      <c r="AB171" s="1221"/>
      <c r="AC171" s="228"/>
      <c r="AD171" s="229"/>
      <c r="AE171" s="1119"/>
      <c r="AF171" s="414"/>
      <c r="AG171" s="30"/>
      <c r="AH171" s="50"/>
      <c r="AI171" s="50"/>
      <c r="AJ171" s="209"/>
      <c r="AK171" s="4"/>
      <c r="AL171" s="30"/>
      <c r="AM171" s="30"/>
    </row>
    <row r="172" spans="1:39" s="508" customFormat="1" ht="15">
      <c r="A172" s="508" t="s">
        <v>555</v>
      </c>
      <c r="B172" s="5" t="s">
        <v>1843</v>
      </c>
      <c r="C172" s="5"/>
      <c r="D172" s="224" t="s">
        <v>1080</v>
      </c>
      <c r="E172" s="224" t="s">
        <v>1104</v>
      </c>
      <c r="F172" s="509"/>
      <c r="G172" s="509"/>
      <c r="H172" s="509"/>
      <c r="I172" s="509"/>
      <c r="J172" s="509"/>
      <c r="K172" s="509"/>
      <c r="L172" s="509"/>
      <c r="M172" s="1221"/>
      <c r="N172" s="1221"/>
      <c r="O172" s="1221"/>
      <c r="P172" s="267">
        <f t="shared" ref="P172" si="106">SUM(P165:P171)</f>
        <v>0</v>
      </c>
      <c r="Q172" s="267">
        <f t="shared" ref="Q172" si="107">SUM(Q165:Q171)</f>
        <v>0</v>
      </c>
      <c r="R172" s="267">
        <f t="shared" ref="R172" si="108">SUM(R165:R171)</f>
        <v>0</v>
      </c>
      <c r="S172" s="267">
        <f t="shared" ref="S172" si="109">SUM(S165:S171)</f>
        <v>0</v>
      </c>
      <c r="T172" s="267">
        <f t="shared" ref="T172" si="110">SUM(T165:T171)</f>
        <v>0</v>
      </c>
      <c r="U172" s="267">
        <f t="shared" ref="U172" si="111">SUM(U165:U171)</f>
        <v>0</v>
      </c>
      <c r="V172" s="267">
        <f t="shared" ref="V172" si="112">SUM(V165:V171)</f>
        <v>0</v>
      </c>
      <c r="W172" s="267">
        <f t="shared" ref="W172" si="113">SUM(W165:W171)</f>
        <v>0</v>
      </c>
      <c r="X172" s="267">
        <f t="shared" ref="X172" si="114">SUM(X165:X171)</f>
        <v>0</v>
      </c>
      <c r="Y172" s="267">
        <f t="shared" ref="Y172" si="115">SUM(Y165:Y171)</f>
        <v>0</v>
      </c>
      <c r="Z172" s="267">
        <f t="shared" ref="Z172" si="116">SUM(Z165:Z171)</f>
        <v>0</v>
      </c>
      <c r="AA172" s="267">
        <f t="shared" ref="AA172" si="117">SUM(AA165:AA171)</f>
        <v>0</v>
      </c>
      <c r="AB172" s="267">
        <f t="shared" ref="AB172" si="118">SUM(AB165:AB171)</f>
        <v>0</v>
      </c>
      <c r="AC172" s="514"/>
      <c r="AD172" s="516"/>
      <c r="AE172" s="1119"/>
      <c r="AF172" s="497" t="str">
        <f>IF(AND(Y172&lt;&gt;0,Z172&lt;&gt;""),(Z172/Y172-1),"")</f>
        <v/>
      </c>
      <c r="AG172" s="498" t="str">
        <f>IF(AND(X172&lt;&gt;0,Y172&lt;&gt;""),(Y172/X172-1),"")</f>
        <v/>
      </c>
      <c r="AH172" s="498" t="str">
        <f>IF(AND(W172&lt;&gt;0,X172&lt;&gt;""),(X172/W172-1),"")</f>
        <v/>
      </c>
      <c r="AI172" s="498" t="str">
        <f>IF(AND(V172&lt;&gt;0,V172&lt;&gt;""),(W172/V172-1),"")</f>
        <v/>
      </c>
      <c r="AJ172" s="499" t="str">
        <f>IF(AND(U172&lt;&gt;0,U172&lt;&gt;""),(V172/U172-1),"")</f>
        <v/>
      </c>
      <c r="AK172" s="495"/>
    </row>
    <row r="173" spans="1:39" s="22" customFormat="1" ht="15">
      <c r="B173" s="5"/>
      <c r="C173" s="5"/>
      <c r="D173" s="224"/>
      <c r="E173" s="224"/>
      <c r="F173" s="237"/>
      <c r="G173" s="237"/>
      <c r="H173" s="237"/>
      <c r="I173" s="237"/>
      <c r="J173" s="237"/>
      <c r="K173" s="237"/>
      <c r="L173" s="237"/>
      <c r="M173" s="1221"/>
      <c r="N173" s="1221"/>
      <c r="O173" s="1221"/>
      <c r="P173" s="1221"/>
      <c r="Q173" s="1221"/>
      <c r="R173" s="1221"/>
      <c r="S173" s="1221"/>
      <c r="T173" s="1221"/>
      <c r="U173" s="1221"/>
      <c r="V173" s="1221"/>
      <c r="W173" s="1221"/>
      <c r="X173" s="1221"/>
      <c r="Y173" s="1221"/>
      <c r="Z173" s="1221"/>
      <c r="AA173" s="1221"/>
      <c r="AB173" s="1221"/>
      <c r="AC173" s="228"/>
      <c r="AD173" s="229"/>
      <c r="AE173" s="1119"/>
      <c r="AF173" s="413"/>
      <c r="AG173" s="321"/>
      <c r="AH173" s="50"/>
      <c r="AI173" s="50"/>
      <c r="AJ173" s="209"/>
      <c r="AK173" s="4"/>
    </row>
    <row r="174" spans="1:39" s="2" customFormat="1" ht="15">
      <c r="B174" s="31" t="s">
        <v>2375</v>
      </c>
      <c r="C174" s="31"/>
      <c r="D174" s="227"/>
      <c r="E174" s="224"/>
      <c r="F174" s="237"/>
      <c r="G174" s="237"/>
      <c r="H174" s="237"/>
      <c r="I174" s="237"/>
      <c r="J174" s="237"/>
      <c r="K174" s="237"/>
      <c r="L174" s="237"/>
      <c r="M174" s="1221"/>
      <c r="N174" s="1221"/>
      <c r="O174" s="1221"/>
      <c r="P174" s="1221"/>
      <c r="Q174" s="1221"/>
      <c r="R174" s="1221"/>
      <c r="S174" s="1221"/>
      <c r="T174" s="1221"/>
      <c r="U174" s="1221"/>
      <c r="V174" s="1221"/>
      <c r="W174" s="1221"/>
      <c r="X174" s="1221"/>
      <c r="Y174" s="1221"/>
      <c r="Z174" s="1221"/>
      <c r="AA174" s="1221"/>
      <c r="AB174" s="1221"/>
      <c r="AC174" s="228"/>
      <c r="AD174" s="229"/>
      <c r="AE174" s="1119"/>
      <c r="AF174" s="414"/>
      <c r="AG174" s="30"/>
      <c r="AH174" s="50"/>
      <c r="AI174" s="50"/>
      <c r="AJ174" s="209"/>
      <c r="AK174" s="4"/>
      <c r="AL174" s="30"/>
      <c r="AM174" s="30"/>
    </row>
    <row r="175" spans="1:39" s="2" customFormat="1" ht="15">
      <c r="A175" s="11" t="s">
        <v>2376</v>
      </c>
      <c r="B175" s="2" t="s">
        <v>2391</v>
      </c>
      <c r="D175" s="1536" t="s">
        <v>1080</v>
      </c>
      <c r="E175" s="1536" t="s">
        <v>1104</v>
      </c>
      <c r="F175" s="237"/>
      <c r="G175" s="237"/>
      <c r="H175" s="237"/>
      <c r="I175" s="237"/>
      <c r="J175" s="237"/>
      <c r="K175" s="237"/>
      <c r="L175" s="237"/>
      <c r="M175" s="1221"/>
      <c r="N175" s="1221"/>
      <c r="O175" s="1221"/>
      <c r="P175" s="1221"/>
      <c r="Q175" s="1221"/>
      <c r="R175" s="1221"/>
      <c r="S175" s="1221"/>
      <c r="T175" s="1221"/>
      <c r="U175" s="1221"/>
      <c r="V175" s="1221"/>
      <c r="W175" s="1221"/>
      <c r="X175" s="1221"/>
      <c r="Y175" s="1221"/>
      <c r="Z175" s="1221"/>
      <c r="AA175" s="1221"/>
      <c r="AB175" s="1221"/>
      <c r="AC175" s="228"/>
      <c r="AD175" s="229"/>
      <c r="AE175" s="1119"/>
      <c r="AF175" s="323"/>
      <c r="AG175" s="35"/>
      <c r="AH175" s="50"/>
      <c r="AI175" s="50"/>
      <c r="AJ175" s="209"/>
      <c r="AK175" s="4"/>
      <c r="AL175" s="30"/>
      <c r="AM175" s="30"/>
    </row>
    <row r="176" spans="1:39" s="2" customFormat="1" ht="15">
      <c r="A176" s="11" t="s">
        <v>2377</v>
      </c>
      <c r="B176" s="11" t="s">
        <v>2384</v>
      </c>
      <c r="C176" s="11"/>
      <c r="D176" s="1536" t="s">
        <v>1080</v>
      </c>
      <c r="E176" s="1536" t="s">
        <v>1104</v>
      </c>
      <c r="F176" s="237"/>
      <c r="G176" s="237"/>
      <c r="H176" s="237"/>
      <c r="I176" s="237"/>
      <c r="J176" s="237"/>
      <c r="K176" s="237"/>
      <c r="L176" s="237"/>
      <c r="M176" s="1221"/>
      <c r="N176" s="1221"/>
      <c r="O176" s="1221"/>
      <c r="P176" s="1221"/>
      <c r="Q176" s="1221"/>
      <c r="R176" s="1221"/>
      <c r="S176" s="1221"/>
      <c r="T176" s="1221"/>
      <c r="U176" s="1221"/>
      <c r="V176" s="1221"/>
      <c r="W176" s="1221"/>
      <c r="X176" s="1221"/>
      <c r="Y176" s="1221"/>
      <c r="Z176" s="1221"/>
      <c r="AA176" s="1221"/>
      <c r="AB176" s="1221"/>
      <c r="AC176" s="228"/>
      <c r="AD176" s="229"/>
      <c r="AE176" s="1119"/>
      <c r="AF176" s="323"/>
      <c r="AG176" s="35"/>
      <c r="AH176" s="50"/>
      <c r="AI176" s="50"/>
      <c r="AJ176" s="209"/>
      <c r="AK176" s="4"/>
      <c r="AL176" s="30"/>
      <c r="AM176" s="30"/>
    </row>
    <row r="177" spans="1:39" s="2" customFormat="1" ht="15">
      <c r="A177" s="11" t="s">
        <v>2378</v>
      </c>
      <c r="B177" s="11" t="s">
        <v>2385</v>
      </c>
      <c r="C177" s="11"/>
      <c r="D177" s="1536" t="s">
        <v>1080</v>
      </c>
      <c r="E177" s="1536" t="s">
        <v>1104</v>
      </c>
      <c r="F177" s="237"/>
      <c r="G177" s="237"/>
      <c r="H177" s="237"/>
      <c r="I177" s="237"/>
      <c r="J177" s="237"/>
      <c r="K177" s="237"/>
      <c r="L177" s="237"/>
      <c r="M177" s="1221"/>
      <c r="N177" s="1221"/>
      <c r="O177" s="1221"/>
      <c r="P177" s="1221"/>
      <c r="Q177" s="1221"/>
      <c r="R177" s="1221"/>
      <c r="S177" s="1221"/>
      <c r="T177" s="1221"/>
      <c r="U177" s="1221"/>
      <c r="V177" s="1221"/>
      <c r="W177" s="1221"/>
      <c r="X177" s="1221"/>
      <c r="Y177" s="1221"/>
      <c r="Z177" s="1221"/>
      <c r="AA177" s="1221"/>
      <c r="AB177" s="1221"/>
      <c r="AC177" s="230"/>
      <c r="AD177" s="229"/>
      <c r="AE177" s="1119"/>
      <c r="AF177" s="323"/>
      <c r="AG177" s="35"/>
      <c r="AH177" s="50"/>
      <c r="AI177" s="50"/>
      <c r="AJ177" s="209"/>
      <c r="AK177" s="4"/>
      <c r="AL177" s="30"/>
      <c r="AM177" s="30"/>
    </row>
    <row r="178" spans="1:39" s="2" customFormat="1" ht="15">
      <c r="A178" s="11" t="s">
        <v>2379</v>
      </c>
      <c r="B178" s="11" t="s">
        <v>2386</v>
      </c>
      <c r="C178" s="11"/>
      <c r="D178" s="1536" t="s">
        <v>1080</v>
      </c>
      <c r="E178" s="1536" t="s">
        <v>1104</v>
      </c>
      <c r="F178" s="237"/>
      <c r="G178" s="237"/>
      <c r="H178" s="237"/>
      <c r="I178" s="237"/>
      <c r="J178" s="237"/>
      <c r="K178" s="237"/>
      <c r="L178" s="237"/>
      <c r="M178" s="1221"/>
      <c r="N178" s="1221"/>
      <c r="O178" s="1221"/>
      <c r="P178" s="1221"/>
      <c r="Q178" s="1221"/>
      <c r="R178" s="1221"/>
      <c r="S178" s="1221"/>
      <c r="T178" s="1221"/>
      <c r="U178" s="1221"/>
      <c r="V178" s="1221"/>
      <c r="W178" s="1221"/>
      <c r="X178" s="1221"/>
      <c r="Y178" s="1221"/>
      <c r="Z178" s="1221"/>
      <c r="AA178" s="1221"/>
      <c r="AB178" s="1221"/>
      <c r="AC178" s="228"/>
      <c r="AD178" s="229"/>
      <c r="AE178" s="1119"/>
      <c r="AF178" s="323"/>
      <c r="AG178" s="35"/>
      <c r="AH178" s="50"/>
      <c r="AI178" s="50"/>
      <c r="AJ178" s="209"/>
      <c r="AK178" s="4"/>
      <c r="AL178" s="30"/>
      <c r="AM178" s="30"/>
    </row>
    <row r="179" spans="1:39" s="2" customFormat="1" ht="15">
      <c r="A179" s="11" t="s">
        <v>2380</v>
      </c>
      <c r="B179" s="11" t="s">
        <v>2387</v>
      </c>
      <c r="C179" s="11"/>
      <c r="D179" s="1536" t="s">
        <v>1080</v>
      </c>
      <c r="E179" s="1536" t="s">
        <v>1104</v>
      </c>
      <c r="F179" s="237"/>
      <c r="G179" s="237"/>
      <c r="H179" s="237"/>
      <c r="I179" s="237"/>
      <c r="J179" s="237"/>
      <c r="K179" s="237"/>
      <c r="L179" s="237"/>
      <c r="M179" s="1221"/>
      <c r="N179" s="1221"/>
      <c r="O179" s="1221"/>
      <c r="P179" s="1221"/>
      <c r="Q179" s="1221"/>
      <c r="R179" s="1221"/>
      <c r="S179" s="1221"/>
      <c r="T179" s="1221"/>
      <c r="U179" s="1221"/>
      <c r="V179" s="1221"/>
      <c r="W179" s="1221"/>
      <c r="X179" s="1221"/>
      <c r="Y179" s="1221"/>
      <c r="Z179" s="1221"/>
      <c r="AA179" s="1221"/>
      <c r="AB179" s="1221"/>
      <c r="AC179" s="228"/>
      <c r="AD179" s="275"/>
      <c r="AE179" s="1119"/>
      <c r="AF179" s="323"/>
      <c r="AG179" s="35"/>
      <c r="AH179" s="50"/>
      <c r="AI179" s="50"/>
      <c r="AJ179" s="209"/>
      <c r="AK179" s="4"/>
      <c r="AL179" s="30"/>
      <c r="AM179" s="30"/>
    </row>
    <row r="180" spans="1:39" s="2" customFormat="1" ht="15">
      <c r="A180" s="11" t="s">
        <v>2381</v>
      </c>
      <c r="B180" s="11" t="s">
        <v>2388</v>
      </c>
      <c r="C180" s="11"/>
      <c r="D180" s="1536" t="s">
        <v>1080</v>
      </c>
      <c r="E180" s="1536" t="s">
        <v>1104</v>
      </c>
      <c r="F180" s="237"/>
      <c r="G180" s="237"/>
      <c r="H180" s="237"/>
      <c r="I180" s="237"/>
      <c r="J180" s="237"/>
      <c r="K180" s="237"/>
      <c r="L180" s="237"/>
      <c r="M180" s="1221"/>
      <c r="N180" s="1221"/>
      <c r="O180" s="1221"/>
      <c r="P180" s="1221"/>
      <c r="Q180" s="1221"/>
      <c r="R180" s="1221"/>
      <c r="S180" s="1221"/>
      <c r="T180" s="1221"/>
      <c r="U180" s="1221"/>
      <c r="V180" s="1221"/>
      <c r="W180" s="1221"/>
      <c r="X180" s="1221"/>
      <c r="Y180" s="1221"/>
      <c r="Z180" s="1221"/>
      <c r="AA180" s="1221"/>
      <c r="AB180" s="1221"/>
      <c r="AC180" s="228"/>
      <c r="AD180" s="229"/>
      <c r="AE180" s="1119"/>
      <c r="AF180" s="323"/>
      <c r="AG180" s="35"/>
      <c r="AH180" s="50"/>
      <c r="AI180" s="50"/>
      <c r="AJ180" s="209"/>
      <c r="AK180" s="4"/>
      <c r="AL180" s="30"/>
      <c r="AM180" s="30"/>
    </row>
    <row r="181" spans="1:39" s="2" customFormat="1" ht="15">
      <c r="A181" s="2" t="s">
        <v>2382</v>
      </c>
      <c r="B181" s="2" t="s">
        <v>2389</v>
      </c>
      <c r="D181" s="1536" t="s">
        <v>1080</v>
      </c>
      <c r="E181" s="1536" t="s">
        <v>1104</v>
      </c>
      <c r="F181" s="237"/>
      <c r="G181" s="237"/>
      <c r="H181" s="237"/>
      <c r="I181" s="237"/>
      <c r="J181" s="237"/>
      <c r="K181" s="237"/>
      <c r="L181" s="237"/>
      <c r="M181" s="1221"/>
      <c r="N181" s="1221"/>
      <c r="O181" s="1221"/>
      <c r="P181" s="1221"/>
      <c r="Q181" s="1221"/>
      <c r="R181" s="1221"/>
      <c r="S181" s="1221"/>
      <c r="T181" s="1221"/>
      <c r="U181" s="1221"/>
      <c r="V181" s="1221"/>
      <c r="W181" s="1221"/>
      <c r="X181" s="1221"/>
      <c r="Y181" s="1221"/>
      <c r="Z181" s="1221"/>
      <c r="AA181" s="1221"/>
      <c r="AB181" s="1221"/>
      <c r="AC181" s="228"/>
      <c r="AD181" s="229"/>
      <c r="AE181" s="1119"/>
      <c r="AF181" s="414"/>
      <c r="AG181" s="30"/>
      <c r="AH181" s="50"/>
      <c r="AI181" s="50"/>
      <c r="AJ181" s="209"/>
      <c r="AK181" s="4"/>
      <c r="AL181" s="30"/>
      <c r="AM181" s="30"/>
    </row>
    <row r="182" spans="1:39" s="508" customFormat="1" ht="15">
      <c r="A182" s="508" t="s">
        <v>2383</v>
      </c>
      <c r="B182" s="5" t="s">
        <v>2390</v>
      </c>
      <c r="C182" s="5"/>
      <c r="D182" s="1536" t="s">
        <v>1080</v>
      </c>
      <c r="E182" s="1536" t="s">
        <v>1104</v>
      </c>
      <c r="F182" s="509"/>
      <c r="G182" s="509"/>
      <c r="H182" s="509"/>
      <c r="I182" s="509"/>
      <c r="J182" s="509"/>
      <c r="K182" s="509"/>
      <c r="L182" s="509"/>
      <c r="M182" s="1221"/>
      <c r="N182" s="1221"/>
      <c r="O182" s="1221"/>
      <c r="P182" s="267">
        <f t="shared" ref="P182" si="119">SUM(P175:P181)</f>
        <v>0</v>
      </c>
      <c r="Q182" s="267">
        <f t="shared" ref="Q182" si="120">SUM(Q175:Q181)</f>
        <v>0</v>
      </c>
      <c r="R182" s="267">
        <f t="shared" ref="R182" si="121">SUM(R175:R181)</f>
        <v>0</v>
      </c>
      <c r="S182" s="267">
        <f t="shared" ref="S182" si="122">SUM(S175:S181)</f>
        <v>0</v>
      </c>
      <c r="T182" s="267">
        <f t="shared" ref="T182" si="123">SUM(T175:T181)</f>
        <v>0</v>
      </c>
      <c r="U182" s="267">
        <f t="shared" ref="U182" si="124">SUM(U175:U181)</f>
        <v>0</v>
      </c>
      <c r="V182" s="267">
        <f t="shared" ref="V182" si="125">SUM(V175:V181)</f>
        <v>0</v>
      </c>
      <c r="W182" s="267">
        <f t="shared" ref="W182" si="126">SUM(W175:W181)</f>
        <v>0</v>
      </c>
      <c r="X182" s="267">
        <f t="shared" ref="X182" si="127">SUM(X175:X181)</f>
        <v>0</v>
      </c>
      <c r="Y182" s="267">
        <f t="shared" ref="Y182" si="128">SUM(Y175:Y181)</f>
        <v>0</v>
      </c>
      <c r="Z182" s="267">
        <f t="shared" ref="Z182" si="129">SUM(Z175:Z181)</f>
        <v>0</v>
      </c>
      <c r="AA182" s="267">
        <f t="shared" ref="AA182" si="130">SUM(AA175:AA181)</f>
        <v>0</v>
      </c>
      <c r="AB182" s="267">
        <f t="shared" ref="AB182" si="131">SUM(AB175:AB181)</f>
        <v>0</v>
      </c>
      <c r="AC182" s="514"/>
      <c r="AD182" s="516"/>
      <c r="AE182" s="1119"/>
      <c r="AF182" s="497" t="str">
        <f>IF(AND(Y182&lt;&gt;0,Z182&lt;&gt;""),(Z182/Y182-1),"")</f>
        <v/>
      </c>
      <c r="AG182" s="498" t="str">
        <f>IF(AND(X182&lt;&gt;0,Y182&lt;&gt;""),(Y182/X182-1),"")</f>
        <v/>
      </c>
      <c r="AH182" s="498" t="str">
        <f>IF(AND(W182&lt;&gt;0,X182&lt;&gt;""),(X182/W182-1),"")</f>
        <v/>
      </c>
      <c r="AI182" s="498" t="str">
        <f>IF(AND(V182&lt;&gt;0,V182&lt;&gt;""),(W182/V182-1),"")</f>
        <v/>
      </c>
      <c r="AJ182" s="499" t="str">
        <f>IF(AND(U182&lt;&gt;0,U182&lt;&gt;""),(V182/U182-1),"")</f>
        <v/>
      </c>
      <c r="AK182" s="495"/>
    </row>
    <row r="183" spans="1:39" s="508" customFormat="1" ht="15">
      <c r="B183" s="5"/>
      <c r="C183" s="5"/>
      <c r="D183" s="523"/>
      <c r="E183" s="523"/>
      <c r="F183" s="509"/>
      <c r="G183" s="509"/>
      <c r="H183" s="509"/>
      <c r="I183" s="509"/>
      <c r="J183" s="509"/>
      <c r="K183" s="509"/>
      <c r="L183" s="509"/>
      <c r="M183" s="1221"/>
      <c r="N183" s="1221"/>
      <c r="O183" s="1221"/>
      <c r="P183" s="1221"/>
      <c r="Q183" s="1221"/>
      <c r="R183" s="1221"/>
      <c r="S183" s="1221"/>
      <c r="T183" s="1221"/>
      <c r="U183" s="1221"/>
      <c r="V183" s="1221"/>
      <c r="W183" s="1221"/>
      <c r="X183" s="1221"/>
      <c r="Y183" s="1221"/>
      <c r="Z183" s="1221"/>
      <c r="AA183" s="1221"/>
      <c r="AB183" s="1221"/>
      <c r="AC183" s="514"/>
      <c r="AD183" s="516"/>
      <c r="AE183" s="1119"/>
      <c r="AF183" s="497"/>
      <c r="AG183" s="498"/>
      <c r="AH183" s="498"/>
      <c r="AI183" s="498"/>
      <c r="AJ183" s="499"/>
      <c r="AK183" s="495"/>
    </row>
    <row r="184" spans="1:39" s="2" customFormat="1" ht="15">
      <c r="A184" s="359" t="s">
        <v>1844</v>
      </c>
      <c r="B184" s="6"/>
      <c r="C184" s="6"/>
      <c r="D184" s="227"/>
      <c r="E184" s="224"/>
      <c r="F184" s="237"/>
      <c r="G184" s="237"/>
      <c r="H184" s="237"/>
      <c r="I184" s="237"/>
      <c r="J184" s="237"/>
      <c r="K184" s="237"/>
      <c r="L184" s="237"/>
      <c r="M184" s="1221"/>
      <c r="N184" s="1221"/>
      <c r="O184" s="1221"/>
      <c r="P184" s="1221"/>
      <c r="Q184" s="1221"/>
      <c r="R184" s="1221"/>
      <c r="S184" s="1221"/>
      <c r="T184" s="1221"/>
      <c r="U184" s="1221"/>
      <c r="V184" s="1221"/>
      <c r="W184" s="1221"/>
      <c r="X184" s="1221"/>
      <c r="Y184" s="1221"/>
      <c r="Z184" s="1221"/>
      <c r="AA184" s="1221"/>
      <c r="AB184" s="1221"/>
      <c r="AC184" s="228"/>
      <c r="AD184" s="229"/>
      <c r="AE184" s="1119"/>
      <c r="AF184" s="414"/>
      <c r="AG184" s="30"/>
      <c r="AH184" s="50"/>
      <c r="AI184" s="50"/>
      <c r="AJ184" s="209"/>
      <c r="AK184" s="4"/>
      <c r="AL184" s="30"/>
      <c r="AM184" s="30"/>
    </row>
    <row r="185" spans="1:39" s="2" customFormat="1" ht="15">
      <c r="A185" s="11" t="s">
        <v>523</v>
      </c>
      <c r="B185" s="6" t="s">
        <v>1845</v>
      </c>
      <c r="C185" s="6"/>
      <c r="D185" s="1536" t="s">
        <v>1080</v>
      </c>
      <c r="E185" s="1536" t="s">
        <v>1104</v>
      </c>
      <c r="F185" s="237"/>
      <c r="G185" s="237"/>
      <c r="H185" s="237"/>
      <c r="I185" s="237"/>
      <c r="J185" s="237"/>
      <c r="K185" s="237"/>
      <c r="L185" s="237"/>
      <c r="M185" s="1221"/>
      <c r="N185" s="1221"/>
      <c r="O185" s="1221"/>
      <c r="P185" s="1221"/>
      <c r="Q185" s="1221"/>
      <c r="R185" s="1221"/>
      <c r="S185" s="1221"/>
      <c r="T185" s="1221"/>
      <c r="U185" s="1221"/>
      <c r="V185" s="1221"/>
      <c r="W185" s="1221"/>
      <c r="X185" s="1221"/>
      <c r="Y185" s="1221"/>
      <c r="Z185" s="1221"/>
      <c r="AA185" s="1221"/>
      <c r="AB185" s="1221"/>
      <c r="AC185" s="228"/>
      <c r="AD185" s="229"/>
      <c r="AE185" s="1119"/>
      <c r="AF185" s="323"/>
      <c r="AG185" s="35"/>
      <c r="AH185" s="50"/>
      <c r="AI185" s="50"/>
      <c r="AJ185" s="209"/>
      <c r="AK185" s="4"/>
      <c r="AL185" s="30"/>
      <c r="AM185" s="30"/>
    </row>
    <row r="186" spans="1:39" s="2" customFormat="1" ht="15">
      <c r="A186" s="11" t="s">
        <v>534</v>
      </c>
      <c r="B186" s="6" t="s">
        <v>1846</v>
      </c>
      <c r="C186" s="6"/>
      <c r="D186" s="1536" t="s">
        <v>1080</v>
      </c>
      <c r="E186" s="1536" t="s">
        <v>1104</v>
      </c>
      <c r="F186" s="237"/>
      <c r="G186" s="237"/>
      <c r="H186" s="237"/>
      <c r="I186" s="237"/>
      <c r="J186" s="237"/>
      <c r="K186" s="237"/>
      <c r="L186" s="237"/>
      <c r="M186" s="1221"/>
      <c r="N186" s="1221"/>
      <c r="O186" s="1221"/>
      <c r="P186" s="1221"/>
      <c r="Q186" s="1221"/>
      <c r="R186" s="1221"/>
      <c r="S186" s="1221"/>
      <c r="T186" s="1221"/>
      <c r="U186" s="1221"/>
      <c r="V186" s="1221"/>
      <c r="W186" s="1221"/>
      <c r="X186" s="1221"/>
      <c r="Y186" s="1221"/>
      <c r="Z186" s="1221"/>
      <c r="AA186" s="1221"/>
      <c r="AB186" s="1221"/>
      <c r="AC186" s="228"/>
      <c r="AD186" s="229"/>
      <c r="AE186" s="1119"/>
      <c r="AF186" s="323"/>
      <c r="AG186" s="35"/>
      <c r="AH186" s="50"/>
      <c r="AI186" s="50"/>
      <c r="AJ186" s="209"/>
      <c r="AK186" s="4"/>
      <c r="AL186" s="30"/>
      <c r="AM186" s="30"/>
    </row>
    <row r="187" spans="1:39" s="2" customFormat="1" ht="15">
      <c r="A187" s="11" t="s">
        <v>475</v>
      </c>
      <c r="B187" s="6" t="s">
        <v>1847</v>
      </c>
      <c r="C187" s="6"/>
      <c r="D187" s="1536" t="s">
        <v>1080</v>
      </c>
      <c r="E187" s="1536" t="s">
        <v>1104</v>
      </c>
      <c r="F187" s="237"/>
      <c r="G187" s="237"/>
      <c r="H187" s="237"/>
      <c r="I187" s="237"/>
      <c r="J187" s="237"/>
      <c r="K187" s="237"/>
      <c r="L187" s="237"/>
      <c r="M187" s="1221"/>
      <c r="N187" s="1221"/>
      <c r="O187" s="1221"/>
      <c r="P187" s="1221"/>
      <c r="Q187" s="1221"/>
      <c r="R187" s="1221"/>
      <c r="S187" s="1221"/>
      <c r="T187" s="1221"/>
      <c r="U187" s="1221"/>
      <c r="V187" s="1221"/>
      <c r="W187" s="1221"/>
      <c r="X187" s="1221"/>
      <c r="Y187" s="1221"/>
      <c r="Z187" s="1221"/>
      <c r="AA187" s="1221"/>
      <c r="AB187" s="1221"/>
      <c r="AC187" s="228"/>
      <c r="AD187" s="229"/>
      <c r="AE187" s="1119"/>
      <c r="AF187" s="323"/>
      <c r="AG187" s="35"/>
      <c r="AH187" s="50"/>
      <c r="AI187" s="50"/>
      <c r="AJ187" s="209"/>
      <c r="AK187" s="4"/>
      <c r="AL187" s="30"/>
      <c r="AM187" s="30"/>
    </row>
    <row r="188" spans="1:39" s="2" customFormat="1" ht="15">
      <c r="A188" s="11" t="s">
        <v>476</v>
      </c>
      <c r="B188" s="6" t="s">
        <v>1848</v>
      </c>
      <c r="C188" s="6"/>
      <c r="D188" s="1536" t="s">
        <v>1080</v>
      </c>
      <c r="E188" s="1536" t="s">
        <v>1104</v>
      </c>
      <c r="F188" s="237"/>
      <c r="G188" s="237"/>
      <c r="H188" s="237"/>
      <c r="I188" s="237"/>
      <c r="J188" s="237"/>
      <c r="K188" s="237"/>
      <c r="L188" s="237"/>
      <c r="M188" s="1221"/>
      <c r="N188" s="1221"/>
      <c r="O188" s="1221"/>
      <c r="P188" s="1221"/>
      <c r="Q188" s="1221"/>
      <c r="R188" s="1221"/>
      <c r="S188" s="1221"/>
      <c r="T188" s="1221"/>
      <c r="U188" s="1221"/>
      <c r="V188" s="1221"/>
      <c r="W188" s="1221"/>
      <c r="X188" s="1221"/>
      <c r="Y188" s="1221"/>
      <c r="Z188" s="1221"/>
      <c r="AA188" s="1221"/>
      <c r="AB188" s="1221"/>
      <c r="AC188" s="228"/>
      <c r="AD188" s="229"/>
      <c r="AE188" s="1119"/>
      <c r="AF188" s="323"/>
      <c r="AG188" s="35"/>
      <c r="AH188" s="50"/>
      <c r="AI188" s="50"/>
      <c r="AJ188" s="209"/>
      <c r="AK188" s="4"/>
      <c r="AL188" s="30"/>
      <c r="AM188" s="30"/>
    </row>
    <row r="189" spans="1:39" s="2" customFormat="1" ht="15">
      <c r="A189" s="11" t="s">
        <v>477</v>
      </c>
      <c r="B189" s="6" t="s">
        <v>1849</v>
      </c>
      <c r="C189" s="6"/>
      <c r="D189" s="1536" t="s">
        <v>1080</v>
      </c>
      <c r="E189" s="1536" t="s">
        <v>1104</v>
      </c>
      <c r="F189" s="237"/>
      <c r="G189" s="237"/>
      <c r="H189" s="237"/>
      <c r="I189" s="237"/>
      <c r="J189" s="237"/>
      <c r="K189" s="237"/>
      <c r="L189" s="237"/>
      <c r="M189" s="1221"/>
      <c r="N189" s="1221"/>
      <c r="O189" s="1221"/>
      <c r="P189" s="1221"/>
      <c r="Q189" s="1221"/>
      <c r="R189" s="1221"/>
      <c r="S189" s="1221"/>
      <c r="T189" s="1221"/>
      <c r="U189" s="1221"/>
      <c r="V189" s="1221"/>
      <c r="W189" s="1221"/>
      <c r="X189" s="1221"/>
      <c r="Y189" s="1221"/>
      <c r="Z189" s="1221"/>
      <c r="AA189" s="1221"/>
      <c r="AB189" s="1221"/>
      <c r="AC189" s="228"/>
      <c r="AD189" s="229"/>
      <c r="AE189" s="1119"/>
      <c r="AF189" s="323"/>
      <c r="AG189" s="35"/>
      <c r="AH189" s="50"/>
      <c r="AI189" s="50"/>
      <c r="AJ189" s="209"/>
      <c r="AK189" s="4"/>
      <c r="AL189" s="30"/>
      <c r="AM189" s="30"/>
    </row>
    <row r="190" spans="1:39" s="2" customFormat="1" ht="15">
      <c r="A190" s="11" t="s">
        <v>478</v>
      </c>
      <c r="B190" s="6" t="s">
        <v>1850</v>
      </c>
      <c r="C190" s="6"/>
      <c r="D190" s="1536" t="s">
        <v>1080</v>
      </c>
      <c r="E190" s="1536" t="s">
        <v>1104</v>
      </c>
      <c r="F190" s="237"/>
      <c r="G190" s="237"/>
      <c r="H190" s="237"/>
      <c r="I190" s="237"/>
      <c r="J190" s="237"/>
      <c r="K190" s="237"/>
      <c r="L190" s="237"/>
      <c r="M190" s="1221"/>
      <c r="N190" s="1221"/>
      <c r="O190" s="1221"/>
      <c r="P190" s="1221"/>
      <c r="Q190" s="1221"/>
      <c r="R190" s="1221"/>
      <c r="S190" s="1221"/>
      <c r="T190" s="1221"/>
      <c r="U190" s="1221"/>
      <c r="V190" s="1221"/>
      <c r="W190" s="1221"/>
      <c r="X190" s="1221"/>
      <c r="Y190" s="1221"/>
      <c r="Z190" s="1221"/>
      <c r="AA190" s="1221"/>
      <c r="AB190" s="1221"/>
      <c r="AC190" s="228"/>
      <c r="AD190" s="229"/>
      <c r="AE190" s="1119"/>
      <c r="AF190" s="323"/>
      <c r="AG190" s="35"/>
      <c r="AH190" s="50"/>
      <c r="AI190" s="50"/>
      <c r="AJ190" s="209"/>
      <c r="AK190" s="4"/>
      <c r="AL190" s="30"/>
      <c r="AM190" s="30"/>
    </row>
    <row r="191" spans="1:39" s="2" customFormat="1" ht="15">
      <c r="A191" s="11" t="s">
        <v>598</v>
      </c>
      <c r="B191" s="6" t="s">
        <v>1851</v>
      </c>
      <c r="C191" s="6"/>
      <c r="D191" s="1536" t="s">
        <v>1080</v>
      </c>
      <c r="E191" s="1536" t="s">
        <v>1104</v>
      </c>
      <c r="F191" s="30"/>
      <c r="G191" s="30"/>
      <c r="H191" s="30"/>
      <c r="I191" s="30"/>
      <c r="J191" s="30"/>
      <c r="K191" s="30"/>
      <c r="L191" s="30"/>
      <c r="M191" s="1221"/>
      <c r="N191" s="1221"/>
      <c r="O191" s="1221"/>
      <c r="P191" s="1221"/>
      <c r="Q191" s="1221"/>
      <c r="R191" s="1221"/>
      <c r="S191" s="1221"/>
      <c r="T191" s="1221"/>
      <c r="U191" s="1221"/>
      <c r="V191" s="1221"/>
      <c r="W191" s="1221"/>
      <c r="X191" s="1221"/>
      <c r="Y191" s="1221"/>
      <c r="Z191" s="1221"/>
      <c r="AA191" s="1221"/>
      <c r="AB191" s="1221"/>
      <c r="AC191" s="228"/>
      <c r="AD191" s="229"/>
      <c r="AE191" s="1119"/>
      <c r="AF191" s="323"/>
      <c r="AG191" s="35"/>
      <c r="AH191" s="50"/>
      <c r="AI191" s="50"/>
      <c r="AJ191" s="209"/>
      <c r="AK191" s="4"/>
      <c r="AL191" s="30"/>
      <c r="AM191" s="30"/>
    </row>
    <row r="192" spans="1:39" s="2" customFormat="1" ht="15">
      <c r="A192" s="2" t="s">
        <v>444</v>
      </c>
      <c r="B192" s="1" t="s">
        <v>1852</v>
      </c>
      <c r="C192" s="1"/>
      <c r="D192" s="1536" t="s">
        <v>1080</v>
      </c>
      <c r="E192" s="1536" t="s">
        <v>1104</v>
      </c>
      <c r="F192" s="237"/>
      <c r="G192" s="237"/>
      <c r="H192" s="237"/>
      <c r="I192" s="237"/>
      <c r="J192" s="237"/>
      <c r="K192" s="237"/>
      <c r="L192" s="237"/>
      <c r="M192" s="1221"/>
      <c r="N192" s="1221"/>
      <c r="O192" s="1221"/>
      <c r="P192" s="1221"/>
      <c r="Q192" s="1221"/>
      <c r="R192" s="1221"/>
      <c r="S192" s="1221"/>
      <c r="T192" s="1221"/>
      <c r="U192" s="1221"/>
      <c r="V192" s="1221"/>
      <c r="W192" s="1221"/>
      <c r="X192" s="1221"/>
      <c r="Y192" s="1221"/>
      <c r="Z192" s="1221"/>
      <c r="AA192" s="1221"/>
      <c r="AB192" s="1221"/>
      <c r="AC192" s="228"/>
      <c r="AD192" s="229"/>
      <c r="AE192" s="1119"/>
      <c r="AF192" s="414"/>
      <c r="AG192" s="30"/>
      <c r="AH192" s="50"/>
      <c r="AI192" s="50"/>
      <c r="AJ192" s="209"/>
      <c r="AK192" s="4"/>
      <c r="AL192" s="30"/>
      <c r="AM192" s="30"/>
    </row>
    <row r="193" spans="1:39" s="508" customFormat="1" ht="15">
      <c r="A193" s="508" t="s">
        <v>553</v>
      </c>
      <c r="B193" s="5" t="s">
        <v>1853</v>
      </c>
      <c r="C193" s="5"/>
      <c r="D193" s="1536" t="s">
        <v>1080</v>
      </c>
      <c r="E193" s="1536" t="s">
        <v>1104</v>
      </c>
      <c r="F193" s="509"/>
      <c r="G193" s="509"/>
      <c r="H193" s="509"/>
      <c r="I193" s="509"/>
      <c r="J193" s="509"/>
      <c r="K193" s="509"/>
      <c r="L193" s="509"/>
      <c r="M193" s="1221"/>
      <c r="N193" s="1221"/>
      <c r="O193" s="1221"/>
      <c r="P193" s="267">
        <f t="shared" ref="P193" si="132">SUM(P186:P192)</f>
        <v>0</v>
      </c>
      <c r="Q193" s="267">
        <f t="shared" ref="Q193" si="133">SUM(Q186:Q192)</f>
        <v>0</v>
      </c>
      <c r="R193" s="267">
        <f t="shared" ref="R193" si="134">SUM(R186:R192)</f>
        <v>0</v>
      </c>
      <c r="S193" s="267">
        <f t="shared" ref="S193" si="135">SUM(S186:S192)</f>
        <v>0</v>
      </c>
      <c r="T193" s="267">
        <f t="shared" ref="T193" si="136">SUM(T186:T192)</f>
        <v>0</v>
      </c>
      <c r="U193" s="267">
        <f t="shared" ref="U193" si="137">SUM(U186:U192)</f>
        <v>0</v>
      </c>
      <c r="V193" s="267">
        <f t="shared" ref="V193" si="138">SUM(V186:V192)</f>
        <v>0</v>
      </c>
      <c r="W193" s="267">
        <f t="shared" ref="W193" si="139">SUM(W186:W192)</f>
        <v>0</v>
      </c>
      <c r="X193" s="267">
        <f t="shared" ref="X193" si="140">SUM(X186:X192)</f>
        <v>0</v>
      </c>
      <c r="Y193" s="267">
        <f t="shared" ref="Y193" si="141">SUM(Y186:Y192)</f>
        <v>0</v>
      </c>
      <c r="Z193" s="267">
        <f t="shared" ref="Z193" si="142">SUM(Z186:Z192)</f>
        <v>0</v>
      </c>
      <c r="AA193" s="267">
        <f t="shared" ref="AA193" si="143">SUM(AA186:AA192)</f>
        <v>0</v>
      </c>
      <c r="AB193" s="267">
        <f t="shared" ref="AB193" si="144">SUM(AB186:AB192)</f>
        <v>0</v>
      </c>
      <c r="AC193" s="521"/>
      <c r="AD193" s="511"/>
      <c r="AE193" s="1119"/>
      <c r="AF193" s="497" t="str">
        <f>IF(AND(Y193&lt;&gt;0,Z193&lt;&gt;""),(Z193/Y193-1),"")</f>
        <v/>
      </c>
      <c r="AG193" s="498" t="str">
        <f>IF(AND(X193&lt;&gt;0,Y193&lt;&gt;""),(Y193/X193-1),"")</f>
        <v/>
      </c>
      <c r="AH193" s="498" t="str">
        <f>IF(AND(W193&lt;&gt;0,X193&lt;&gt;""),(X193/W193-1),"")</f>
        <v/>
      </c>
      <c r="AI193" s="498" t="str">
        <f>IF(AND(V193&lt;&gt;0,V193&lt;&gt;""),(W193/V193-1),"")</f>
        <v/>
      </c>
      <c r="AJ193" s="499" t="str">
        <f>IF(AND(U193&lt;&gt;0,U193&lt;&gt;""),(V193/U193-1),"")</f>
        <v/>
      </c>
      <c r="AK193" s="495"/>
    </row>
    <row r="194" spans="1:39" s="22" customFormat="1" ht="19.5" customHeight="1">
      <c r="B194" s="5"/>
      <c r="C194" s="5"/>
      <c r="D194" s="227"/>
      <c r="E194" s="227"/>
      <c r="F194" s="237"/>
      <c r="G194" s="237"/>
      <c r="H194" s="237"/>
      <c r="I194" s="237"/>
      <c r="J194" s="237"/>
      <c r="K194" s="237"/>
      <c r="L194" s="237"/>
      <c r="M194" s="1221"/>
      <c r="N194" s="1221"/>
      <c r="O194" s="1221"/>
      <c r="P194" s="1221"/>
      <c r="Q194" s="1221"/>
      <c r="R194" s="1221"/>
      <c r="S194" s="1221"/>
      <c r="T194" s="1221"/>
      <c r="U194" s="1221"/>
      <c r="V194" s="1221"/>
      <c r="W194" s="1221"/>
      <c r="X194" s="1221"/>
      <c r="Y194" s="1221"/>
      <c r="Z194" s="1221"/>
      <c r="AA194" s="1221"/>
      <c r="AB194" s="1221"/>
      <c r="AC194" s="234"/>
      <c r="AD194" s="235"/>
      <c r="AE194" s="1119"/>
      <c r="AF194" s="413"/>
      <c r="AG194" s="321"/>
      <c r="AH194" s="50"/>
      <c r="AI194" s="50"/>
      <c r="AJ194" s="209"/>
      <c r="AK194" s="4"/>
    </row>
    <row r="195" spans="1:39" s="2" customFormat="1" ht="15">
      <c r="A195" s="31" t="s">
        <v>1854</v>
      </c>
      <c r="B195" s="6"/>
      <c r="C195" s="6"/>
      <c r="D195" s="227"/>
      <c r="E195" s="224"/>
      <c r="F195" s="237"/>
      <c r="G195" s="237"/>
      <c r="H195" s="237"/>
      <c r="I195" s="237"/>
      <c r="J195" s="237"/>
      <c r="K195" s="237"/>
      <c r="L195" s="237"/>
      <c r="M195" s="1221"/>
      <c r="N195" s="1221"/>
      <c r="O195" s="1221"/>
      <c r="P195" s="1221"/>
      <c r="Q195" s="1221"/>
      <c r="R195" s="1221"/>
      <c r="S195" s="1221"/>
      <c r="T195" s="1221"/>
      <c r="U195" s="1221"/>
      <c r="V195" s="1221"/>
      <c r="W195" s="1221"/>
      <c r="X195" s="1221"/>
      <c r="Y195" s="1221"/>
      <c r="Z195" s="1221"/>
      <c r="AA195" s="1221"/>
      <c r="AB195" s="1221"/>
      <c r="AC195" s="228"/>
      <c r="AD195" s="229"/>
      <c r="AE195" s="1119"/>
      <c r="AF195" s="414"/>
      <c r="AG195" s="30"/>
      <c r="AH195" s="50"/>
      <c r="AI195" s="50"/>
      <c r="AJ195" s="209"/>
      <c r="AK195" s="4"/>
      <c r="AL195" s="30"/>
      <c r="AM195" s="30"/>
    </row>
    <row r="196" spans="1:39" s="2" customFormat="1" ht="15">
      <c r="A196" s="6" t="s">
        <v>591</v>
      </c>
      <c r="B196" s="6" t="s">
        <v>1855</v>
      </c>
      <c r="C196" s="6"/>
      <c r="D196" s="224" t="s">
        <v>1080</v>
      </c>
      <c r="E196" s="224" t="s">
        <v>1104</v>
      </c>
      <c r="F196" s="237"/>
      <c r="G196" s="237"/>
      <c r="H196" s="237"/>
      <c r="I196" s="237"/>
      <c r="J196" s="237"/>
      <c r="K196" s="237"/>
      <c r="L196" s="237"/>
      <c r="M196" s="1221"/>
      <c r="N196" s="1221"/>
      <c r="O196" s="1221"/>
      <c r="P196" s="1221"/>
      <c r="Q196" s="1221"/>
      <c r="R196" s="1221"/>
      <c r="S196" s="1221"/>
      <c r="T196" s="1221"/>
      <c r="U196" s="1221"/>
      <c r="V196" s="1221"/>
      <c r="W196" s="1221"/>
      <c r="X196" s="1221"/>
      <c r="Y196" s="1221"/>
      <c r="Z196" s="1221"/>
      <c r="AA196" s="1221"/>
      <c r="AB196" s="1221"/>
      <c r="AC196" s="228"/>
      <c r="AD196" s="229"/>
      <c r="AE196" s="1119"/>
      <c r="AF196" s="323"/>
      <c r="AG196" s="35"/>
      <c r="AH196" s="50"/>
      <c r="AI196" s="50"/>
      <c r="AJ196" s="209"/>
      <c r="AK196" s="4"/>
      <c r="AL196" s="30"/>
      <c r="AM196" s="30"/>
    </row>
    <row r="197" spans="1:39" s="2" customFormat="1" ht="15">
      <c r="A197" s="6" t="s">
        <v>592</v>
      </c>
      <c r="B197" s="6" t="s">
        <v>1856</v>
      </c>
      <c r="C197" s="6"/>
      <c r="D197" s="224" t="s">
        <v>1080</v>
      </c>
      <c r="E197" s="224" t="s">
        <v>1104</v>
      </c>
      <c r="F197" s="237"/>
      <c r="G197" s="237"/>
      <c r="H197" s="237"/>
      <c r="I197" s="237"/>
      <c r="J197" s="237"/>
      <c r="K197" s="237"/>
      <c r="L197" s="237"/>
      <c r="M197" s="1221"/>
      <c r="N197" s="1221"/>
      <c r="O197" s="1221"/>
      <c r="P197" s="1221"/>
      <c r="Q197" s="1221"/>
      <c r="R197" s="1221"/>
      <c r="S197" s="1221"/>
      <c r="T197" s="1221"/>
      <c r="U197" s="1221"/>
      <c r="V197" s="1221"/>
      <c r="W197" s="1221"/>
      <c r="X197" s="1221"/>
      <c r="Y197" s="1221"/>
      <c r="Z197" s="1221"/>
      <c r="AA197" s="1221"/>
      <c r="AB197" s="1221"/>
      <c r="AC197" s="228"/>
      <c r="AD197" s="229"/>
      <c r="AE197" s="1119"/>
      <c r="AF197" s="323"/>
      <c r="AG197" s="35"/>
      <c r="AH197" s="50"/>
      <c r="AI197" s="50"/>
      <c r="AJ197" s="209"/>
      <c r="AK197" s="4"/>
      <c r="AL197" s="30"/>
      <c r="AM197" s="30"/>
    </row>
    <row r="198" spans="1:39" s="2" customFormat="1" ht="15">
      <c r="A198" s="6" t="s">
        <v>593</v>
      </c>
      <c r="B198" s="6" t="s">
        <v>1611</v>
      </c>
      <c r="C198" s="6"/>
      <c r="D198" s="224" t="s">
        <v>1080</v>
      </c>
      <c r="E198" s="224" t="s">
        <v>1104</v>
      </c>
      <c r="F198" s="237"/>
      <c r="G198" s="237"/>
      <c r="H198" s="237"/>
      <c r="I198" s="237"/>
      <c r="J198" s="237"/>
      <c r="K198" s="237"/>
      <c r="L198" s="237"/>
      <c r="M198" s="1221"/>
      <c r="N198" s="1221"/>
      <c r="O198" s="1221"/>
      <c r="P198" s="1221"/>
      <c r="Q198" s="1221"/>
      <c r="R198" s="1221"/>
      <c r="S198" s="1221"/>
      <c r="T198" s="1221"/>
      <c r="U198" s="1221"/>
      <c r="V198" s="1221"/>
      <c r="W198" s="1221"/>
      <c r="X198" s="1221"/>
      <c r="Y198" s="1221"/>
      <c r="Z198" s="1221"/>
      <c r="AA198" s="1221"/>
      <c r="AB198" s="1221"/>
      <c r="AC198" s="228"/>
      <c r="AD198" s="229"/>
      <c r="AE198" s="1119"/>
      <c r="AF198" s="323"/>
      <c r="AG198" s="35"/>
      <c r="AH198" s="50"/>
      <c r="AI198" s="50"/>
      <c r="AJ198" s="209"/>
      <c r="AK198" s="4"/>
      <c r="AL198" s="30"/>
      <c r="AM198" s="30"/>
    </row>
    <row r="199" spans="1:39" s="2" customFormat="1" ht="15">
      <c r="A199" s="6" t="s">
        <v>594</v>
      </c>
      <c r="B199" s="6" t="s">
        <v>1612</v>
      </c>
      <c r="C199" s="6"/>
      <c r="D199" s="224" t="s">
        <v>1080</v>
      </c>
      <c r="E199" s="224" t="s">
        <v>1104</v>
      </c>
      <c r="F199" s="237"/>
      <c r="G199" s="237"/>
      <c r="H199" s="237"/>
      <c r="I199" s="237"/>
      <c r="J199" s="237"/>
      <c r="K199" s="237"/>
      <c r="L199" s="237"/>
      <c r="M199" s="1221"/>
      <c r="N199" s="1221"/>
      <c r="O199" s="1221"/>
      <c r="P199" s="1221"/>
      <c r="Q199" s="1221"/>
      <c r="R199" s="1221"/>
      <c r="S199" s="1221"/>
      <c r="T199" s="1221"/>
      <c r="U199" s="1221"/>
      <c r="V199" s="1221"/>
      <c r="W199" s="1221"/>
      <c r="X199" s="1221"/>
      <c r="Y199" s="1221"/>
      <c r="Z199" s="1221"/>
      <c r="AA199" s="1221"/>
      <c r="AB199" s="1221"/>
      <c r="AC199" s="228"/>
      <c r="AD199" s="229"/>
      <c r="AE199" s="1119"/>
      <c r="AF199" s="323"/>
      <c r="AG199" s="35"/>
      <c r="AH199" s="50"/>
      <c r="AI199" s="50"/>
      <c r="AJ199" s="209"/>
      <c r="AK199" s="4"/>
      <c r="AL199" s="30"/>
      <c r="AM199" s="30"/>
    </row>
    <row r="200" spans="1:39" s="2" customFormat="1" ht="15">
      <c r="A200" s="6" t="s">
        <v>595</v>
      </c>
      <c r="B200" s="6" t="s">
        <v>1613</v>
      </c>
      <c r="C200" s="6"/>
      <c r="D200" s="224" t="s">
        <v>1080</v>
      </c>
      <c r="E200" s="224" t="s">
        <v>1104</v>
      </c>
      <c r="F200" s="237"/>
      <c r="G200" s="237"/>
      <c r="H200" s="237"/>
      <c r="I200" s="237"/>
      <c r="J200" s="237"/>
      <c r="K200" s="237"/>
      <c r="L200" s="237"/>
      <c r="M200" s="1221"/>
      <c r="N200" s="1221"/>
      <c r="O200" s="1221"/>
      <c r="P200" s="1221"/>
      <c r="Q200" s="1221"/>
      <c r="R200" s="1221"/>
      <c r="S200" s="1221"/>
      <c r="T200" s="1221"/>
      <c r="U200" s="1221"/>
      <c r="V200" s="1221"/>
      <c r="W200" s="1221"/>
      <c r="X200" s="1221"/>
      <c r="Y200" s="1221"/>
      <c r="Z200" s="1221"/>
      <c r="AA200" s="1221"/>
      <c r="AB200" s="1221"/>
      <c r="AC200" s="228"/>
      <c r="AD200" s="229"/>
      <c r="AE200" s="1119"/>
      <c r="AF200" s="323"/>
      <c r="AG200" s="35"/>
      <c r="AH200" s="50"/>
      <c r="AI200" s="50"/>
      <c r="AJ200" s="209"/>
      <c r="AK200" s="4"/>
      <c r="AL200" s="30"/>
      <c r="AM200" s="30"/>
    </row>
    <row r="201" spans="1:39" s="2" customFormat="1" ht="15">
      <c r="A201" s="11" t="s">
        <v>596</v>
      </c>
      <c r="B201" s="11" t="s">
        <v>1614</v>
      </c>
      <c r="C201" s="11"/>
      <c r="D201" s="224" t="s">
        <v>1080</v>
      </c>
      <c r="E201" s="224" t="s">
        <v>1104</v>
      </c>
      <c r="F201" s="237"/>
      <c r="G201" s="237"/>
      <c r="H201" s="237"/>
      <c r="I201" s="237"/>
      <c r="J201" s="237"/>
      <c r="K201" s="237"/>
      <c r="L201" s="237"/>
      <c r="M201" s="1221"/>
      <c r="N201" s="1221"/>
      <c r="O201" s="1221"/>
      <c r="P201" s="1221"/>
      <c r="Q201" s="1221"/>
      <c r="R201" s="1221"/>
      <c r="S201" s="1221"/>
      <c r="T201" s="1221"/>
      <c r="U201" s="1221"/>
      <c r="V201" s="1221"/>
      <c r="W201" s="1221"/>
      <c r="X201" s="1221"/>
      <c r="Y201" s="1221"/>
      <c r="Z201" s="1221"/>
      <c r="AA201" s="1221"/>
      <c r="AB201" s="1221"/>
      <c r="AC201" s="228"/>
      <c r="AD201" s="229"/>
      <c r="AE201" s="1119"/>
      <c r="AF201" s="323"/>
      <c r="AG201" s="35"/>
      <c r="AH201" s="50"/>
      <c r="AI201" s="50"/>
      <c r="AJ201" s="209"/>
      <c r="AK201" s="4"/>
      <c r="AL201" s="30"/>
      <c r="AM201" s="30"/>
    </row>
    <row r="202" spans="1:39" s="2" customFormat="1" ht="15">
      <c r="A202" s="2" t="s">
        <v>445</v>
      </c>
      <c r="B202" s="1" t="s">
        <v>1615</v>
      </c>
      <c r="C202" s="1"/>
      <c r="D202" s="224" t="s">
        <v>1080</v>
      </c>
      <c r="E202" s="224" t="s">
        <v>1104</v>
      </c>
      <c r="F202" s="237"/>
      <c r="G202" s="237"/>
      <c r="H202" s="237"/>
      <c r="I202" s="237"/>
      <c r="J202" s="237"/>
      <c r="K202" s="237"/>
      <c r="L202" s="237"/>
      <c r="M202" s="1221"/>
      <c r="N202" s="1221"/>
      <c r="O202" s="1221"/>
      <c r="P202" s="1221"/>
      <c r="Q202" s="1221"/>
      <c r="R202" s="1221"/>
      <c r="S202" s="1221"/>
      <c r="T202" s="1221"/>
      <c r="U202" s="1221"/>
      <c r="V202" s="1221"/>
      <c r="W202" s="1221"/>
      <c r="X202" s="1221"/>
      <c r="Y202" s="1221"/>
      <c r="Z202" s="1221"/>
      <c r="AA202" s="1221"/>
      <c r="AB202" s="1221"/>
      <c r="AC202" s="228"/>
      <c r="AD202" s="229"/>
      <c r="AE202" s="1119"/>
      <c r="AF202" s="414"/>
      <c r="AG202" s="30"/>
      <c r="AH202" s="50"/>
      <c r="AI202" s="50"/>
      <c r="AJ202" s="209"/>
      <c r="AK202" s="4"/>
      <c r="AL202" s="30"/>
      <c r="AM202" s="30"/>
    </row>
    <row r="203" spans="1:39" s="22" customFormat="1" ht="15">
      <c r="A203" s="22" t="s">
        <v>554</v>
      </c>
      <c r="B203" s="5" t="s">
        <v>1616</v>
      </c>
      <c r="C203" s="5"/>
      <c r="D203" s="227" t="s">
        <v>1080</v>
      </c>
      <c r="E203" s="224" t="s">
        <v>1104</v>
      </c>
      <c r="F203" s="237"/>
      <c r="G203" s="237"/>
      <c r="H203" s="237"/>
      <c r="I203" s="237"/>
      <c r="J203" s="237"/>
      <c r="K203" s="237"/>
      <c r="L203" s="237"/>
      <c r="M203" s="1221"/>
      <c r="N203" s="1221"/>
      <c r="O203" s="1221"/>
      <c r="P203" s="267">
        <f t="shared" ref="P203" si="145">SUM(P196:P202)</f>
        <v>0</v>
      </c>
      <c r="Q203" s="267">
        <f t="shared" ref="Q203" si="146">SUM(Q196:Q202)</f>
        <v>0</v>
      </c>
      <c r="R203" s="267">
        <f t="shared" ref="R203" si="147">SUM(R196:R202)</f>
        <v>0</v>
      </c>
      <c r="S203" s="267">
        <f t="shared" ref="S203" si="148">SUM(S196:S202)</f>
        <v>0</v>
      </c>
      <c r="T203" s="267">
        <f t="shared" ref="T203" si="149">SUM(T196:T202)</f>
        <v>0</v>
      </c>
      <c r="U203" s="267">
        <f t="shared" ref="U203" si="150">SUM(U196:U202)</f>
        <v>0</v>
      </c>
      <c r="V203" s="267">
        <f t="shared" ref="V203" si="151">SUM(V196:V202)</f>
        <v>0</v>
      </c>
      <c r="W203" s="267">
        <f t="shared" ref="W203" si="152">SUM(W196:W202)</f>
        <v>0</v>
      </c>
      <c r="X203" s="267">
        <f t="shared" ref="X203" si="153">SUM(X196:X202)</f>
        <v>0</v>
      </c>
      <c r="Y203" s="267">
        <f t="shared" ref="Y203" si="154">SUM(Y196:Y202)</f>
        <v>0</v>
      </c>
      <c r="Z203" s="267">
        <f t="shared" ref="Z203" si="155">SUM(Z196:Z202)</f>
        <v>0</v>
      </c>
      <c r="AA203" s="267">
        <f t="shared" ref="AA203" si="156">SUM(AA196:AA202)</f>
        <v>0</v>
      </c>
      <c r="AB203" s="267">
        <f t="shared" ref="AB203" si="157">SUM(AB196:AB202)</f>
        <v>0</v>
      </c>
      <c r="AC203" s="234"/>
      <c r="AD203" s="235"/>
      <c r="AE203" s="1119"/>
      <c r="AF203" s="208" t="str">
        <f>IF(AND(Y203&lt;&gt;0,Z203&lt;&gt;""),(Z203/Y203-1),"")</f>
        <v/>
      </c>
      <c r="AG203" s="50" t="str">
        <f>IF(AND(X203&lt;&gt;0,Y203&lt;&gt;""),(Y203/X203-1),"")</f>
        <v/>
      </c>
      <c r="AH203" s="50" t="str">
        <f>IF(AND(W203&lt;&gt;0,X203&lt;&gt;""),(X203/W203-1),"")</f>
        <v/>
      </c>
      <c r="AI203" s="50" t="str">
        <f>IF(AND(V203&lt;&gt;0,V203&lt;&gt;""),(W203/V203-1),"")</f>
        <v/>
      </c>
      <c r="AJ203" s="209" t="str">
        <f>IF(AND(U203&lt;&gt;0,U203&lt;&gt;""),(V203/U203-1),"")</f>
        <v/>
      </c>
      <c r="AK203" s="4"/>
    </row>
    <row r="204" spans="1:39" s="22" customFormat="1" ht="5.25" customHeight="1">
      <c r="B204" s="5"/>
      <c r="C204" s="5"/>
      <c r="D204" s="227"/>
      <c r="E204" s="227"/>
      <c r="F204" s="237"/>
      <c r="G204" s="237"/>
      <c r="H204" s="237"/>
      <c r="I204" s="237"/>
      <c r="J204" s="237"/>
      <c r="K204" s="237"/>
      <c r="L204" s="237"/>
      <c r="M204" s="1221"/>
      <c r="N204" s="1221"/>
      <c r="O204" s="1221"/>
      <c r="P204" s="1221"/>
      <c r="Q204" s="1221"/>
      <c r="R204" s="1221"/>
      <c r="S204" s="1221"/>
      <c r="T204" s="1221"/>
      <c r="U204" s="1221"/>
      <c r="V204" s="1221"/>
      <c r="W204" s="1221"/>
      <c r="X204" s="1221"/>
      <c r="Y204" s="1221"/>
      <c r="Z204" s="1221"/>
      <c r="AA204" s="1221"/>
      <c r="AB204" s="1221"/>
      <c r="AC204" s="234"/>
      <c r="AD204" s="235"/>
      <c r="AE204" s="1119"/>
      <c r="AF204" s="413"/>
      <c r="AG204" s="321"/>
      <c r="AH204" s="50"/>
      <c r="AI204" s="50"/>
      <c r="AJ204" s="209"/>
      <c r="AK204" s="4"/>
    </row>
    <row r="205" spans="1:39" s="2" customFormat="1" ht="15">
      <c r="A205" s="780" t="s">
        <v>1617</v>
      </c>
      <c r="B205" s="8"/>
      <c r="C205" s="8"/>
      <c r="D205" s="227"/>
      <c r="E205" s="224"/>
      <c r="F205" s="237"/>
      <c r="G205" s="237"/>
      <c r="H205" s="237"/>
      <c r="I205" s="237"/>
      <c r="J205" s="237"/>
      <c r="K205" s="237"/>
      <c r="L205" s="237"/>
      <c r="M205" s="1221"/>
      <c r="N205" s="1221"/>
      <c r="O205" s="1221"/>
      <c r="P205" s="1221"/>
      <c r="Q205" s="1221"/>
      <c r="R205" s="1221"/>
      <c r="S205" s="1221"/>
      <c r="T205" s="1221"/>
      <c r="U205" s="1221"/>
      <c r="V205" s="1221"/>
      <c r="W205" s="1221"/>
      <c r="X205" s="1221"/>
      <c r="Y205" s="1221"/>
      <c r="Z205" s="1221"/>
      <c r="AA205" s="1221"/>
      <c r="AB205" s="1221"/>
      <c r="AC205" s="228"/>
      <c r="AD205" s="229"/>
      <c r="AE205" s="1119"/>
      <c r="AF205" s="414"/>
      <c r="AG205" s="30"/>
      <c r="AH205" s="50"/>
      <c r="AI205" s="50"/>
      <c r="AJ205" s="209"/>
      <c r="AK205" s="4"/>
      <c r="AL205" s="30"/>
      <c r="AM205" s="30"/>
    </row>
    <row r="206" spans="1:39" s="2" customFormat="1" ht="15">
      <c r="A206" s="30" t="s">
        <v>604</v>
      </c>
      <c r="B206" s="23" t="s">
        <v>1618</v>
      </c>
      <c r="C206" s="23"/>
      <c r="D206" s="224" t="s">
        <v>1080</v>
      </c>
      <c r="E206" s="224" t="s">
        <v>1104</v>
      </c>
      <c r="F206" s="237"/>
      <c r="G206" s="237"/>
      <c r="H206" s="237"/>
      <c r="I206" s="237"/>
      <c r="J206" s="237"/>
      <c r="K206" s="237"/>
      <c r="L206" s="237"/>
      <c r="M206" s="1221"/>
      <c r="N206" s="1221"/>
      <c r="O206" s="1221"/>
      <c r="P206" s="1221"/>
      <c r="Q206" s="1221"/>
      <c r="R206" s="1221"/>
      <c r="S206" s="1221"/>
      <c r="T206" s="1221"/>
      <c r="U206" s="1221"/>
      <c r="V206" s="1221"/>
      <c r="W206" s="1221"/>
      <c r="X206" s="1221"/>
      <c r="Y206" s="1221"/>
      <c r="Z206" s="1221"/>
      <c r="AA206" s="1221"/>
      <c r="AB206" s="1221"/>
      <c r="AC206" s="228"/>
      <c r="AD206" s="229"/>
      <c r="AE206" s="1119"/>
      <c r="AF206" s="323"/>
      <c r="AG206" s="35"/>
      <c r="AH206" s="50"/>
      <c r="AI206" s="50"/>
      <c r="AJ206" s="209"/>
      <c r="AK206" s="4"/>
      <c r="AL206" s="30"/>
      <c r="AM206" s="30"/>
    </row>
    <row r="207" spans="1:39" s="2" customFormat="1" ht="15">
      <c r="A207" s="30" t="s">
        <v>2309</v>
      </c>
      <c r="B207" s="23" t="s">
        <v>1619</v>
      </c>
      <c r="C207" s="23"/>
      <c r="D207" s="224" t="s">
        <v>1080</v>
      </c>
      <c r="E207" s="224" t="s">
        <v>1104</v>
      </c>
      <c r="F207" s="237"/>
      <c r="G207" s="237"/>
      <c r="H207" s="237"/>
      <c r="I207" s="237"/>
      <c r="J207" s="237"/>
      <c r="K207" s="237"/>
      <c r="L207" s="237"/>
      <c r="M207" s="1221"/>
      <c r="N207" s="1221"/>
      <c r="O207" s="1221"/>
      <c r="P207" s="1221"/>
      <c r="Q207" s="1221"/>
      <c r="R207" s="1221"/>
      <c r="S207" s="1221"/>
      <c r="T207" s="1221"/>
      <c r="U207" s="1221"/>
      <c r="V207" s="1221"/>
      <c r="W207" s="1221"/>
      <c r="X207" s="1221"/>
      <c r="Y207" s="1221"/>
      <c r="Z207" s="1221"/>
      <c r="AA207" s="1221"/>
      <c r="AB207" s="1221"/>
      <c r="AC207" s="228"/>
      <c r="AD207" s="229"/>
      <c r="AE207" s="1119"/>
      <c r="AF207" s="323"/>
      <c r="AG207" s="35"/>
      <c r="AH207" s="50"/>
      <c r="AI207" s="50"/>
      <c r="AJ207" s="209"/>
      <c r="AK207" s="4"/>
      <c r="AL207" s="30"/>
      <c r="AM207" s="30"/>
    </row>
    <row r="208" spans="1:39" s="2" customFormat="1" ht="15">
      <c r="A208" s="30" t="s">
        <v>2310</v>
      </c>
      <c r="B208" s="23" t="s">
        <v>1620</v>
      </c>
      <c r="C208" s="23"/>
      <c r="D208" s="224" t="s">
        <v>1080</v>
      </c>
      <c r="E208" s="224" t="s">
        <v>1104</v>
      </c>
      <c r="F208" s="237"/>
      <c r="G208" s="237"/>
      <c r="H208" s="237"/>
      <c r="I208" s="237"/>
      <c r="J208" s="237"/>
      <c r="K208" s="237"/>
      <c r="L208" s="237"/>
      <c r="M208" s="1221"/>
      <c r="N208" s="1221"/>
      <c r="O208" s="1221"/>
      <c r="P208" s="1221"/>
      <c r="Q208" s="1221"/>
      <c r="R208" s="1221"/>
      <c r="S208" s="1221"/>
      <c r="T208" s="1221"/>
      <c r="U208" s="1221"/>
      <c r="V208" s="1221"/>
      <c r="W208" s="1221"/>
      <c r="X208" s="1221"/>
      <c r="Y208" s="1221"/>
      <c r="Z208" s="1221"/>
      <c r="AA208" s="1221"/>
      <c r="AB208" s="1221"/>
      <c r="AC208" s="228"/>
      <c r="AD208" s="229"/>
      <c r="AE208" s="1119"/>
      <c r="AF208" s="323"/>
      <c r="AG208" s="35"/>
      <c r="AH208" s="50"/>
      <c r="AI208" s="50"/>
      <c r="AJ208" s="209"/>
      <c r="AK208" s="4"/>
      <c r="AL208" s="30"/>
      <c r="AM208" s="30"/>
    </row>
    <row r="209" spans="1:39" s="2" customFormat="1" ht="15">
      <c r="A209" s="30" t="s">
        <v>2311</v>
      </c>
      <c r="B209" s="23" t="s">
        <v>1621</v>
      </c>
      <c r="C209" s="23"/>
      <c r="D209" s="224" t="s">
        <v>1080</v>
      </c>
      <c r="E209" s="224" t="s">
        <v>1104</v>
      </c>
      <c r="F209" s="237"/>
      <c r="G209" s="237"/>
      <c r="H209" s="237"/>
      <c r="I209" s="237"/>
      <c r="J209" s="237"/>
      <c r="K209" s="237"/>
      <c r="L209" s="237"/>
      <c r="M209" s="1221"/>
      <c r="N209" s="1221"/>
      <c r="O209" s="1221"/>
      <c r="P209" s="1221"/>
      <c r="Q209" s="1221"/>
      <c r="R209" s="1221"/>
      <c r="S209" s="1221"/>
      <c r="T209" s="1221"/>
      <c r="U209" s="1221"/>
      <c r="V209" s="1221"/>
      <c r="W209" s="1221"/>
      <c r="X209" s="1221"/>
      <c r="Y209" s="1221"/>
      <c r="Z209" s="1221"/>
      <c r="AA209" s="1221"/>
      <c r="AB209" s="1221"/>
      <c r="AC209" s="228"/>
      <c r="AD209" s="229"/>
      <c r="AE209" s="1119"/>
      <c r="AF209" s="323"/>
      <c r="AG209" s="35"/>
      <c r="AH209" s="50"/>
      <c r="AI209" s="50"/>
      <c r="AJ209" s="209"/>
      <c r="AK209" s="4"/>
      <c r="AL209" s="30"/>
      <c r="AM209" s="30"/>
    </row>
    <row r="210" spans="1:39" s="2" customFormat="1" ht="15">
      <c r="A210" s="30" t="s">
        <v>2312</v>
      </c>
      <c r="B210" s="23" t="s">
        <v>1622</v>
      </c>
      <c r="C210" s="23"/>
      <c r="D210" s="224" t="s">
        <v>1080</v>
      </c>
      <c r="E210" s="224" t="s">
        <v>1104</v>
      </c>
      <c r="F210" s="237"/>
      <c r="G210" s="237"/>
      <c r="H210" s="237"/>
      <c r="I210" s="237"/>
      <c r="J210" s="237"/>
      <c r="K210" s="237"/>
      <c r="L210" s="237"/>
      <c r="M210" s="1221"/>
      <c r="N210" s="1221"/>
      <c r="O210" s="1221"/>
      <c r="P210" s="1221"/>
      <c r="Q210" s="1221"/>
      <c r="R210" s="1221"/>
      <c r="S210" s="1221"/>
      <c r="T210" s="1221"/>
      <c r="U210" s="1221"/>
      <c r="V210" s="1221"/>
      <c r="W210" s="1221"/>
      <c r="X210" s="1221"/>
      <c r="Y210" s="1221"/>
      <c r="Z210" s="1221"/>
      <c r="AA210" s="1221"/>
      <c r="AB210" s="1221"/>
      <c r="AC210" s="228"/>
      <c r="AD210" s="229"/>
      <c r="AE210" s="1119"/>
      <c r="AF210" s="323"/>
      <c r="AG210" s="35"/>
      <c r="AH210" s="50"/>
      <c r="AI210" s="50"/>
      <c r="AJ210" s="209"/>
      <c r="AK210" s="4"/>
      <c r="AL210" s="30"/>
      <c r="AM210" s="30"/>
    </row>
    <row r="211" spans="1:39" s="2" customFormat="1" ht="15">
      <c r="A211" s="30" t="s">
        <v>603</v>
      </c>
      <c r="B211" s="23" t="s">
        <v>1623</v>
      </c>
      <c r="C211" s="23"/>
      <c r="D211" s="224" t="s">
        <v>1080</v>
      </c>
      <c r="E211" s="224" t="s">
        <v>1104</v>
      </c>
      <c r="F211" s="237"/>
      <c r="G211" s="237"/>
      <c r="H211" s="237"/>
      <c r="I211" s="237"/>
      <c r="J211" s="237"/>
      <c r="K211" s="237"/>
      <c r="L211" s="237"/>
      <c r="M211" s="1221"/>
      <c r="N211" s="1221"/>
      <c r="O211" s="1221"/>
      <c r="P211" s="1221"/>
      <c r="Q211" s="1221"/>
      <c r="R211" s="1221"/>
      <c r="S211" s="1221"/>
      <c r="T211" s="1221"/>
      <c r="U211" s="1221"/>
      <c r="V211" s="1221"/>
      <c r="W211" s="1221"/>
      <c r="X211" s="1221"/>
      <c r="Y211" s="1221"/>
      <c r="Z211" s="1221"/>
      <c r="AA211" s="1221"/>
      <c r="AB211" s="1221"/>
      <c r="AC211" s="228"/>
      <c r="AD211" s="229"/>
      <c r="AE211" s="1119"/>
      <c r="AF211" s="323"/>
      <c r="AG211" s="35"/>
      <c r="AH211" s="50"/>
      <c r="AI211" s="50"/>
      <c r="AJ211" s="209"/>
      <c r="AK211" s="4"/>
      <c r="AL211" s="30"/>
      <c r="AM211" s="30"/>
    </row>
    <row r="212" spans="1:39" s="2" customFormat="1" ht="15">
      <c r="A212" s="2" t="s">
        <v>446</v>
      </c>
      <c r="B212" s="1" t="s">
        <v>1624</v>
      </c>
      <c r="C212" s="1"/>
      <c r="D212" s="224" t="s">
        <v>1080</v>
      </c>
      <c r="E212" s="224" t="s">
        <v>1104</v>
      </c>
      <c r="F212" s="237"/>
      <c r="G212" s="237"/>
      <c r="H212" s="237"/>
      <c r="I212" s="237"/>
      <c r="J212" s="237"/>
      <c r="K212" s="237"/>
      <c r="L212" s="237"/>
      <c r="M212" s="1221"/>
      <c r="N212" s="1221"/>
      <c r="O212" s="1221"/>
      <c r="P212" s="1221"/>
      <c r="Q212" s="1221"/>
      <c r="R212" s="1221"/>
      <c r="S212" s="1221"/>
      <c r="T212" s="1221"/>
      <c r="U212" s="1221"/>
      <c r="V212" s="1221"/>
      <c r="W212" s="1221"/>
      <c r="X212" s="1221"/>
      <c r="Y212" s="1221"/>
      <c r="Z212" s="1221"/>
      <c r="AA212" s="1221"/>
      <c r="AB212" s="1221"/>
      <c r="AC212" s="228"/>
      <c r="AD212" s="229"/>
      <c r="AE212" s="1119"/>
      <c r="AF212" s="414"/>
      <c r="AG212" s="30"/>
      <c r="AH212" s="50"/>
      <c r="AI212" s="50"/>
      <c r="AJ212" s="209"/>
      <c r="AK212" s="4"/>
      <c r="AL212" s="30"/>
      <c r="AM212" s="30"/>
    </row>
    <row r="213" spans="1:39" s="22" customFormat="1" ht="15">
      <c r="A213" s="22" t="s">
        <v>506</v>
      </c>
      <c r="B213" s="5" t="s">
        <v>1625</v>
      </c>
      <c r="C213" s="5"/>
      <c r="D213" s="227" t="s">
        <v>1080</v>
      </c>
      <c r="E213" s="224" t="s">
        <v>1104</v>
      </c>
      <c r="F213" s="237"/>
      <c r="G213" s="237"/>
      <c r="H213" s="237"/>
      <c r="I213" s="237"/>
      <c r="J213" s="237"/>
      <c r="K213" s="237"/>
      <c r="L213" s="237"/>
      <c r="M213" s="1221"/>
      <c r="N213" s="1221"/>
      <c r="O213" s="1221"/>
      <c r="P213" s="267">
        <f t="shared" ref="P213" si="158">SUM(P206:P212)</f>
        <v>0</v>
      </c>
      <c r="Q213" s="267">
        <f t="shared" ref="Q213" si="159">SUM(Q206:Q212)</f>
        <v>0</v>
      </c>
      <c r="R213" s="267">
        <f t="shared" ref="R213" si="160">SUM(R206:R212)</f>
        <v>0</v>
      </c>
      <c r="S213" s="267">
        <f t="shared" ref="S213" si="161">SUM(S206:S212)</f>
        <v>0</v>
      </c>
      <c r="T213" s="267">
        <f t="shared" ref="T213" si="162">SUM(T206:T212)</f>
        <v>0</v>
      </c>
      <c r="U213" s="267">
        <f t="shared" ref="U213" si="163">SUM(U206:U212)</f>
        <v>0</v>
      </c>
      <c r="V213" s="267">
        <f t="shared" ref="V213" si="164">SUM(V206:V212)</f>
        <v>0</v>
      </c>
      <c r="W213" s="267">
        <f t="shared" ref="W213" si="165">SUM(W206:W212)</f>
        <v>0</v>
      </c>
      <c r="X213" s="267">
        <f t="shared" ref="X213" si="166">SUM(X206:X212)</f>
        <v>0</v>
      </c>
      <c r="Y213" s="267">
        <f t="shared" ref="Y213" si="167">SUM(Y206:Y212)</f>
        <v>0</v>
      </c>
      <c r="Z213" s="267">
        <f t="shared" ref="Z213" si="168">SUM(Z206:Z212)</f>
        <v>0</v>
      </c>
      <c r="AA213" s="267">
        <f t="shared" ref="AA213" si="169">SUM(AA206:AA212)</f>
        <v>0</v>
      </c>
      <c r="AB213" s="267">
        <f t="shared" ref="AB213" si="170">SUM(AB206:AB212)</f>
        <v>0</v>
      </c>
      <c r="AC213" s="234"/>
      <c r="AD213" s="235"/>
      <c r="AE213" s="1119"/>
      <c r="AF213" s="208" t="str">
        <f>IF(AND(Y213&lt;&gt;0,Z213&lt;&gt;""),(Z213/Y213-1),"")</f>
        <v/>
      </c>
      <c r="AG213" s="50" t="str">
        <f>IF(AND(X213&lt;&gt;0,Y213&lt;&gt;""),(Y213/X213-1),"")</f>
        <v/>
      </c>
      <c r="AH213" s="50" t="str">
        <f>IF(AND(W213&lt;&gt;0,X213&lt;&gt;""),(X213/W213-1),"")</f>
        <v/>
      </c>
      <c r="AI213" s="50" t="str">
        <f>IF(AND(V213&lt;&gt;0,V213&lt;&gt;""),(W213/V213-1),"")</f>
        <v/>
      </c>
      <c r="AJ213" s="209" t="str">
        <f>IF(AND(U213&lt;&gt;0,U213&lt;&gt;""),(V213/U213-1),"")</f>
        <v/>
      </c>
      <c r="AK213" s="4"/>
    </row>
    <row r="214" spans="1:39" s="22" customFormat="1" ht="5.25" customHeight="1">
      <c r="B214" s="5"/>
      <c r="C214" s="5"/>
      <c r="D214" s="227"/>
      <c r="E214" s="227"/>
      <c r="F214" s="237"/>
      <c r="G214" s="237"/>
      <c r="H214" s="237"/>
      <c r="I214" s="237"/>
      <c r="J214" s="237"/>
      <c r="K214" s="237"/>
      <c r="L214" s="237"/>
      <c r="M214" s="1221"/>
      <c r="N214" s="1221"/>
      <c r="O214" s="1221"/>
      <c r="P214" s="1221"/>
      <c r="Q214" s="1221"/>
      <c r="R214" s="1221"/>
      <c r="S214" s="1221"/>
      <c r="T214" s="1221"/>
      <c r="U214" s="1221"/>
      <c r="V214" s="1221"/>
      <c r="W214" s="1221"/>
      <c r="X214" s="1221"/>
      <c r="Y214" s="1221"/>
      <c r="Z214" s="1221"/>
      <c r="AA214" s="1221"/>
      <c r="AB214" s="1221"/>
      <c r="AC214" s="234"/>
      <c r="AD214" s="235"/>
      <c r="AE214" s="1119"/>
      <c r="AF214" s="413"/>
      <c r="AG214" s="321"/>
      <c r="AH214" s="50"/>
      <c r="AI214" s="50"/>
      <c r="AJ214" s="209"/>
      <c r="AK214" s="4"/>
    </row>
    <row r="215" spans="1:39" s="22" customFormat="1" ht="5.25" customHeight="1">
      <c r="B215" s="5"/>
      <c r="C215" s="5"/>
      <c r="D215" s="227"/>
      <c r="E215" s="227"/>
      <c r="F215" s="237"/>
      <c r="G215" s="237"/>
      <c r="H215" s="237"/>
      <c r="I215" s="237"/>
      <c r="J215" s="237"/>
      <c r="K215" s="237"/>
      <c r="L215" s="237"/>
      <c r="M215" s="1221"/>
      <c r="N215" s="1221"/>
      <c r="O215" s="1221"/>
      <c r="P215" s="1221"/>
      <c r="Q215" s="1221"/>
      <c r="R215" s="1221"/>
      <c r="S215" s="1221"/>
      <c r="T215" s="1221"/>
      <c r="U215" s="1221"/>
      <c r="V215" s="1221"/>
      <c r="W215" s="1221"/>
      <c r="X215" s="1221"/>
      <c r="Y215" s="1221"/>
      <c r="Z215" s="1221"/>
      <c r="AA215" s="1221"/>
      <c r="AB215" s="1221"/>
      <c r="AC215" s="234"/>
      <c r="AD215" s="235"/>
      <c r="AE215" s="1119"/>
      <c r="AF215" s="413"/>
      <c r="AG215" s="321"/>
      <c r="AH215" s="50"/>
      <c r="AI215" s="50"/>
      <c r="AJ215" s="209"/>
      <c r="AK215" s="4"/>
    </row>
    <row r="216" spans="1:39" s="2" customFormat="1" ht="15.75">
      <c r="A216" s="780" t="s">
        <v>1038</v>
      </c>
      <c r="B216" s="8"/>
      <c r="C216" s="8"/>
      <c r="D216" s="227"/>
      <c r="E216" s="224"/>
      <c r="F216" s="237"/>
      <c r="G216" s="237"/>
      <c r="H216" s="237"/>
      <c r="I216" s="237"/>
      <c r="J216" s="237"/>
      <c r="K216" s="237"/>
      <c r="L216" s="237"/>
      <c r="M216" s="1221"/>
      <c r="N216" s="1221"/>
      <c r="O216" s="1221"/>
      <c r="P216" s="1221"/>
      <c r="Q216" s="1221"/>
      <c r="R216" s="1221"/>
      <c r="S216" s="1221"/>
      <c r="T216" s="1221"/>
      <c r="U216" s="1221"/>
      <c r="V216" s="1221"/>
      <c r="W216" s="1221"/>
      <c r="X216" s="1221"/>
      <c r="Y216" s="1221"/>
      <c r="Z216" s="1221"/>
      <c r="AA216" s="1221"/>
      <c r="AB216" s="1221"/>
      <c r="AC216" s="228"/>
      <c r="AD216" s="1331" t="s">
        <v>2711</v>
      </c>
      <c r="AE216" s="1119"/>
      <c r="AF216" s="414"/>
      <c r="AG216" s="30"/>
      <c r="AH216" s="50"/>
      <c r="AI216" s="50"/>
      <c r="AJ216" s="209"/>
      <c r="AK216" s="4"/>
      <c r="AL216" s="30"/>
      <c r="AM216" s="30"/>
    </row>
    <row r="217" spans="1:39" s="2" customFormat="1" ht="15">
      <c r="A217" s="30" t="s">
        <v>529</v>
      </c>
      <c r="B217" s="1" t="s">
        <v>1039</v>
      </c>
      <c r="C217" s="1"/>
      <c r="D217" s="224" t="s">
        <v>1080</v>
      </c>
      <c r="E217" s="224" t="s">
        <v>1104</v>
      </c>
      <c r="F217" s="237"/>
      <c r="G217" s="237"/>
      <c r="H217" s="237"/>
      <c r="I217" s="237"/>
      <c r="J217" s="237"/>
      <c r="K217" s="237"/>
      <c r="L217" s="237"/>
      <c r="M217" s="1221"/>
      <c r="N217" s="1221"/>
      <c r="O217" s="1221"/>
      <c r="P217" s="1221"/>
      <c r="Q217" s="1221"/>
      <c r="R217" s="1221"/>
      <c r="S217" s="1221"/>
      <c r="T217" s="1221"/>
      <c r="U217" s="1221"/>
      <c r="V217" s="1221"/>
      <c r="W217" s="1221"/>
      <c r="X217" s="1221"/>
      <c r="Y217" s="1221"/>
      <c r="Z217" s="1221"/>
      <c r="AA217" s="1221"/>
      <c r="AB217" s="1221"/>
      <c r="AC217" s="228"/>
      <c r="AD217" s="229"/>
      <c r="AE217" s="1119"/>
      <c r="AF217" s="323"/>
      <c r="AG217" s="35"/>
      <c r="AH217" s="50"/>
      <c r="AI217" s="50"/>
      <c r="AJ217" s="209"/>
      <c r="AK217" s="4"/>
      <c r="AL217" s="30"/>
      <c r="AM217" s="30"/>
    </row>
    <row r="218" spans="1:39" s="2" customFormat="1" ht="15">
      <c r="A218" s="30" t="s">
        <v>524</v>
      </c>
      <c r="B218" s="1" t="s">
        <v>1040</v>
      </c>
      <c r="C218" s="1"/>
      <c r="D218" s="224" t="s">
        <v>1080</v>
      </c>
      <c r="E218" s="224" t="s">
        <v>1104</v>
      </c>
      <c r="F218" s="237"/>
      <c r="G218" s="237"/>
      <c r="H218" s="237"/>
      <c r="I218" s="237"/>
      <c r="J218" s="237"/>
      <c r="K218" s="237"/>
      <c r="L218" s="237"/>
      <c r="M218" s="1221"/>
      <c r="N218" s="1221"/>
      <c r="O218" s="1221"/>
      <c r="P218" s="1221"/>
      <c r="Q218" s="1221"/>
      <c r="R218" s="1221"/>
      <c r="S218" s="1221"/>
      <c r="T218" s="1221"/>
      <c r="U218" s="1221"/>
      <c r="V218" s="1221"/>
      <c r="W218" s="1221"/>
      <c r="X218" s="1221"/>
      <c r="Y218" s="1221"/>
      <c r="Z218" s="1221"/>
      <c r="AA218" s="1221"/>
      <c r="AB218" s="1221"/>
      <c r="AC218" s="228"/>
      <c r="AD218" s="229"/>
      <c r="AE218" s="1119"/>
      <c r="AF218" s="323"/>
      <c r="AG218" s="35"/>
      <c r="AH218" s="50"/>
      <c r="AI218" s="50"/>
      <c r="AJ218" s="209"/>
      <c r="AK218" s="4"/>
      <c r="AL218" s="30"/>
      <c r="AM218" s="30"/>
    </row>
    <row r="219" spans="1:39" s="2" customFormat="1" ht="15">
      <c r="A219" s="30" t="s">
        <v>525</v>
      </c>
      <c r="B219" s="1" t="s">
        <v>1041</v>
      </c>
      <c r="C219" s="1"/>
      <c r="D219" s="224" t="s">
        <v>1080</v>
      </c>
      <c r="E219" s="224" t="s">
        <v>1104</v>
      </c>
      <c r="F219" s="237"/>
      <c r="G219" s="237"/>
      <c r="H219" s="237"/>
      <c r="I219" s="237"/>
      <c r="J219" s="237"/>
      <c r="K219" s="237"/>
      <c r="L219" s="237"/>
      <c r="M219" s="1221"/>
      <c r="N219" s="1221"/>
      <c r="O219" s="1221"/>
      <c r="P219" s="1221"/>
      <c r="Q219" s="1221"/>
      <c r="R219" s="1221"/>
      <c r="S219" s="1221"/>
      <c r="T219" s="1221"/>
      <c r="U219" s="1221"/>
      <c r="V219" s="1221"/>
      <c r="W219" s="1221"/>
      <c r="X219" s="1221"/>
      <c r="Y219" s="1221"/>
      <c r="Z219" s="1221"/>
      <c r="AA219" s="1221"/>
      <c r="AB219" s="1221"/>
      <c r="AC219" s="228"/>
      <c r="AD219" s="229"/>
      <c r="AE219" s="1119"/>
      <c r="AF219" s="323"/>
      <c r="AG219" s="35"/>
      <c r="AH219" s="50"/>
      <c r="AI219" s="50"/>
      <c r="AJ219" s="209"/>
      <c r="AK219" s="4"/>
      <c r="AL219" s="30"/>
      <c r="AM219" s="30"/>
    </row>
    <row r="220" spans="1:39" s="2" customFormat="1" ht="15">
      <c r="A220" s="30" t="s">
        <v>526</v>
      </c>
      <c r="B220" s="1" t="s">
        <v>1042</v>
      </c>
      <c r="C220" s="1"/>
      <c r="D220" s="224" t="s">
        <v>1080</v>
      </c>
      <c r="E220" s="224" t="s">
        <v>1104</v>
      </c>
      <c r="F220" s="237"/>
      <c r="G220" s="237"/>
      <c r="H220" s="237"/>
      <c r="I220" s="237"/>
      <c r="J220" s="237"/>
      <c r="K220" s="237"/>
      <c r="L220" s="237"/>
      <c r="M220" s="1221"/>
      <c r="N220" s="1221"/>
      <c r="O220" s="1221"/>
      <c r="P220" s="1221"/>
      <c r="Q220" s="1221"/>
      <c r="R220" s="1221"/>
      <c r="S220" s="1221"/>
      <c r="T220" s="1221"/>
      <c r="U220" s="1221"/>
      <c r="V220" s="1221"/>
      <c r="W220" s="1221"/>
      <c r="X220" s="1221"/>
      <c r="Y220" s="1221"/>
      <c r="Z220" s="1221"/>
      <c r="AA220" s="1221"/>
      <c r="AB220" s="1221"/>
      <c r="AC220" s="228"/>
      <c r="AD220" s="229"/>
      <c r="AE220" s="1119"/>
      <c r="AF220" s="323"/>
      <c r="AG220" s="35"/>
      <c r="AH220" s="50"/>
      <c r="AI220" s="50"/>
      <c r="AJ220" s="209"/>
      <c r="AK220" s="4"/>
      <c r="AL220" s="30"/>
      <c r="AM220" s="30"/>
    </row>
    <row r="221" spans="1:39" s="2" customFormat="1" ht="15">
      <c r="A221" s="30" t="s">
        <v>527</v>
      </c>
      <c r="B221" s="1" t="s">
        <v>1043</v>
      </c>
      <c r="C221" s="1"/>
      <c r="D221" s="224" t="s">
        <v>1080</v>
      </c>
      <c r="E221" s="224" t="s">
        <v>1104</v>
      </c>
      <c r="F221" s="237"/>
      <c r="G221" s="237"/>
      <c r="H221" s="237"/>
      <c r="I221" s="237"/>
      <c r="J221" s="237"/>
      <c r="K221" s="237"/>
      <c r="L221" s="237"/>
      <c r="M221" s="1221"/>
      <c r="N221" s="1221"/>
      <c r="O221" s="1221"/>
      <c r="P221" s="1221"/>
      <c r="Q221" s="1221"/>
      <c r="R221" s="1221"/>
      <c r="S221" s="1221"/>
      <c r="T221" s="1221"/>
      <c r="U221" s="1221"/>
      <c r="V221" s="1221"/>
      <c r="W221" s="1221"/>
      <c r="X221" s="1221"/>
      <c r="Y221" s="1221"/>
      <c r="Z221" s="1221"/>
      <c r="AA221" s="1221"/>
      <c r="AB221" s="1221"/>
      <c r="AC221" s="228"/>
      <c r="AD221" s="229"/>
      <c r="AE221" s="1119"/>
      <c r="AF221" s="323"/>
      <c r="AG221" s="35"/>
      <c r="AH221" s="50"/>
      <c r="AI221" s="50"/>
      <c r="AJ221" s="209"/>
      <c r="AK221" s="4"/>
      <c r="AL221" s="30"/>
      <c r="AM221" s="30"/>
    </row>
    <row r="222" spans="1:39" s="2" customFormat="1" ht="15">
      <c r="A222" s="30" t="s">
        <v>528</v>
      </c>
      <c r="B222" s="1" t="s">
        <v>1044</v>
      </c>
      <c r="C222" s="1"/>
      <c r="D222" s="224" t="s">
        <v>1080</v>
      </c>
      <c r="E222" s="224" t="s">
        <v>1104</v>
      </c>
      <c r="F222" s="237"/>
      <c r="G222" s="237"/>
      <c r="H222" s="237"/>
      <c r="I222" s="237"/>
      <c r="J222" s="237"/>
      <c r="K222" s="237"/>
      <c r="L222" s="237"/>
      <c r="M222" s="1221"/>
      <c r="N222" s="1221"/>
      <c r="O222" s="1221"/>
      <c r="P222" s="1221"/>
      <c r="Q222" s="1221"/>
      <c r="R222" s="1221"/>
      <c r="S222" s="1221"/>
      <c r="T222" s="1221"/>
      <c r="U222" s="1221"/>
      <c r="V222" s="1221"/>
      <c r="W222" s="1221"/>
      <c r="X222" s="1221"/>
      <c r="Y222" s="1221"/>
      <c r="Z222" s="1221"/>
      <c r="AA222" s="1221"/>
      <c r="AB222" s="1221"/>
      <c r="AC222" s="228"/>
      <c r="AD222" s="229"/>
      <c r="AE222" s="1119"/>
      <c r="AF222" s="323"/>
      <c r="AG222" s="35"/>
      <c r="AH222" s="50"/>
      <c r="AI222" s="50"/>
      <c r="AJ222" s="209"/>
      <c r="AK222" s="4"/>
      <c r="AL222" s="30"/>
      <c r="AM222" s="30"/>
    </row>
    <row r="223" spans="1:39" s="2" customFormat="1" ht="15">
      <c r="A223" s="2" t="s">
        <v>447</v>
      </c>
      <c r="B223" s="1" t="s">
        <v>1045</v>
      </c>
      <c r="C223" s="1"/>
      <c r="D223" s="224" t="s">
        <v>1080</v>
      </c>
      <c r="E223" s="224" t="s">
        <v>1104</v>
      </c>
      <c r="F223" s="237"/>
      <c r="G223" s="237"/>
      <c r="H223" s="237"/>
      <c r="I223" s="237"/>
      <c r="J223" s="237"/>
      <c r="K223" s="237"/>
      <c r="L223" s="237"/>
      <c r="M223" s="1221"/>
      <c r="N223" s="1221"/>
      <c r="O223" s="1221"/>
      <c r="P223" s="1221"/>
      <c r="Q223" s="1221"/>
      <c r="R223" s="1221"/>
      <c r="S223" s="1221"/>
      <c r="T223" s="1221"/>
      <c r="U223" s="1221"/>
      <c r="V223" s="1221"/>
      <c r="W223" s="1221"/>
      <c r="X223" s="1221"/>
      <c r="Y223" s="1221"/>
      <c r="Z223" s="1221"/>
      <c r="AA223" s="1221"/>
      <c r="AB223" s="1221"/>
      <c r="AC223" s="228"/>
      <c r="AD223" s="229"/>
      <c r="AE223" s="1119"/>
      <c r="AF223" s="414"/>
      <c r="AG223" s="30"/>
      <c r="AH223" s="50"/>
      <c r="AI223" s="50"/>
      <c r="AJ223" s="209"/>
      <c r="AK223" s="4"/>
      <c r="AL223" s="30"/>
      <c r="AM223" s="30"/>
    </row>
    <row r="224" spans="1:39" s="22" customFormat="1" ht="15">
      <c r="A224" s="22" t="s">
        <v>507</v>
      </c>
      <c r="B224" s="5" t="s">
        <v>1046</v>
      </c>
      <c r="C224" s="5"/>
      <c r="D224" s="227" t="s">
        <v>1080</v>
      </c>
      <c r="E224" s="224" t="s">
        <v>1104</v>
      </c>
      <c r="F224" s="237"/>
      <c r="G224" s="237"/>
      <c r="H224" s="237"/>
      <c r="I224" s="237"/>
      <c r="J224" s="237"/>
      <c r="K224" s="237"/>
      <c r="L224" s="237"/>
      <c r="M224" s="1221"/>
      <c r="N224" s="1221"/>
      <c r="O224" s="1221"/>
      <c r="P224" s="267">
        <f t="shared" ref="P224" si="171">SUM(P217:P223)</f>
        <v>0</v>
      </c>
      <c r="Q224" s="267">
        <f t="shared" ref="Q224" si="172">SUM(Q217:Q223)</f>
        <v>0</v>
      </c>
      <c r="R224" s="267">
        <f t="shared" ref="R224" si="173">SUM(R217:R223)</f>
        <v>0</v>
      </c>
      <c r="S224" s="267">
        <f t="shared" ref="S224" si="174">SUM(S217:S223)</f>
        <v>0</v>
      </c>
      <c r="T224" s="267">
        <f t="shared" ref="T224" si="175">SUM(T217:T223)</f>
        <v>0</v>
      </c>
      <c r="U224" s="267">
        <f t="shared" ref="U224" si="176">SUM(U217:U223)</f>
        <v>0</v>
      </c>
      <c r="V224" s="267">
        <f t="shared" ref="V224" si="177">SUM(V217:V223)</f>
        <v>0</v>
      </c>
      <c r="W224" s="267">
        <f t="shared" ref="W224" si="178">SUM(W217:W223)</f>
        <v>0</v>
      </c>
      <c r="X224" s="267">
        <f t="shared" ref="X224" si="179">SUM(X217:X223)</f>
        <v>0</v>
      </c>
      <c r="Y224" s="267">
        <f t="shared" ref="Y224" si="180">SUM(Y217:Y223)</f>
        <v>0</v>
      </c>
      <c r="Z224" s="267">
        <f t="shared" ref="Z224" si="181">SUM(Z217:Z223)</f>
        <v>0</v>
      </c>
      <c r="AA224" s="267">
        <f t="shared" ref="AA224" si="182">SUM(AA217:AA223)</f>
        <v>0</v>
      </c>
      <c r="AB224" s="267">
        <f t="shared" ref="AB224" si="183">SUM(AB217:AB223)</f>
        <v>0</v>
      </c>
      <c r="AC224" s="234"/>
      <c r="AD224" s="235"/>
      <c r="AE224" s="1119"/>
      <c r="AF224" s="208" t="str">
        <f>IF(AND(Y224&lt;&gt;0,Z224&lt;&gt;""),(Z224/Y224-1),"")</f>
        <v/>
      </c>
      <c r="AG224" s="50" t="str">
        <f>IF(AND(X224&lt;&gt;0,Y224&lt;&gt;""),(Y224/X224-1),"")</f>
        <v/>
      </c>
      <c r="AH224" s="50" t="str">
        <f>IF(AND(W224&lt;&gt;0,X224&lt;&gt;""),(X224/W224-1),"")</f>
        <v/>
      </c>
      <c r="AI224" s="50" t="str">
        <f>IF(AND(V224&lt;&gt;0,V224&lt;&gt;""),(W224/V224-1),"")</f>
        <v/>
      </c>
      <c r="AJ224" s="209" t="str">
        <f>IF(AND(U224&lt;&gt;0,U224&lt;&gt;""),(V224/U224-1),"")</f>
        <v/>
      </c>
      <c r="AK224" s="4"/>
    </row>
    <row r="225" spans="1:39" s="22" customFormat="1" ht="5.25" customHeight="1">
      <c r="B225" s="5"/>
      <c r="C225" s="5"/>
      <c r="D225" s="227"/>
      <c r="E225" s="227"/>
      <c r="F225" s="237"/>
      <c r="G225" s="237"/>
      <c r="H225" s="237"/>
      <c r="I225" s="237"/>
      <c r="J225" s="237"/>
      <c r="K225" s="237"/>
      <c r="L225" s="237"/>
      <c r="M225" s="1221"/>
      <c r="N225" s="1221"/>
      <c r="O225" s="1221"/>
      <c r="P225" s="1221"/>
      <c r="Q225" s="1221"/>
      <c r="R225" s="1221"/>
      <c r="S225" s="1221"/>
      <c r="T225" s="1221"/>
      <c r="U225" s="1221"/>
      <c r="V225" s="1221"/>
      <c r="W225" s="1221"/>
      <c r="X225" s="1221"/>
      <c r="Y225" s="1221"/>
      <c r="Z225" s="1221"/>
      <c r="AA225" s="1221"/>
      <c r="AB225" s="1221"/>
      <c r="AC225" s="234"/>
      <c r="AD225" s="235"/>
      <c r="AE225" s="1119"/>
      <c r="AF225" s="413"/>
      <c r="AG225" s="321"/>
      <c r="AH225" s="50"/>
      <c r="AI225" s="50"/>
      <c r="AJ225" s="209"/>
      <c r="AK225" s="4"/>
    </row>
    <row r="226" spans="1:39" s="2" customFormat="1" ht="15">
      <c r="A226" s="359" t="s">
        <v>1626</v>
      </c>
      <c r="B226" s="8"/>
      <c r="C226" s="8"/>
      <c r="D226" s="227"/>
      <c r="E226" s="224"/>
      <c r="F226" s="237"/>
      <c r="G226" s="237"/>
      <c r="H226" s="237"/>
      <c r="I226" s="237"/>
      <c r="J226" s="237"/>
      <c r="K226" s="237"/>
      <c r="L226" s="237"/>
      <c r="M226" s="1221"/>
      <c r="N226" s="1221"/>
      <c r="O226" s="1221"/>
      <c r="P226" s="1221"/>
      <c r="Q226" s="1221"/>
      <c r="R226" s="1221"/>
      <c r="S226" s="1221"/>
      <c r="T226" s="1221"/>
      <c r="U226" s="1221"/>
      <c r="V226" s="1221"/>
      <c r="W226" s="1221"/>
      <c r="X226" s="1221"/>
      <c r="Y226" s="1221"/>
      <c r="Z226" s="1221"/>
      <c r="AA226" s="1221"/>
      <c r="AB226" s="1221"/>
      <c r="AC226" s="228"/>
      <c r="AD226" s="229"/>
      <c r="AE226" s="1119"/>
      <c r="AF226" s="414"/>
      <c r="AG226" s="30"/>
      <c r="AH226" s="50"/>
      <c r="AI226" s="50"/>
      <c r="AJ226" s="209"/>
      <c r="AK226" s="4"/>
      <c r="AL226" s="30"/>
      <c r="AM226" s="30"/>
    </row>
    <row r="227" spans="1:39" s="2" customFormat="1" ht="15">
      <c r="A227" s="30" t="s">
        <v>622</v>
      </c>
      <c r="B227" s="23" t="s">
        <v>1627</v>
      </c>
      <c r="C227" s="23"/>
      <c r="D227" s="224" t="s">
        <v>1080</v>
      </c>
      <c r="E227" s="224" t="s">
        <v>1104</v>
      </c>
      <c r="F227" s="237"/>
      <c r="G227" s="237"/>
      <c r="H227" s="237"/>
      <c r="I227" s="237"/>
      <c r="J227" s="237"/>
      <c r="K227" s="237"/>
      <c r="L227" s="237"/>
      <c r="M227" s="1221"/>
      <c r="N227" s="1221"/>
      <c r="O227" s="1221"/>
      <c r="P227" s="1221"/>
      <c r="Q227" s="1221"/>
      <c r="R227" s="1221"/>
      <c r="S227" s="1221"/>
      <c r="T227" s="1221"/>
      <c r="U227" s="1221"/>
      <c r="V227" s="1221"/>
      <c r="W227" s="1221"/>
      <c r="X227" s="1221"/>
      <c r="Y227" s="1221"/>
      <c r="Z227" s="1221"/>
      <c r="AA227" s="1221"/>
      <c r="AB227" s="1221"/>
      <c r="AC227" s="228"/>
      <c r="AD227" s="229"/>
      <c r="AE227" s="1119"/>
      <c r="AF227" s="323"/>
      <c r="AG227" s="35"/>
      <c r="AH227" s="50"/>
      <c r="AI227" s="50"/>
      <c r="AJ227" s="209"/>
      <c r="AK227" s="4"/>
      <c r="AL227" s="30"/>
      <c r="AM227" s="30"/>
    </row>
    <row r="228" spans="1:39" s="2" customFormat="1" ht="15">
      <c r="A228" s="30" t="s">
        <v>623</v>
      </c>
      <c r="B228" s="23" t="s">
        <v>1628</v>
      </c>
      <c r="C228" s="23"/>
      <c r="D228" s="224" t="s">
        <v>1080</v>
      </c>
      <c r="E228" s="224" t="s">
        <v>1104</v>
      </c>
      <c r="F228" s="237"/>
      <c r="G228" s="237"/>
      <c r="H228" s="237"/>
      <c r="I228" s="237"/>
      <c r="J228" s="237"/>
      <c r="K228" s="237"/>
      <c r="L228" s="237"/>
      <c r="M228" s="1221"/>
      <c r="N228" s="1221"/>
      <c r="O228" s="1221"/>
      <c r="P228" s="1221"/>
      <c r="Q228" s="1221"/>
      <c r="R228" s="1221"/>
      <c r="S228" s="1221"/>
      <c r="T228" s="1221"/>
      <c r="U228" s="1221"/>
      <c r="V228" s="1221"/>
      <c r="W228" s="1221"/>
      <c r="X228" s="1221"/>
      <c r="Y228" s="1221"/>
      <c r="Z228" s="1221"/>
      <c r="AA228" s="1221"/>
      <c r="AB228" s="1221"/>
      <c r="AC228" s="228"/>
      <c r="AD228" s="229"/>
      <c r="AE228" s="1119"/>
      <c r="AF228" s="323"/>
      <c r="AG228" s="35"/>
      <c r="AH228" s="50"/>
      <c r="AI228" s="50"/>
      <c r="AJ228" s="209"/>
      <c r="AK228" s="4"/>
      <c r="AL228" s="30"/>
      <c r="AM228" s="30"/>
    </row>
    <row r="229" spans="1:39" s="2" customFormat="1" ht="15">
      <c r="A229" s="30" t="s">
        <v>624</v>
      </c>
      <c r="B229" s="30" t="s">
        <v>1629</v>
      </c>
      <c r="C229" s="30"/>
      <c r="D229" s="224" t="s">
        <v>1080</v>
      </c>
      <c r="E229" s="224" t="s">
        <v>1104</v>
      </c>
      <c r="F229" s="237"/>
      <c r="G229" s="237"/>
      <c r="H229" s="237"/>
      <c r="I229" s="237"/>
      <c r="J229" s="237"/>
      <c r="K229" s="237"/>
      <c r="L229" s="237"/>
      <c r="M229" s="1221"/>
      <c r="N229" s="1221"/>
      <c r="O229" s="1221"/>
      <c r="P229" s="1221"/>
      <c r="Q229" s="1221"/>
      <c r="R229" s="1221"/>
      <c r="S229" s="1221"/>
      <c r="T229" s="1221"/>
      <c r="U229" s="1221"/>
      <c r="V229" s="1221"/>
      <c r="W229" s="1221"/>
      <c r="X229" s="1221"/>
      <c r="Y229" s="1221"/>
      <c r="Z229" s="1221"/>
      <c r="AA229" s="1221"/>
      <c r="AB229" s="1221"/>
      <c r="AC229" s="228"/>
      <c r="AD229" s="229"/>
      <c r="AE229" s="1119"/>
      <c r="AF229" s="323"/>
      <c r="AG229" s="35"/>
      <c r="AH229" s="50"/>
      <c r="AI229" s="50"/>
      <c r="AJ229" s="209"/>
      <c r="AK229" s="4"/>
      <c r="AL229" s="30"/>
      <c r="AM229" s="30"/>
    </row>
    <row r="230" spans="1:39" s="2" customFormat="1" ht="15">
      <c r="A230" s="30" t="s">
        <v>625</v>
      </c>
      <c r="B230" s="30" t="s">
        <v>1630</v>
      </c>
      <c r="C230" s="30"/>
      <c r="D230" s="224" t="s">
        <v>1080</v>
      </c>
      <c r="E230" s="224" t="s">
        <v>1104</v>
      </c>
      <c r="F230" s="237"/>
      <c r="G230" s="237"/>
      <c r="H230" s="237"/>
      <c r="I230" s="237"/>
      <c r="J230" s="237"/>
      <c r="K230" s="237"/>
      <c r="L230" s="237"/>
      <c r="M230" s="1221"/>
      <c r="N230" s="1221"/>
      <c r="O230" s="1221"/>
      <c r="P230" s="1221"/>
      <c r="Q230" s="1221"/>
      <c r="R230" s="1221"/>
      <c r="S230" s="1221"/>
      <c r="T230" s="1221"/>
      <c r="U230" s="1221"/>
      <c r="V230" s="1221"/>
      <c r="W230" s="1221"/>
      <c r="X230" s="1221"/>
      <c r="Y230" s="1221"/>
      <c r="Z230" s="1221"/>
      <c r="AA230" s="1221"/>
      <c r="AB230" s="1221"/>
      <c r="AC230" s="228"/>
      <c r="AD230" s="229"/>
      <c r="AE230" s="1119"/>
      <c r="AF230" s="323"/>
      <c r="AG230" s="35"/>
      <c r="AH230" s="50"/>
      <c r="AI230" s="50"/>
      <c r="AJ230" s="209"/>
      <c r="AK230" s="4"/>
      <c r="AL230" s="30"/>
      <c r="AM230" s="30"/>
    </row>
    <row r="231" spans="1:39" s="2" customFormat="1" ht="15">
      <c r="A231" s="30" t="s">
        <v>626</v>
      </c>
      <c r="B231" s="30" t="s">
        <v>1631</v>
      </c>
      <c r="C231" s="30"/>
      <c r="D231" s="224" t="s">
        <v>1080</v>
      </c>
      <c r="E231" s="224" t="s">
        <v>1104</v>
      </c>
      <c r="F231" s="237"/>
      <c r="G231" s="237"/>
      <c r="H231" s="237"/>
      <c r="I231" s="237"/>
      <c r="J231" s="237"/>
      <c r="K231" s="237"/>
      <c r="L231" s="237"/>
      <c r="M231" s="1221"/>
      <c r="N231" s="1221"/>
      <c r="O231" s="1221"/>
      <c r="P231" s="1221"/>
      <c r="Q231" s="1221"/>
      <c r="R231" s="1221"/>
      <c r="S231" s="1221"/>
      <c r="T231" s="1221"/>
      <c r="U231" s="1221"/>
      <c r="V231" s="1221"/>
      <c r="W231" s="1221"/>
      <c r="X231" s="1221"/>
      <c r="Y231" s="1221"/>
      <c r="Z231" s="1221"/>
      <c r="AA231" s="1221"/>
      <c r="AB231" s="1221"/>
      <c r="AC231" s="228"/>
      <c r="AD231" s="229"/>
      <c r="AE231" s="1119"/>
      <c r="AF231" s="323"/>
      <c r="AG231" s="35"/>
      <c r="AH231" s="50"/>
      <c r="AI231" s="50"/>
      <c r="AJ231" s="209"/>
      <c r="AK231" s="4"/>
      <c r="AL231" s="30"/>
      <c r="AM231" s="30"/>
    </row>
    <row r="232" spans="1:39" s="2" customFormat="1" ht="15">
      <c r="A232" s="30" t="s">
        <v>627</v>
      </c>
      <c r="B232" s="30" t="s">
        <v>1632</v>
      </c>
      <c r="C232" s="30"/>
      <c r="D232" s="224" t="s">
        <v>1080</v>
      </c>
      <c r="E232" s="224" t="s">
        <v>1104</v>
      </c>
      <c r="F232" s="237"/>
      <c r="G232" s="237"/>
      <c r="H232" s="237"/>
      <c r="I232" s="237"/>
      <c r="J232" s="237"/>
      <c r="K232" s="237"/>
      <c r="L232" s="237"/>
      <c r="M232" s="1221"/>
      <c r="N232" s="1221"/>
      <c r="O232" s="1221"/>
      <c r="P232" s="1221"/>
      <c r="Q232" s="1221"/>
      <c r="R232" s="1221"/>
      <c r="S232" s="1221"/>
      <c r="T232" s="1221"/>
      <c r="U232" s="1221"/>
      <c r="V232" s="1221"/>
      <c r="W232" s="1221"/>
      <c r="X232" s="1221"/>
      <c r="Y232" s="1221"/>
      <c r="Z232" s="1221"/>
      <c r="AA232" s="1221"/>
      <c r="AB232" s="1221"/>
      <c r="AC232" s="228"/>
      <c r="AD232" s="229"/>
      <c r="AE232" s="1119"/>
      <c r="AF232" s="323"/>
      <c r="AG232" s="35"/>
      <c r="AH232" s="50"/>
      <c r="AI232" s="50"/>
      <c r="AJ232" s="209"/>
      <c r="AK232" s="4"/>
      <c r="AL232" s="30"/>
      <c r="AM232" s="30"/>
    </row>
    <row r="233" spans="1:39" s="2" customFormat="1" ht="15">
      <c r="A233" s="2" t="s">
        <v>448</v>
      </c>
      <c r="B233" s="1" t="s">
        <v>1633</v>
      </c>
      <c r="C233" s="1"/>
      <c r="D233" s="224" t="s">
        <v>1080</v>
      </c>
      <c r="E233" s="224" t="s">
        <v>1104</v>
      </c>
      <c r="F233" s="237"/>
      <c r="G233" s="237"/>
      <c r="H233" s="237"/>
      <c r="I233" s="237"/>
      <c r="J233" s="237"/>
      <c r="K233" s="237"/>
      <c r="L233" s="237"/>
      <c r="M233" s="1221"/>
      <c r="N233" s="1221"/>
      <c r="O233" s="1221"/>
      <c r="P233" s="1221"/>
      <c r="Q233" s="1221"/>
      <c r="R233" s="1221"/>
      <c r="S233" s="1221"/>
      <c r="T233" s="1221"/>
      <c r="U233" s="1221"/>
      <c r="V233" s="1221"/>
      <c r="W233" s="1221"/>
      <c r="X233" s="1221"/>
      <c r="Y233" s="1221"/>
      <c r="Z233" s="1221"/>
      <c r="AA233" s="1221"/>
      <c r="AB233" s="1221"/>
      <c r="AC233" s="228"/>
      <c r="AD233" s="229"/>
      <c r="AE233" s="1119"/>
      <c r="AF233" s="414"/>
      <c r="AG233" s="30"/>
      <c r="AH233" s="50"/>
      <c r="AI233" s="50"/>
      <c r="AJ233" s="209"/>
      <c r="AK233" s="4"/>
      <c r="AL233" s="30"/>
      <c r="AM233" s="30"/>
    </row>
    <row r="234" spans="1:39" s="22" customFormat="1" ht="15">
      <c r="A234" s="22" t="s">
        <v>574</v>
      </c>
      <c r="B234" s="5" t="s">
        <v>1634</v>
      </c>
      <c r="C234" s="5"/>
      <c r="D234" s="224" t="s">
        <v>1080</v>
      </c>
      <c r="E234" s="224" t="s">
        <v>1104</v>
      </c>
      <c r="F234" s="237"/>
      <c r="G234" s="237"/>
      <c r="H234" s="237"/>
      <c r="I234" s="237"/>
      <c r="J234" s="237"/>
      <c r="K234" s="237"/>
      <c r="L234" s="237"/>
      <c r="M234" s="1221"/>
      <c r="N234" s="1221"/>
      <c r="O234" s="1221"/>
      <c r="P234" s="267">
        <f t="shared" ref="P234" si="184">SUM(P227:P233)</f>
        <v>0</v>
      </c>
      <c r="Q234" s="267">
        <f t="shared" ref="Q234" si="185">SUM(Q227:Q233)</f>
        <v>0</v>
      </c>
      <c r="R234" s="267">
        <f t="shared" ref="R234" si="186">SUM(R227:R233)</f>
        <v>0</v>
      </c>
      <c r="S234" s="267">
        <f t="shared" ref="S234" si="187">SUM(S227:S233)</f>
        <v>0</v>
      </c>
      <c r="T234" s="267">
        <f t="shared" ref="T234" si="188">SUM(T227:T233)</f>
        <v>0</v>
      </c>
      <c r="U234" s="267">
        <f t="shared" ref="U234" si="189">SUM(U227:U233)</f>
        <v>0</v>
      </c>
      <c r="V234" s="267">
        <f t="shared" ref="V234" si="190">SUM(V227:V233)</f>
        <v>0</v>
      </c>
      <c r="W234" s="267">
        <f t="shared" ref="W234" si="191">SUM(W227:W233)</f>
        <v>0</v>
      </c>
      <c r="X234" s="267">
        <f t="shared" ref="X234" si="192">SUM(X227:X233)</f>
        <v>0</v>
      </c>
      <c r="Y234" s="267">
        <f t="shared" ref="Y234" si="193">SUM(Y227:Y233)</f>
        <v>0</v>
      </c>
      <c r="Z234" s="267">
        <f t="shared" ref="Z234" si="194">SUM(Z227:Z233)</f>
        <v>0</v>
      </c>
      <c r="AA234" s="267">
        <f t="shared" ref="AA234" si="195">SUM(AA227:AA233)</f>
        <v>0</v>
      </c>
      <c r="AB234" s="267">
        <f t="shared" ref="AB234" si="196">SUM(AB227:AB233)</f>
        <v>0</v>
      </c>
      <c r="AC234" s="234"/>
      <c r="AD234" s="235"/>
      <c r="AE234" s="1119"/>
      <c r="AF234" s="208" t="str">
        <f>IF(AND(Y234&lt;&gt;0,Z234&lt;&gt;""),(Z234/Y234-1),"")</f>
        <v/>
      </c>
      <c r="AG234" s="50" t="str">
        <f>IF(AND(X234&lt;&gt;0,Y234&lt;&gt;""),(Y234/X234-1),"")</f>
        <v/>
      </c>
      <c r="AH234" s="50" t="str">
        <f>IF(AND(W234&lt;&gt;0,X234&lt;&gt;""),(X234/W234-1),"")</f>
        <v/>
      </c>
      <c r="AI234" s="50" t="str">
        <f>IF(AND(V234&lt;&gt;0,V234&lt;&gt;""),(W234/V234-1),"")</f>
        <v/>
      </c>
      <c r="AJ234" s="209" t="str">
        <f>IF(AND(U234&lt;&gt;0,U234&lt;&gt;""),(V234/U234-1),"")</f>
        <v/>
      </c>
      <c r="AK234" s="4"/>
    </row>
    <row r="235" spans="1:39" s="22" customFormat="1" ht="5.25" customHeight="1">
      <c r="B235" s="5"/>
      <c r="C235" s="5"/>
      <c r="D235" s="227"/>
      <c r="E235" s="227"/>
      <c r="F235" s="237"/>
      <c r="G235" s="237"/>
      <c r="H235" s="237"/>
      <c r="I235" s="237"/>
      <c r="J235" s="237"/>
      <c r="K235" s="237"/>
      <c r="L235" s="237"/>
      <c r="M235" s="237"/>
      <c r="N235" s="237"/>
      <c r="O235" s="237"/>
      <c r="P235" s="237"/>
      <c r="Q235" s="237"/>
      <c r="R235" s="237"/>
      <c r="S235" s="237"/>
      <c r="T235" s="237"/>
      <c r="U235" s="237"/>
      <c r="V235" s="237"/>
      <c r="W235" s="237"/>
      <c r="X235" s="237"/>
      <c r="Y235" s="237"/>
      <c r="Z235" s="237"/>
      <c r="AA235" s="237"/>
      <c r="AB235" s="237"/>
      <c r="AC235" s="234"/>
      <c r="AD235" s="235"/>
      <c r="AE235" s="1119"/>
      <c r="AF235" s="413"/>
      <c r="AG235" s="321"/>
      <c r="AH235" s="50"/>
      <c r="AI235" s="50"/>
      <c r="AJ235" s="209"/>
      <c r="AK235" s="4"/>
    </row>
    <row r="236" spans="1:39" s="22" customFormat="1" ht="5.25" customHeight="1">
      <c r="B236" s="5"/>
      <c r="C236" s="5"/>
      <c r="D236" s="227"/>
      <c r="E236" s="227"/>
      <c r="F236" s="237"/>
      <c r="G236" s="237"/>
      <c r="H236" s="237"/>
      <c r="I236" s="237"/>
      <c r="J236" s="237"/>
      <c r="K236" s="237"/>
      <c r="L236" s="237"/>
      <c r="M236" s="237"/>
      <c r="N236" s="237"/>
      <c r="O236" s="237"/>
      <c r="P236" s="237"/>
      <c r="Q236" s="237"/>
      <c r="R236" s="237"/>
      <c r="S236" s="237"/>
      <c r="T236" s="237"/>
      <c r="U236" s="237"/>
      <c r="V236" s="237"/>
      <c r="W236" s="237"/>
      <c r="X236" s="237"/>
      <c r="Y236" s="237"/>
      <c r="Z236" s="237"/>
      <c r="AA236" s="237"/>
      <c r="AB236" s="237"/>
      <c r="AC236" s="230"/>
      <c r="AD236" s="235"/>
      <c r="AE236" s="1119"/>
      <c r="AF236" s="413"/>
      <c r="AG236" s="321"/>
      <c r="AH236" s="50"/>
      <c r="AI236" s="50"/>
      <c r="AJ236" s="209"/>
      <c r="AK236" s="4"/>
    </row>
    <row r="237" spans="1:39" s="2" customFormat="1" ht="15">
      <c r="A237" s="359" t="s">
        <v>2228</v>
      </c>
      <c r="B237" s="6"/>
      <c r="C237" s="6"/>
      <c r="D237" s="227"/>
      <c r="E237" s="224"/>
      <c r="F237" s="237"/>
      <c r="G237" s="237"/>
      <c r="H237" s="237"/>
      <c r="I237" s="237"/>
      <c r="J237" s="237"/>
      <c r="K237" s="237"/>
      <c r="L237" s="237"/>
      <c r="M237" s="237"/>
      <c r="N237" s="237"/>
      <c r="O237" s="237"/>
      <c r="P237" s="237"/>
      <c r="Q237" s="237"/>
      <c r="R237" s="237"/>
      <c r="S237" s="237"/>
      <c r="T237" s="237"/>
      <c r="U237" s="237"/>
      <c r="V237" s="237"/>
      <c r="W237" s="237"/>
      <c r="X237" s="237"/>
      <c r="Y237" s="237"/>
      <c r="Z237" s="237"/>
      <c r="AA237" s="237"/>
      <c r="AB237" s="237"/>
      <c r="AC237" s="228"/>
      <c r="AD237" s="229"/>
      <c r="AE237" s="1119"/>
      <c r="AF237" s="414"/>
      <c r="AG237" s="30"/>
      <c r="AH237" s="50"/>
      <c r="AI237" s="50"/>
      <c r="AJ237" s="209"/>
      <c r="AK237" s="4"/>
      <c r="AL237" s="30"/>
      <c r="AM237" s="30"/>
    </row>
    <row r="238" spans="1:39" s="2" customFormat="1" ht="15">
      <c r="A238" s="11" t="s">
        <v>628</v>
      </c>
      <c r="B238" s="6" t="s">
        <v>1635</v>
      </c>
      <c r="C238" s="6"/>
      <c r="D238" s="224" t="s">
        <v>1080</v>
      </c>
      <c r="E238" s="224" t="s">
        <v>1104</v>
      </c>
      <c r="F238" s="237"/>
      <c r="G238" s="237"/>
      <c r="H238" s="237"/>
      <c r="I238" s="237"/>
      <c r="J238" s="237"/>
      <c r="K238" s="237"/>
      <c r="L238" s="237"/>
      <c r="M238" s="237"/>
      <c r="N238" s="237"/>
      <c r="O238" s="237"/>
      <c r="P238" s="237"/>
      <c r="Q238" s="237"/>
      <c r="R238" s="237"/>
      <c r="S238" s="314"/>
      <c r="T238" s="237"/>
      <c r="U238" s="237"/>
      <c r="V238" s="237"/>
      <c r="W238" s="237"/>
      <c r="X238" s="237"/>
      <c r="Y238" s="237"/>
      <c r="Z238" s="237"/>
      <c r="AA238" s="237"/>
      <c r="AB238" s="237"/>
      <c r="AC238" s="230"/>
      <c r="AD238" s="229"/>
      <c r="AE238" s="1119"/>
      <c r="AF238" s="323"/>
      <c r="AG238" s="35"/>
      <c r="AH238" s="50"/>
      <c r="AI238" s="50"/>
      <c r="AJ238" s="209"/>
      <c r="AK238" s="4"/>
      <c r="AL238" s="30"/>
      <c r="AM238" s="30"/>
    </row>
    <row r="239" spans="1:39" s="2" customFormat="1" ht="15">
      <c r="A239" s="11" t="s">
        <v>629</v>
      </c>
      <c r="B239" s="6" t="s">
        <v>1636</v>
      </c>
      <c r="C239" s="6"/>
      <c r="D239" s="224" t="s">
        <v>1080</v>
      </c>
      <c r="E239" s="224" t="s">
        <v>1104</v>
      </c>
      <c r="F239" s="237"/>
      <c r="G239" s="237"/>
      <c r="H239" s="237"/>
      <c r="I239" s="237"/>
      <c r="J239" s="237"/>
      <c r="K239" s="237"/>
      <c r="L239" s="237"/>
      <c r="M239" s="237"/>
      <c r="N239" s="237"/>
      <c r="O239" s="237"/>
      <c r="P239" s="237"/>
      <c r="Q239" s="237"/>
      <c r="R239" s="237"/>
      <c r="S239" s="314"/>
      <c r="T239" s="237"/>
      <c r="U239" s="237"/>
      <c r="V239" s="237"/>
      <c r="W239" s="237"/>
      <c r="X239" s="237"/>
      <c r="Y239" s="237"/>
      <c r="Z239" s="237"/>
      <c r="AA239" s="237"/>
      <c r="AB239" s="237"/>
      <c r="AC239" s="230"/>
      <c r="AD239" s="229"/>
      <c r="AE239" s="1119"/>
      <c r="AF239" s="323"/>
      <c r="AG239" s="35"/>
      <c r="AH239" s="50"/>
      <c r="AI239" s="50"/>
      <c r="AJ239" s="209"/>
      <c r="AK239" s="4"/>
      <c r="AL239" s="30"/>
      <c r="AM239" s="30"/>
    </row>
    <row r="240" spans="1:39" s="2" customFormat="1" ht="15">
      <c r="A240" s="11" t="s">
        <v>630</v>
      </c>
      <c r="B240" s="6" t="s">
        <v>1637</v>
      </c>
      <c r="C240" s="6"/>
      <c r="D240" s="224" t="s">
        <v>1080</v>
      </c>
      <c r="E240" s="224" t="s">
        <v>1104</v>
      </c>
      <c r="F240" s="237"/>
      <c r="G240" s="237"/>
      <c r="H240" s="237"/>
      <c r="I240" s="237"/>
      <c r="J240" s="237"/>
      <c r="K240" s="237"/>
      <c r="L240" s="237"/>
      <c r="M240" s="237"/>
      <c r="N240" s="237"/>
      <c r="O240" s="237"/>
      <c r="P240" s="237"/>
      <c r="Q240" s="237"/>
      <c r="R240" s="237"/>
      <c r="S240" s="314"/>
      <c r="T240" s="237"/>
      <c r="U240" s="237"/>
      <c r="V240" s="237"/>
      <c r="W240" s="237"/>
      <c r="X240" s="237"/>
      <c r="Y240" s="237"/>
      <c r="Z240" s="237"/>
      <c r="AA240" s="237"/>
      <c r="AB240" s="237"/>
      <c r="AC240" s="230"/>
      <c r="AD240" s="229"/>
      <c r="AE240" s="1119"/>
      <c r="AF240" s="323"/>
      <c r="AG240" s="35"/>
      <c r="AH240" s="50"/>
      <c r="AI240" s="50"/>
      <c r="AJ240" s="209"/>
      <c r="AK240" s="4"/>
      <c r="AL240" s="30"/>
      <c r="AM240" s="30"/>
    </row>
    <row r="241" spans="1:39" s="2" customFormat="1" ht="15">
      <c r="A241" s="11" t="s">
        <v>631</v>
      </c>
      <c r="B241" s="6" t="s">
        <v>1638</v>
      </c>
      <c r="C241" s="6"/>
      <c r="D241" s="224" t="s">
        <v>1080</v>
      </c>
      <c r="E241" s="224" t="s">
        <v>1104</v>
      </c>
      <c r="F241" s="237"/>
      <c r="G241" s="237"/>
      <c r="H241" s="237"/>
      <c r="I241" s="237"/>
      <c r="J241" s="237"/>
      <c r="K241" s="237"/>
      <c r="L241" s="237"/>
      <c r="M241" s="237"/>
      <c r="N241" s="237"/>
      <c r="O241" s="237"/>
      <c r="P241" s="237"/>
      <c r="Q241" s="237"/>
      <c r="R241" s="237"/>
      <c r="S241" s="314"/>
      <c r="T241" s="237"/>
      <c r="U241" s="237"/>
      <c r="V241" s="237"/>
      <c r="W241" s="237"/>
      <c r="X241" s="237"/>
      <c r="Y241" s="237"/>
      <c r="Z241" s="237"/>
      <c r="AA241" s="237"/>
      <c r="AB241" s="237"/>
      <c r="AC241" s="230"/>
      <c r="AD241" s="229"/>
      <c r="AE241" s="1119"/>
      <c r="AF241" s="323"/>
      <c r="AG241" s="35"/>
      <c r="AH241" s="50"/>
      <c r="AI241" s="50"/>
      <c r="AJ241" s="209"/>
      <c r="AK241" s="4"/>
      <c r="AL241" s="30"/>
      <c r="AM241" s="30"/>
    </row>
    <row r="242" spans="1:39" s="2" customFormat="1" ht="15">
      <c r="A242" s="11" t="s">
        <v>632</v>
      </c>
      <c r="B242" s="6" t="s">
        <v>1639</v>
      </c>
      <c r="C242" s="6"/>
      <c r="D242" s="224" t="s">
        <v>1080</v>
      </c>
      <c r="E242" s="224" t="s">
        <v>1104</v>
      </c>
      <c r="F242" s="237"/>
      <c r="G242" s="237"/>
      <c r="H242" s="237"/>
      <c r="I242" s="237"/>
      <c r="J242" s="237"/>
      <c r="K242" s="237"/>
      <c r="L242" s="237"/>
      <c r="M242" s="237"/>
      <c r="N242" s="237"/>
      <c r="O242" s="237"/>
      <c r="P242" s="237"/>
      <c r="Q242" s="237"/>
      <c r="R242" s="237"/>
      <c r="S242" s="314"/>
      <c r="T242" s="237"/>
      <c r="U242" s="237"/>
      <c r="V242" s="237"/>
      <c r="W242" s="237"/>
      <c r="X242" s="237"/>
      <c r="Y242" s="237"/>
      <c r="Z242" s="237"/>
      <c r="AA242" s="237"/>
      <c r="AB242" s="237"/>
      <c r="AC242" s="230"/>
      <c r="AD242" s="229"/>
      <c r="AE242" s="1119"/>
      <c r="AF242" s="323"/>
      <c r="AG242" s="35"/>
      <c r="AH242" s="50"/>
      <c r="AI242" s="50"/>
      <c r="AJ242" s="209"/>
      <c r="AK242" s="4"/>
      <c r="AL242" s="30"/>
      <c r="AM242" s="30"/>
    </row>
    <row r="243" spans="1:39" s="2" customFormat="1" ht="15">
      <c r="A243" s="11" t="s">
        <v>633</v>
      </c>
      <c r="B243" s="6" t="s">
        <v>1640</v>
      </c>
      <c r="C243" s="6"/>
      <c r="D243" s="224" t="s">
        <v>1080</v>
      </c>
      <c r="E243" s="224" t="s">
        <v>1104</v>
      </c>
      <c r="F243" s="237"/>
      <c r="G243" s="237"/>
      <c r="H243" s="237"/>
      <c r="I243" s="237"/>
      <c r="J243" s="237"/>
      <c r="K243" s="237"/>
      <c r="L243" s="237"/>
      <c r="M243" s="237"/>
      <c r="N243" s="237"/>
      <c r="O243" s="237"/>
      <c r="P243" s="237"/>
      <c r="Q243" s="237"/>
      <c r="R243" s="237"/>
      <c r="S243" s="314"/>
      <c r="T243" s="237"/>
      <c r="U243" s="237"/>
      <c r="V243" s="237"/>
      <c r="W243" s="237"/>
      <c r="X243" s="237"/>
      <c r="Y243" s="237"/>
      <c r="Z243" s="237"/>
      <c r="AA243" s="237"/>
      <c r="AB243" s="237"/>
      <c r="AC243" s="230"/>
      <c r="AD243" s="229"/>
      <c r="AE243" s="1119"/>
      <c r="AF243" s="323"/>
      <c r="AG243" s="35"/>
      <c r="AH243" s="50"/>
      <c r="AI243" s="50"/>
      <c r="AJ243" s="209"/>
      <c r="AK243" s="4"/>
      <c r="AL243" s="30"/>
      <c r="AM243" s="30"/>
    </row>
    <row r="244" spans="1:39" s="2" customFormat="1" ht="15">
      <c r="A244" s="2" t="s">
        <v>449</v>
      </c>
      <c r="B244" s="1" t="s">
        <v>1641</v>
      </c>
      <c r="C244" s="1"/>
      <c r="D244" s="224" t="s">
        <v>1080</v>
      </c>
      <c r="E244" s="224" t="s">
        <v>1104</v>
      </c>
      <c r="F244" s="237"/>
      <c r="G244" s="237"/>
      <c r="H244" s="237"/>
      <c r="I244" s="237"/>
      <c r="J244" s="237"/>
      <c r="K244" s="237"/>
      <c r="L244" s="237"/>
      <c r="M244" s="237"/>
      <c r="N244" s="237"/>
      <c r="O244" s="237"/>
      <c r="P244" s="237"/>
      <c r="Q244" s="237"/>
      <c r="R244" s="237"/>
      <c r="S244" s="314"/>
      <c r="T244" s="237"/>
      <c r="U244" s="237"/>
      <c r="V244" s="237"/>
      <c r="W244" s="237"/>
      <c r="X244" s="237"/>
      <c r="Y244" s="237"/>
      <c r="Z244" s="237"/>
      <c r="AA244" s="237"/>
      <c r="AB244" s="237"/>
      <c r="AC244" s="230"/>
      <c r="AD244" s="229"/>
      <c r="AE244" s="1119"/>
      <c r="AF244" s="414"/>
      <c r="AG244" s="30"/>
      <c r="AH244" s="50"/>
      <c r="AI244" s="50"/>
      <c r="AJ244" s="209"/>
      <c r="AK244" s="4"/>
      <c r="AL244" s="30"/>
      <c r="AM244" s="30"/>
    </row>
    <row r="245" spans="1:39" s="22" customFormat="1" ht="15">
      <c r="A245" s="22" t="s">
        <v>575</v>
      </c>
      <c r="B245" s="5" t="s">
        <v>1642</v>
      </c>
      <c r="C245" s="5"/>
      <c r="D245" s="224" t="s">
        <v>1080</v>
      </c>
      <c r="E245" s="224" t="s">
        <v>1104</v>
      </c>
      <c r="F245" s="237"/>
      <c r="G245" s="237"/>
      <c r="H245" s="237"/>
      <c r="I245" s="237"/>
      <c r="J245" s="237"/>
      <c r="K245" s="237"/>
      <c r="L245" s="237"/>
      <c r="M245" s="237"/>
      <c r="N245" s="237"/>
      <c r="O245" s="237"/>
      <c r="P245" s="267">
        <f t="shared" ref="P245" si="197">SUM(P238:P244)</f>
        <v>0</v>
      </c>
      <c r="Q245" s="267">
        <f t="shared" ref="Q245" si="198">SUM(Q238:Q244)</f>
        <v>0</v>
      </c>
      <c r="R245" s="267">
        <f t="shared" ref="R245" si="199">SUM(R238:R244)</f>
        <v>0</v>
      </c>
      <c r="S245" s="267">
        <f t="shared" ref="S245" si="200">SUM(S238:S244)</f>
        <v>0</v>
      </c>
      <c r="T245" s="267">
        <f t="shared" ref="T245" si="201">SUM(T238:T244)</f>
        <v>0</v>
      </c>
      <c r="U245" s="267">
        <f t="shared" ref="U245" si="202">SUM(U238:U244)</f>
        <v>0</v>
      </c>
      <c r="V245" s="267">
        <f t="shared" ref="V245" si="203">SUM(V238:V244)</f>
        <v>0</v>
      </c>
      <c r="W245" s="267">
        <f t="shared" ref="W245" si="204">SUM(W238:W244)</f>
        <v>0</v>
      </c>
      <c r="X245" s="267">
        <f t="shared" ref="X245" si="205">SUM(X238:X244)</f>
        <v>0</v>
      </c>
      <c r="Y245" s="267">
        <f t="shared" ref="Y245" si="206">SUM(Y238:Y244)</f>
        <v>0</v>
      </c>
      <c r="Z245" s="267">
        <f t="shared" ref="Z245" si="207">SUM(Z238:Z244)</f>
        <v>0</v>
      </c>
      <c r="AA245" s="267">
        <f t="shared" ref="AA245" si="208">SUM(AA238:AA244)</f>
        <v>0</v>
      </c>
      <c r="AB245" s="267">
        <f t="shared" ref="AB245" si="209">SUM(AB238:AB244)</f>
        <v>0</v>
      </c>
      <c r="AC245" s="234"/>
      <c r="AD245" s="235"/>
      <c r="AE245" s="1119"/>
      <c r="AF245" s="208" t="str">
        <f>IF(AND(Y245&lt;&gt;0,Z245&lt;&gt;""),(Z245/Y245-1),"")</f>
        <v/>
      </c>
      <c r="AG245" s="50" t="str">
        <f>IF(AND(X245&lt;&gt;0,Y245&lt;&gt;""),(Y245/X245-1),"")</f>
        <v/>
      </c>
      <c r="AH245" s="50" t="str">
        <f>IF(AND(W245&lt;&gt;0,X245&lt;&gt;""),(X245/W245-1),"")</f>
        <v/>
      </c>
      <c r="AI245" s="50" t="str">
        <f>IF(AND(V245&lt;&gt;0,V245&lt;&gt;""),(W245/V245-1),"")</f>
        <v/>
      </c>
      <c r="AJ245" s="209" t="str">
        <f>IF(AND(U245&lt;&gt;0,U245&lt;&gt;""),(V245/U245-1),"")</f>
        <v/>
      </c>
      <c r="AK245" s="4"/>
    </row>
    <row r="246" spans="1:39" s="22" customFormat="1" ht="5.25" customHeight="1">
      <c r="B246" s="5"/>
      <c r="C246" s="5"/>
      <c r="D246" s="227"/>
      <c r="E246" s="227"/>
      <c r="F246" s="237"/>
      <c r="G246" s="237"/>
      <c r="H246" s="237"/>
      <c r="I246" s="237"/>
      <c r="J246" s="237"/>
      <c r="K246" s="237"/>
      <c r="L246" s="237"/>
      <c r="M246" s="237"/>
      <c r="N246" s="237"/>
      <c r="O246" s="237"/>
      <c r="P246" s="237"/>
      <c r="Q246" s="237"/>
      <c r="R246" s="237"/>
      <c r="S246" s="237"/>
      <c r="T246" s="237"/>
      <c r="U246" s="237"/>
      <c r="V246" s="237"/>
      <c r="W246" s="237"/>
      <c r="X246" s="237"/>
      <c r="Y246" s="237"/>
      <c r="Z246" s="237"/>
      <c r="AA246" s="237"/>
      <c r="AB246" s="237"/>
      <c r="AC246" s="234"/>
      <c r="AD246" s="235"/>
      <c r="AE246" s="1119"/>
      <c r="AF246" s="413"/>
      <c r="AG246" s="321"/>
      <c r="AH246" s="50"/>
      <c r="AI246" s="50"/>
      <c r="AJ246" s="209"/>
      <c r="AK246" s="4"/>
    </row>
    <row r="247" spans="1:39" s="22" customFormat="1" ht="13.5" customHeight="1">
      <c r="A247" s="22" t="s">
        <v>2229</v>
      </c>
      <c r="B247" s="633"/>
      <c r="C247" s="633"/>
      <c r="D247" s="227"/>
      <c r="E247" s="227"/>
      <c r="F247" s="237"/>
      <c r="G247" s="237"/>
      <c r="H247" s="237"/>
      <c r="I247" s="237"/>
      <c r="J247" s="237"/>
      <c r="K247" s="237"/>
      <c r="L247" s="237"/>
      <c r="M247" s="237"/>
      <c r="N247" s="237"/>
      <c r="O247" s="237"/>
      <c r="P247" s="237"/>
      <c r="Q247" s="237"/>
      <c r="R247" s="237"/>
      <c r="S247" s="237"/>
      <c r="T247" s="237"/>
      <c r="U247" s="237"/>
      <c r="V247" s="237"/>
      <c r="W247" s="237"/>
      <c r="X247" s="237"/>
      <c r="Y247" s="237"/>
      <c r="Z247" s="237"/>
      <c r="AA247" s="237"/>
      <c r="AB247" s="237"/>
      <c r="AC247" s="234"/>
      <c r="AD247" s="235"/>
      <c r="AE247" s="1119"/>
      <c r="AF247" s="413"/>
      <c r="AG247" s="321"/>
      <c r="AH247" s="50"/>
      <c r="AI247" s="50"/>
      <c r="AJ247" s="209"/>
      <c r="AK247" s="4"/>
    </row>
    <row r="248" spans="1:39" s="2" customFormat="1" ht="15" hidden="1">
      <c r="A248" s="359" t="s">
        <v>2230</v>
      </c>
      <c r="B248" s="6"/>
      <c r="C248" s="6"/>
      <c r="D248" s="227"/>
      <c r="E248" s="224"/>
      <c r="F248" s="237"/>
      <c r="G248" s="237"/>
      <c r="H248" s="237"/>
      <c r="I248" s="237"/>
      <c r="J248" s="237"/>
      <c r="K248" s="237"/>
      <c r="L248" s="237"/>
      <c r="M248" s="237"/>
      <c r="N248" s="237"/>
      <c r="O248" s="237"/>
      <c r="P248" s="237"/>
      <c r="Q248" s="237"/>
      <c r="R248" s="237"/>
      <c r="S248" s="237"/>
      <c r="T248" s="237"/>
      <c r="U248" s="237"/>
      <c r="V248" s="237"/>
      <c r="W248" s="237"/>
      <c r="X248" s="237"/>
      <c r="Y248" s="237"/>
      <c r="Z248" s="237"/>
      <c r="AA248" s="237"/>
      <c r="AB248" s="237"/>
      <c r="AC248" s="228"/>
      <c r="AD248" s="229"/>
      <c r="AE248" s="1119"/>
      <c r="AF248" s="414"/>
      <c r="AG248" s="30"/>
      <c r="AH248" s="50"/>
      <c r="AI248" s="50"/>
      <c r="AJ248" s="209"/>
      <c r="AK248" s="4"/>
      <c r="AL248" s="30"/>
      <c r="AM248" s="30"/>
    </row>
    <row r="249" spans="1:39" s="2" customFormat="1" ht="15" hidden="1">
      <c r="A249" s="2" t="s">
        <v>2231</v>
      </c>
      <c r="B249" s="1" t="s">
        <v>2245</v>
      </c>
      <c r="C249" s="1"/>
      <c r="D249" s="224" t="s">
        <v>1080</v>
      </c>
      <c r="E249" s="224" t="s">
        <v>1104</v>
      </c>
      <c r="F249" s="237"/>
      <c r="G249" s="237"/>
      <c r="H249" s="237"/>
      <c r="I249" s="237"/>
      <c r="J249" s="237"/>
      <c r="K249" s="237"/>
      <c r="L249" s="237"/>
      <c r="M249" s="237"/>
      <c r="N249" s="237"/>
      <c r="O249" s="237"/>
      <c r="P249" s="237"/>
      <c r="Q249" s="237"/>
      <c r="R249" s="237"/>
      <c r="S249" s="314"/>
      <c r="T249" s="237"/>
      <c r="U249" s="237"/>
      <c r="V249" s="237"/>
      <c r="W249" s="237"/>
      <c r="X249" s="237"/>
      <c r="Y249" s="237"/>
      <c r="Z249" s="237"/>
      <c r="AA249" s="237"/>
      <c r="AB249" s="237"/>
      <c r="AC249" s="230"/>
      <c r="AD249" s="229"/>
      <c r="AE249" s="1119"/>
      <c r="AF249" s="323"/>
      <c r="AG249" s="35"/>
      <c r="AH249" s="50"/>
      <c r="AI249" s="50"/>
      <c r="AJ249" s="209"/>
      <c r="AK249" s="4"/>
      <c r="AL249" s="30"/>
      <c r="AM249" s="30"/>
    </row>
    <row r="250" spans="1:39" s="2" customFormat="1" ht="15" hidden="1">
      <c r="A250" s="11" t="s">
        <v>2232</v>
      </c>
      <c r="B250" s="6" t="s">
        <v>2239</v>
      </c>
      <c r="C250" s="6"/>
      <c r="D250" s="224" t="s">
        <v>1080</v>
      </c>
      <c r="E250" s="224" t="s">
        <v>1104</v>
      </c>
      <c r="F250" s="237"/>
      <c r="G250" s="237"/>
      <c r="H250" s="237"/>
      <c r="I250" s="237"/>
      <c r="J250" s="237"/>
      <c r="K250" s="237"/>
      <c r="L250" s="237"/>
      <c r="M250" s="237"/>
      <c r="N250" s="237"/>
      <c r="O250" s="237"/>
      <c r="P250" s="237"/>
      <c r="Q250" s="237"/>
      <c r="R250" s="237"/>
      <c r="S250" s="314"/>
      <c r="T250" s="237"/>
      <c r="U250" s="237"/>
      <c r="V250" s="237"/>
      <c r="W250" s="237"/>
      <c r="X250" s="237"/>
      <c r="Y250" s="237"/>
      <c r="Z250" s="237"/>
      <c r="AA250" s="237"/>
      <c r="AB250" s="237"/>
      <c r="AC250" s="230"/>
      <c r="AD250" s="229"/>
      <c r="AE250" s="1119"/>
      <c r="AF250" s="323"/>
      <c r="AG250" s="35"/>
      <c r="AH250" s="50"/>
      <c r="AI250" s="50"/>
      <c r="AJ250" s="209"/>
      <c r="AK250" s="4"/>
      <c r="AL250" s="30"/>
      <c r="AM250" s="30"/>
    </row>
    <row r="251" spans="1:39" s="2" customFormat="1" ht="15" hidden="1">
      <c r="A251" s="11" t="s">
        <v>2233</v>
      </c>
      <c r="B251" s="6" t="s">
        <v>2240</v>
      </c>
      <c r="C251" s="6"/>
      <c r="D251" s="224" t="s">
        <v>1080</v>
      </c>
      <c r="E251" s="224" t="s">
        <v>1104</v>
      </c>
      <c r="F251" s="237"/>
      <c r="G251" s="237"/>
      <c r="H251" s="237"/>
      <c r="I251" s="237"/>
      <c r="J251" s="237"/>
      <c r="K251" s="237"/>
      <c r="L251" s="237"/>
      <c r="M251" s="237"/>
      <c r="N251" s="237"/>
      <c r="O251" s="237"/>
      <c r="P251" s="237"/>
      <c r="Q251" s="237"/>
      <c r="R251" s="237"/>
      <c r="S251" s="314"/>
      <c r="T251" s="237"/>
      <c r="U251" s="237"/>
      <c r="V251" s="237"/>
      <c r="W251" s="237"/>
      <c r="X251" s="237"/>
      <c r="Y251" s="237"/>
      <c r="Z251" s="237"/>
      <c r="AA251" s="237"/>
      <c r="AB251" s="237"/>
      <c r="AC251" s="230"/>
      <c r="AD251" s="229"/>
      <c r="AE251" s="1119"/>
      <c r="AF251" s="323"/>
      <c r="AG251" s="35"/>
      <c r="AH251" s="50"/>
      <c r="AI251" s="50"/>
      <c r="AJ251" s="209"/>
      <c r="AK251" s="4"/>
      <c r="AL251" s="30"/>
      <c r="AM251" s="30"/>
    </row>
    <row r="252" spans="1:39" s="2" customFormat="1" ht="15" hidden="1">
      <c r="A252" s="11" t="s">
        <v>2234</v>
      </c>
      <c r="B252" s="6" t="s">
        <v>2241</v>
      </c>
      <c r="C252" s="6"/>
      <c r="D252" s="224" t="s">
        <v>1080</v>
      </c>
      <c r="E252" s="224" t="s">
        <v>1104</v>
      </c>
      <c r="F252" s="237"/>
      <c r="G252" s="237"/>
      <c r="H252" s="237"/>
      <c r="I252" s="237"/>
      <c r="J252" s="237"/>
      <c r="K252" s="237"/>
      <c r="L252" s="237"/>
      <c r="M252" s="237"/>
      <c r="N252" s="237"/>
      <c r="O252" s="237"/>
      <c r="P252" s="237"/>
      <c r="Q252" s="237"/>
      <c r="R252" s="237"/>
      <c r="S252" s="314"/>
      <c r="T252" s="237"/>
      <c r="U252" s="237"/>
      <c r="V252" s="237"/>
      <c r="W252" s="237"/>
      <c r="X252" s="237"/>
      <c r="Y252" s="237"/>
      <c r="Z252" s="237"/>
      <c r="AA252" s="237"/>
      <c r="AB252" s="237"/>
      <c r="AC252" s="230"/>
      <c r="AD252" s="229"/>
      <c r="AE252" s="1119"/>
      <c r="AF252" s="323"/>
      <c r="AG252" s="35"/>
      <c r="AH252" s="50"/>
      <c r="AI252" s="50"/>
      <c r="AJ252" s="209"/>
      <c r="AK252" s="4"/>
      <c r="AL252" s="30"/>
      <c r="AM252" s="30"/>
    </row>
    <row r="253" spans="1:39" s="2" customFormat="1" ht="15" hidden="1">
      <c r="A253" s="11" t="s">
        <v>2235</v>
      </c>
      <c r="B253" s="6" t="s">
        <v>2242</v>
      </c>
      <c r="C253" s="6"/>
      <c r="D253" s="224" t="s">
        <v>1080</v>
      </c>
      <c r="E253" s="224" t="s">
        <v>1104</v>
      </c>
      <c r="F253" s="237"/>
      <c r="G253" s="237"/>
      <c r="H253" s="237"/>
      <c r="I253" s="237"/>
      <c r="J253" s="237"/>
      <c r="K253" s="237"/>
      <c r="L253" s="237"/>
      <c r="M253" s="237"/>
      <c r="N253" s="237"/>
      <c r="O253" s="237"/>
      <c r="P253" s="237"/>
      <c r="Q253" s="237"/>
      <c r="R253" s="237"/>
      <c r="S253" s="314"/>
      <c r="T253" s="237"/>
      <c r="U253" s="237"/>
      <c r="V253" s="237"/>
      <c r="W253" s="237"/>
      <c r="X253" s="237"/>
      <c r="Y253" s="237"/>
      <c r="Z253" s="237"/>
      <c r="AA253" s="237"/>
      <c r="AB253" s="237"/>
      <c r="AC253" s="230"/>
      <c r="AD253" s="229"/>
      <c r="AE253" s="1119"/>
      <c r="AF253" s="323"/>
      <c r="AG253" s="35"/>
      <c r="AH253" s="50"/>
      <c r="AI253" s="50"/>
      <c r="AJ253" s="209"/>
      <c r="AK253" s="4"/>
      <c r="AL253" s="30"/>
      <c r="AM253" s="30"/>
    </row>
    <row r="254" spans="1:39" s="2" customFormat="1" ht="15" hidden="1">
      <c r="A254" s="11" t="s">
        <v>2236</v>
      </c>
      <c r="B254" s="6" t="s">
        <v>2243</v>
      </c>
      <c r="C254" s="6"/>
      <c r="D254" s="224" t="s">
        <v>1080</v>
      </c>
      <c r="E254" s="224" t="s">
        <v>1104</v>
      </c>
      <c r="F254" s="237"/>
      <c r="G254" s="237"/>
      <c r="H254" s="237"/>
      <c r="I254" s="237"/>
      <c r="J254" s="237"/>
      <c r="K254" s="237"/>
      <c r="L254" s="237"/>
      <c r="M254" s="237"/>
      <c r="N254" s="237"/>
      <c r="O254" s="237"/>
      <c r="P254" s="237"/>
      <c r="Q254" s="237"/>
      <c r="R254" s="237"/>
      <c r="S254" s="314"/>
      <c r="T254" s="237"/>
      <c r="U254" s="237"/>
      <c r="V254" s="237"/>
      <c r="W254" s="237"/>
      <c r="X254" s="237"/>
      <c r="Y254" s="237"/>
      <c r="Z254" s="237"/>
      <c r="AA254" s="237"/>
      <c r="AB254" s="237"/>
      <c r="AC254" s="230"/>
      <c r="AD254" s="229"/>
      <c r="AE254" s="1119"/>
      <c r="AF254" s="323"/>
      <c r="AG254" s="35"/>
      <c r="AH254" s="50"/>
      <c r="AI254" s="50"/>
      <c r="AJ254" s="209"/>
      <c r="AK254" s="4"/>
      <c r="AL254" s="30"/>
      <c r="AM254" s="30"/>
    </row>
    <row r="255" spans="1:39" s="2" customFormat="1" ht="15" hidden="1">
      <c r="A255" s="2" t="s">
        <v>2237</v>
      </c>
      <c r="B255" s="1" t="s">
        <v>2244</v>
      </c>
      <c r="C255" s="1"/>
      <c r="D255" s="224" t="s">
        <v>1080</v>
      </c>
      <c r="E255" s="224" t="s">
        <v>1104</v>
      </c>
      <c r="F255" s="237"/>
      <c r="G255" s="237"/>
      <c r="H255" s="237"/>
      <c r="I255" s="237"/>
      <c r="J255" s="237"/>
      <c r="K255" s="237"/>
      <c r="L255" s="237"/>
      <c r="M255" s="237"/>
      <c r="N255" s="237"/>
      <c r="O255" s="237"/>
      <c r="P255" s="237"/>
      <c r="Q255" s="237"/>
      <c r="R255" s="237"/>
      <c r="S255" s="314"/>
      <c r="T255" s="237"/>
      <c r="U255" s="237"/>
      <c r="V255" s="237"/>
      <c r="W255" s="237"/>
      <c r="X255" s="237"/>
      <c r="Y255" s="237"/>
      <c r="Z255" s="237"/>
      <c r="AA255" s="237"/>
      <c r="AB255" s="237"/>
      <c r="AC255" s="230"/>
      <c r="AD255" s="229"/>
      <c r="AE255" s="1119"/>
      <c r="AF255" s="414"/>
      <c r="AG255" s="30"/>
      <c r="AH255" s="50"/>
      <c r="AI255" s="50"/>
      <c r="AJ255" s="209"/>
      <c r="AK255" s="4"/>
      <c r="AL255" s="30"/>
      <c r="AM255" s="30"/>
    </row>
    <row r="256" spans="1:39" s="22" customFormat="1" ht="15" hidden="1">
      <c r="A256" s="22" t="s">
        <v>2238</v>
      </c>
      <c r="B256" s="5" t="s">
        <v>1456</v>
      </c>
      <c r="C256" s="5"/>
      <c r="D256" s="224" t="s">
        <v>1080</v>
      </c>
      <c r="E256" s="224" t="s">
        <v>1104</v>
      </c>
      <c r="F256" s="237"/>
      <c r="G256" s="237"/>
      <c r="H256" s="237"/>
      <c r="I256" s="237"/>
      <c r="J256" s="237"/>
      <c r="K256" s="237"/>
      <c r="L256" s="237"/>
      <c r="M256" s="237"/>
      <c r="N256" s="237"/>
      <c r="O256" s="237"/>
      <c r="P256" s="380"/>
      <c r="Q256" s="380"/>
      <c r="R256" s="380"/>
      <c r="S256" s="380"/>
      <c r="T256" s="380"/>
      <c r="U256" s="380"/>
      <c r="V256" s="380"/>
      <c r="W256" s="380"/>
      <c r="X256" s="380"/>
      <c r="Y256" s="380"/>
      <c r="Z256" s="237"/>
      <c r="AA256" s="237"/>
      <c r="AB256" s="237"/>
      <c r="AC256" s="234"/>
      <c r="AD256" s="235"/>
      <c r="AE256" s="1119"/>
      <c r="AF256" s="208" t="str">
        <f>IF(AND(Y256&lt;&gt;0,Z256&lt;&gt;""),(Z256/Y256-1),"")</f>
        <v/>
      </c>
      <c r="AG256" s="50" t="str">
        <f>IF(AND(X256&lt;&gt;0,Y256&lt;&gt;""),(Y256/X256-1),"")</f>
        <v/>
      </c>
      <c r="AH256" s="50" t="str">
        <f>IF(AND(W256&lt;&gt;0,X256&lt;&gt;""),(X256/W256-1),"")</f>
        <v/>
      </c>
      <c r="AI256" s="50" t="str">
        <f>IF(AND(V256&lt;&gt;0,V256&lt;&gt;""),(W256/V256-1),"")</f>
        <v/>
      </c>
      <c r="AJ256" s="209" t="str">
        <f>IF(AND(U256&lt;&gt;0,U256&lt;&gt;""),(V256/U256-1),"")</f>
        <v/>
      </c>
      <c r="AK256" s="4"/>
    </row>
    <row r="257" spans="1:39" s="22" customFormat="1" ht="13.5" hidden="1" customHeight="1">
      <c r="B257" s="5"/>
      <c r="C257" s="5"/>
      <c r="D257" s="227"/>
      <c r="E257" s="227"/>
      <c r="F257" s="237"/>
      <c r="G257" s="237"/>
      <c r="H257" s="237"/>
      <c r="I257" s="237"/>
      <c r="J257" s="237"/>
      <c r="K257" s="237"/>
      <c r="L257" s="237"/>
      <c r="M257" s="237"/>
      <c r="N257" s="237"/>
      <c r="O257" s="237"/>
      <c r="P257" s="237"/>
      <c r="Q257" s="237"/>
      <c r="R257" s="237"/>
      <c r="S257" s="237"/>
      <c r="T257" s="237"/>
      <c r="U257" s="237"/>
      <c r="V257" s="237"/>
      <c r="W257" s="237"/>
      <c r="X257" s="237"/>
      <c r="Y257" s="237"/>
      <c r="Z257" s="237"/>
      <c r="AA257" s="237"/>
      <c r="AB257" s="237"/>
      <c r="AC257" s="234"/>
      <c r="AD257" s="235"/>
      <c r="AE257" s="1119"/>
      <c r="AF257" s="413"/>
      <c r="AG257" s="321"/>
      <c r="AH257" s="50"/>
      <c r="AI257" s="50"/>
      <c r="AJ257" s="209"/>
      <c r="AK257" s="4"/>
    </row>
    <row r="258" spans="1:39" s="2" customFormat="1" ht="15" hidden="1">
      <c r="A258" s="359" t="s">
        <v>2246</v>
      </c>
      <c r="B258" s="6"/>
      <c r="C258" s="6"/>
      <c r="D258" s="227"/>
      <c r="E258" s="224"/>
      <c r="F258" s="237"/>
      <c r="G258" s="237"/>
      <c r="H258" s="237"/>
      <c r="I258" s="237"/>
      <c r="J258" s="237"/>
      <c r="K258" s="237"/>
      <c r="L258" s="237"/>
      <c r="M258" s="237"/>
      <c r="N258" s="237"/>
      <c r="O258" s="237"/>
      <c r="P258" s="237"/>
      <c r="Q258" s="237"/>
      <c r="R258" s="237"/>
      <c r="S258" s="237"/>
      <c r="T258" s="237"/>
      <c r="U258" s="237"/>
      <c r="V258" s="237"/>
      <c r="W258" s="237"/>
      <c r="X258" s="237"/>
      <c r="Y258" s="237"/>
      <c r="Z258" s="237"/>
      <c r="AA258" s="237"/>
      <c r="AB258" s="237"/>
      <c r="AC258" s="228"/>
      <c r="AD258" s="229"/>
      <c r="AE258" s="1119"/>
      <c r="AF258" s="414"/>
      <c r="AG258" s="30"/>
      <c r="AH258" s="50"/>
      <c r="AI258" s="50"/>
      <c r="AJ258" s="209"/>
      <c r="AK258" s="4"/>
      <c r="AL258" s="30"/>
      <c r="AM258" s="30"/>
    </row>
    <row r="259" spans="1:39" s="2" customFormat="1" ht="15" hidden="1">
      <c r="A259" s="2" t="s">
        <v>2247</v>
      </c>
      <c r="B259" s="1" t="s">
        <v>2255</v>
      </c>
      <c r="C259" s="1"/>
      <c r="D259" s="224" t="s">
        <v>1080</v>
      </c>
      <c r="E259" s="224" t="s">
        <v>1104</v>
      </c>
      <c r="F259" s="237"/>
      <c r="G259" s="237"/>
      <c r="H259" s="237"/>
      <c r="I259" s="237"/>
      <c r="J259" s="237"/>
      <c r="K259" s="237"/>
      <c r="L259" s="237"/>
      <c r="M259" s="237"/>
      <c r="N259" s="237"/>
      <c r="O259" s="237"/>
      <c r="P259" s="237"/>
      <c r="Q259" s="237"/>
      <c r="R259" s="237"/>
      <c r="S259" s="314"/>
      <c r="T259" s="237"/>
      <c r="U259" s="237"/>
      <c r="V259" s="237"/>
      <c r="W259" s="237"/>
      <c r="X259" s="237"/>
      <c r="Y259" s="237"/>
      <c r="Z259" s="237"/>
      <c r="AA259" s="237"/>
      <c r="AB259" s="237"/>
      <c r="AC259" s="230"/>
      <c r="AD259" s="229"/>
      <c r="AE259" s="1119"/>
      <c r="AF259" s="323"/>
      <c r="AG259" s="35"/>
      <c r="AH259" s="50"/>
      <c r="AI259" s="50"/>
      <c r="AJ259" s="209"/>
      <c r="AK259" s="4"/>
      <c r="AL259" s="30"/>
      <c r="AM259" s="30"/>
    </row>
    <row r="260" spans="1:39" s="2" customFormat="1" ht="15" hidden="1">
      <c r="A260" s="11" t="s">
        <v>2248</v>
      </c>
      <c r="B260" s="6" t="s">
        <v>2256</v>
      </c>
      <c r="C260" s="6"/>
      <c r="D260" s="224" t="s">
        <v>1080</v>
      </c>
      <c r="E260" s="224" t="s">
        <v>1104</v>
      </c>
      <c r="F260" s="237"/>
      <c r="G260" s="237"/>
      <c r="H260" s="237"/>
      <c r="I260" s="237"/>
      <c r="J260" s="237"/>
      <c r="K260" s="237"/>
      <c r="L260" s="237"/>
      <c r="M260" s="237"/>
      <c r="N260" s="237"/>
      <c r="O260" s="237"/>
      <c r="P260" s="237"/>
      <c r="Q260" s="237"/>
      <c r="R260" s="237"/>
      <c r="S260" s="314"/>
      <c r="T260" s="237"/>
      <c r="U260" s="237"/>
      <c r="V260" s="237"/>
      <c r="W260" s="237"/>
      <c r="X260" s="237"/>
      <c r="Y260" s="237"/>
      <c r="Z260" s="237"/>
      <c r="AA260" s="237"/>
      <c r="AB260" s="237"/>
      <c r="AC260" s="230"/>
      <c r="AD260" s="229"/>
      <c r="AE260" s="1119"/>
      <c r="AF260" s="323"/>
      <c r="AG260" s="35"/>
      <c r="AH260" s="50"/>
      <c r="AI260" s="50"/>
      <c r="AJ260" s="209"/>
      <c r="AK260" s="4"/>
      <c r="AL260" s="30"/>
      <c r="AM260" s="30"/>
    </row>
    <row r="261" spans="1:39" s="2" customFormat="1" ht="15" hidden="1">
      <c r="A261" s="11" t="s">
        <v>2249</v>
      </c>
      <c r="B261" s="6" t="s">
        <v>2257</v>
      </c>
      <c r="C261" s="6"/>
      <c r="D261" s="224" t="s">
        <v>1080</v>
      </c>
      <c r="E261" s="224" t="s">
        <v>1104</v>
      </c>
      <c r="F261" s="237"/>
      <c r="G261" s="237"/>
      <c r="H261" s="237"/>
      <c r="I261" s="237"/>
      <c r="J261" s="237"/>
      <c r="K261" s="237"/>
      <c r="L261" s="237"/>
      <c r="M261" s="237"/>
      <c r="N261" s="237"/>
      <c r="O261" s="237"/>
      <c r="P261" s="237"/>
      <c r="Q261" s="237"/>
      <c r="R261" s="237"/>
      <c r="S261" s="314"/>
      <c r="T261" s="237"/>
      <c r="U261" s="237"/>
      <c r="V261" s="237"/>
      <c r="W261" s="237"/>
      <c r="X261" s="237"/>
      <c r="Y261" s="237"/>
      <c r="Z261" s="237"/>
      <c r="AA261" s="237"/>
      <c r="AB261" s="237"/>
      <c r="AC261" s="230"/>
      <c r="AD261" s="229"/>
      <c r="AE261" s="1119"/>
      <c r="AF261" s="323"/>
      <c r="AG261" s="35"/>
      <c r="AH261" s="50"/>
      <c r="AI261" s="50"/>
      <c r="AJ261" s="209"/>
      <c r="AK261" s="4"/>
      <c r="AL261" s="30"/>
      <c r="AM261" s="30"/>
    </row>
    <row r="262" spans="1:39" s="2" customFormat="1" ht="15" hidden="1">
      <c r="A262" s="11" t="s">
        <v>2250</v>
      </c>
      <c r="B262" s="6" t="s">
        <v>2258</v>
      </c>
      <c r="C262" s="6"/>
      <c r="D262" s="224" t="s">
        <v>1080</v>
      </c>
      <c r="E262" s="224" t="s">
        <v>1104</v>
      </c>
      <c r="F262" s="237"/>
      <c r="G262" s="237"/>
      <c r="H262" s="237"/>
      <c r="I262" s="237"/>
      <c r="J262" s="237"/>
      <c r="K262" s="237"/>
      <c r="L262" s="237"/>
      <c r="M262" s="237"/>
      <c r="N262" s="237"/>
      <c r="O262" s="237"/>
      <c r="P262" s="237"/>
      <c r="Q262" s="237"/>
      <c r="R262" s="237"/>
      <c r="S262" s="314"/>
      <c r="T262" s="237"/>
      <c r="U262" s="237"/>
      <c r="V262" s="237"/>
      <c r="W262" s="237"/>
      <c r="X262" s="237"/>
      <c r="Y262" s="237"/>
      <c r="Z262" s="237"/>
      <c r="AA262" s="237"/>
      <c r="AB262" s="237"/>
      <c r="AC262" s="230"/>
      <c r="AD262" s="229"/>
      <c r="AE262" s="1119"/>
      <c r="AF262" s="323"/>
      <c r="AG262" s="35"/>
      <c r="AH262" s="50"/>
      <c r="AI262" s="50"/>
      <c r="AJ262" s="209"/>
      <c r="AK262" s="4"/>
      <c r="AL262" s="30"/>
      <c r="AM262" s="30"/>
    </row>
    <row r="263" spans="1:39" s="2" customFormat="1" ht="15" hidden="1">
      <c r="A263" s="11" t="s">
        <v>2251</v>
      </c>
      <c r="B263" s="6" t="s">
        <v>2259</v>
      </c>
      <c r="C263" s="6"/>
      <c r="D263" s="224" t="s">
        <v>1080</v>
      </c>
      <c r="E263" s="224" t="s">
        <v>1104</v>
      </c>
      <c r="F263" s="237"/>
      <c r="G263" s="237"/>
      <c r="H263" s="237"/>
      <c r="I263" s="237"/>
      <c r="J263" s="237"/>
      <c r="K263" s="237"/>
      <c r="L263" s="237"/>
      <c r="M263" s="237"/>
      <c r="N263" s="237"/>
      <c r="O263" s="237"/>
      <c r="P263" s="237"/>
      <c r="Q263" s="237"/>
      <c r="R263" s="237"/>
      <c r="S263" s="314"/>
      <c r="T263" s="237"/>
      <c r="U263" s="237"/>
      <c r="V263" s="237"/>
      <c r="W263" s="237"/>
      <c r="X263" s="237"/>
      <c r="Y263" s="237"/>
      <c r="Z263" s="237"/>
      <c r="AA263" s="237"/>
      <c r="AB263" s="237"/>
      <c r="AC263" s="230"/>
      <c r="AD263" s="229"/>
      <c r="AE263" s="1119"/>
      <c r="AF263" s="323"/>
      <c r="AG263" s="35"/>
      <c r="AH263" s="50"/>
      <c r="AI263" s="50"/>
      <c r="AJ263" s="209"/>
      <c r="AK263" s="4"/>
      <c r="AL263" s="30"/>
      <c r="AM263" s="30"/>
    </row>
    <row r="264" spans="1:39" s="2" customFormat="1" ht="15" hidden="1">
      <c r="A264" s="11" t="s">
        <v>2252</v>
      </c>
      <c r="B264" s="6" t="s">
        <v>2260</v>
      </c>
      <c r="C264" s="6"/>
      <c r="D264" s="224" t="s">
        <v>1080</v>
      </c>
      <c r="E264" s="224" t="s">
        <v>1104</v>
      </c>
      <c r="F264" s="237"/>
      <c r="G264" s="237"/>
      <c r="H264" s="237"/>
      <c r="I264" s="237"/>
      <c r="J264" s="237"/>
      <c r="K264" s="237"/>
      <c r="L264" s="237"/>
      <c r="M264" s="237"/>
      <c r="N264" s="237"/>
      <c r="O264" s="237"/>
      <c r="P264" s="237"/>
      <c r="Q264" s="237"/>
      <c r="R264" s="237"/>
      <c r="S264" s="314"/>
      <c r="T264" s="237"/>
      <c r="U264" s="237"/>
      <c r="V264" s="237"/>
      <c r="W264" s="237"/>
      <c r="X264" s="237"/>
      <c r="Y264" s="237"/>
      <c r="Z264" s="237"/>
      <c r="AA264" s="237"/>
      <c r="AB264" s="237"/>
      <c r="AC264" s="230"/>
      <c r="AD264" s="229"/>
      <c r="AE264" s="1119"/>
      <c r="AF264" s="323"/>
      <c r="AG264" s="35"/>
      <c r="AH264" s="50"/>
      <c r="AI264" s="50"/>
      <c r="AJ264" s="209"/>
      <c r="AK264" s="4"/>
      <c r="AL264" s="30"/>
      <c r="AM264" s="30"/>
    </row>
    <row r="265" spans="1:39" s="2" customFormat="1" ht="15" hidden="1">
      <c r="A265" s="2" t="s">
        <v>2253</v>
      </c>
      <c r="B265" s="1" t="s">
        <v>2261</v>
      </c>
      <c r="C265" s="1"/>
      <c r="D265" s="224" t="s">
        <v>1080</v>
      </c>
      <c r="E265" s="224" t="s">
        <v>1104</v>
      </c>
      <c r="F265" s="237"/>
      <c r="G265" s="237"/>
      <c r="H265" s="237"/>
      <c r="I265" s="237"/>
      <c r="J265" s="237"/>
      <c r="K265" s="237"/>
      <c r="L265" s="237"/>
      <c r="M265" s="237"/>
      <c r="N265" s="237"/>
      <c r="O265" s="237"/>
      <c r="P265" s="237"/>
      <c r="Q265" s="237"/>
      <c r="R265" s="237"/>
      <c r="S265" s="314"/>
      <c r="T265" s="237"/>
      <c r="U265" s="237"/>
      <c r="V265" s="237"/>
      <c r="W265" s="237"/>
      <c r="X265" s="237"/>
      <c r="Y265" s="237"/>
      <c r="Z265" s="237"/>
      <c r="AA265" s="237"/>
      <c r="AB265" s="237"/>
      <c r="AC265" s="230"/>
      <c r="AD265" s="229"/>
      <c r="AE265" s="1119"/>
      <c r="AF265" s="414"/>
      <c r="AG265" s="30"/>
      <c r="AH265" s="50"/>
      <c r="AI265" s="50"/>
      <c r="AJ265" s="209"/>
      <c r="AK265" s="4"/>
      <c r="AL265" s="30"/>
      <c r="AM265" s="30"/>
    </row>
    <row r="266" spans="1:39" s="22" customFormat="1" ht="15" hidden="1">
      <c r="A266" s="22" t="s">
        <v>2254</v>
      </c>
      <c r="B266" s="5" t="s">
        <v>1457</v>
      </c>
      <c r="C266" s="5"/>
      <c r="D266" s="224" t="s">
        <v>1080</v>
      </c>
      <c r="E266" s="224" t="s">
        <v>1104</v>
      </c>
      <c r="F266" s="237"/>
      <c r="G266" s="237"/>
      <c r="H266" s="237"/>
      <c r="I266" s="237"/>
      <c r="J266" s="237"/>
      <c r="K266" s="237"/>
      <c r="L266" s="237"/>
      <c r="M266" s="237"/>
      <c r="N266" s="237"/>
      <c r="O266" s="237"/>
      <c r="P266" s="380"/>
      <c r="Q266" s="380"/>
      <c r="R266" s="380"/>
      <c r="S266" s="380"/>
      <c r="T266" s="380"/>
      <c r="U266" s="380"/>
      <c r="V266" s="380"/>
      <c r="W266" s="380"/>
      <c r="X266" s="380"/>
      <c r="Y266" s="380"/>
      <c r="Z266" s="237"/>
      <c r="AA266" s="237"/>
      <c r="AB266" s="237"/>
      <c r="AC266" s="234"/>
      <c r="AD266" s="235"/>
      <c r="AE266" s="1119"/>
      <c r="AF266" s="208" t="str">
        <f>IF(AND(Y266&lt;&gt;0,Z266&lt;&gt;""),(Z266/Y266-1),"")</f>
        <v/>
      </c>
      <c r="AG266" s="50" t="str">
        <f>IF(AND(X266&lt;&gt;0,Y266&lt;&gt;""),(Y266/X266-1),"")</f>
        <v/>
      </c>
      <c r="AH266" s="50" t="str">
        <f>IF(AND(W266&lt;&gt;0,X266&lt;&gt;""),(X266/W266-1),"")</f>
        <v/>
      </c>
      <c r="AI266" s="50" t="str">
        <f>IF(AND(V266&lt;&gt;0,V266&lt;&gt;""),(W266/V266-1),"")</f>
        <v/>
      </c>
      <c r="AJ266" s="209" t="str">
        <f>IF(AND(U266&lt;&gt;0,U266&lt;&gt;""),(V266/U266-1),"")</f>
        <v/>
      </c>
      <c r="AK266" s="4"/>
    </row>
    <row r="267" spans="1:39" s="22" customFormat="1" ht="13.5" hidden="1" customHeight="1">
      <c r="B267" s="5"/>
      <c r="C267" s="5"/>
      <c r="D267" s="227"/>
      <c r="E267" s="227"/>
      <c r="F267" s="237"/>
      <c r="G267" s="237"/>
      <c r="H267" s="237"/>
      <c r="I267" s="237"/>
      <c r="J267" s="237"/>
      <c r="K267" s="237"/>
      <c r="L267" s="237"/>
      <c r="M267" s="237"/>
      <c r="N267" s="237"/>
      <c r="O267" s="237"/>
      <c r="P267" s="237"/>
      <c r="Q267" s="237"/>
      <c r="R267" s="237"/>
      <c r="S267" s="237"/>
      <c r="T267" s="237"/>
      <c r="U267" s="237"/>
      <c r="V267" s="237"/>
      <c r="W267" s="237"/>
      <c r="X267" s="237"/>
      <c r="Y267" s="237"/>
      <c r="Z267" s="237"/>
      <c r="AA267" s="237"/>
      <c r="AB267" s="237"/>
      <c r="AC267" s="234"/>
      <c r="AD267" s="235"/>
      <c r="AE267" s="1119"/>
      <c r="AF267" s="413"/>
      <c r="AG267" s="321"/>
      <c r="AH267" s="50"/>
      <c r="AI267" s="50"/>
      <c r="AJ267" s="209"/>
      <c r="AK267" s="4"/>
    </row>
    <row r="268" spans="1:39" s="2" customFormat="1" ht="15" hidden="1">
      <c r="A268" s="359" t="s">
        <v>2262</v>
      </c>
      <c r="B268" s="6"/>
      <c r="C268" s="6"/>
      <c r="D268" s="227"/>
      <c r="E268" s="224"/>
      <c r="F268" s="237"/>
      <c r="G268" s="237"/>
      <c r="H268" s="237"/>
      <c r="I268" s="237"/>
      <c r="J268" s="237"/>
      <c r="K268" s="237"/>
      <c r="L268" s="237"/>
      <c r="M268" s="237"/>
      <c r="N268" s="237"/>
      <c r="O268" s="237"/>
      <c r="P268" s="237"/>
      <c r="Q268" s="237"/>
      <c r="R268" s="237"/>
      <c r="S268" s="237"/>
      <c r="T268" s="237"/>
      <c r="U268" s="237"/>
      <c r="V268" s="237"/>
      <c r="W268" s="237"/>
      <c r="X268" s="237"/>
      <c r="Y268" s="237"/>
      <c r="Z268" s="237"/>
      <c r="AA268" s="237"/>
      <c r="AB268" s="237"/>
      <c r="AC268" s="228"/>
      <c r="AD268" s="229"/>
      <c r="AE268" s="1119"/>
      <c r="AF268" s="414"/>
      <c r="AG268" s="30"/>
      <c r="AH268" s="50"/>
      <c r="AI268" s="50"/>
      <c r="AJ268" s="209"/>
      <c r="AK268" s="4"/>
      <c r="AL268" s="30"/>
      <c r="AM268" s="30"/>
    </row>
    <row r="269" spans="1:39" s="2" customFormat="1" ht="15" hidden="1">
      <c r="A269" s="2" t="s">
        <v>2263</v>
      </c>
      <c r="B269" s="1" t="s">
        <v>2271</v>
      </c>
      <c r="C269" s="1"/>
      <c r="D269" s="224" t="s">
        <v>1080</v>
      </c>
      <c r="E269" s="224" t="s">
        <v>1104</v>
      </c>
      <c r="F269" s="237"/>
      <c r="G269" s="237"/>
      <c r="H269" s="237"/>
      <c r="I269" s="237"/>
      <c r="J269" s="237"/>
      <c r="K269" s="237"/>
      <c r="L269" s="237"/>
      <c r="M269" s="237"/>
      <c r="N269" s="237"/>
      <c r="O269" s="237"/>
      <c r="P269" s="237"/>
      <c r="Q269" s="237"/>
      <c r="R269" s="237"/>
      <c r="S269" s="314"/>
      <c r="T269" s="237"/>
      <c r="U269" s="237"/>
      <c r="V269" s="237"/>
      <c r="W269" s="237"/>
      <c r="X269" s="237"/>
      <c r="Y269" s="237"/>
      <c r="Z269" s="237"/>
      <c r="AA269" s="237"/>
      <c r="AB269" s="237"/>
      <c r="AC269" s="230"/>
      <c r="AD269" s="229"/>
      <c r="AE269" s="1119"/>
      <c r="AF269" s="323"/>
      <c r="AG269" s="35"/>
      <c r="AH269" s="50"/>
      <c r="AI269" s="50"/>
      <c r="AJ269" s="209"/>
      <c r="AK269" s="4"/>
      <c r="AL269" s="30"/>
      <c r="AM269" s="30"/>
    </row>
    <row r="270" spans="1:39" s="2" customFormat="1" ht="15" hidden="1">
      <c r="A270" s="11" t="s">
        <v>2264</v>
      </c>
      <c r="B270" s="6" t="s">
        <v>2272</v>
      </c>
      <c r="C270" s="6"/>
      <c r="D270" s="224" t="s">
        <v>1080</v>
      </c>
      <c r="E270" s="224" t="s">
        <v>1104</v>
      </c>
      <c r="F270" s="237"/>
      <c r="G270" s="237"/>
      <c r="H270" s="237"/>
      <c r="I270" s="237"/>
      <c r="J270" s="237"/>
      <c r="K270" s="237"/>
      <c r="L270" s="237"/>
      <c r="M270" s="237"/>
      <c r="N270" s="237"/>
      <c r="O270" s="237"/>
      <c r="P270" s="237"/>
      <c r="Q270" s="237"/>
      <c r="R270" s="237"/>
      <c r="S270" s="314"/>
      <c r="T270" s="237"/>
      <c r="U270" s="237"/>
      <c r="V270" s="237"/>
      <c r="W270" s="237"/>
      <c r="X270" s="237"/>
      <c r="Y270" s="237"/>
      <c r="Z270" s="237"/>
      <c r="AA270" s="237"/>
      <c r="AB270" s="237"/>
      <c r="AC270" s="230"/>
      <c r="AD270" s="229"/>
      <c r="AE270" s="1119"/>
      <c r="AF270" s="323"/>
      <c r="AG270" s="35"/>
      <c r="AH270" s="50"/>
      <c r="AI270" s="50"/>
      <c r="AJ270" s="209"/>
      <c r="AK270" s="4"/>
      <c r="AL270" s="30"/>
      <c r="AM270" s="30"/>
    </row>
    <row r="271" spans="1:39" s="2" customFormat="1" ht="15" hidden="1">
      <c r="A271" s="11" t="s">
        <v>2265</v>
      </c>
      <c r="B271" s="6" t="s">
        <v>2370</v>
      </c>
      <c r="C271" s="6"/>
      <c r="D271" s="224" t="s">
        <v>1080</v>
      </c>
      <c r="E271" s="224" t="s">
        <v>1104</v>
      </c>
      <c r="F271" s="237"/>
      <c r="G271" s="237"/>
      <c r="H271" s="237"/>
      <c r="I271" s="237"/>
      <c r="J271" s="237"/>
      <c r="K271" s="237"/>
      <c r="L271" s="237"/>
      <c r="M271" s="237"/>
      <c r="N271" s="237"/>
      <c r="O271" s="237"/>
      <c r="P271" s="237"/>
      <c r="Q271" s="237"/>
      <c r="R271" s="237"/>
      <c r="S271" s="314"/>
      <c r="T271" s="237"/>
      <c r="U271" s="237"/>
      <c r="V271" s="237"/>
      <c r="W271" s="237"/>
      <c r="X271" s="237"/>
      <c r="Y271" s="237"/>
      <c r="Z271" s="237"/>
      <c r="AA271" s="237"/>
      <c r="AB271" s="237"/>
      <c r="AC271" s="230"/>
      <c r="AD271" s="229"/>
      <c r="AE271" s="1119"/>
      <c r="AF271" s="323"/>
      <c r="AG271" s="35"/>
      <c r="AH271" s="50"/>
      <c r="AI271" s="50"/>
      <c r="AJ271" s="209"/>
      <c r="AK271" s="4"/>
      <c r="AL271" s="30"/>
      <c r="AM271" s="30"/>
    </row>
    <row r="272" spans="1:39" s="2" customFormat="1" ht="15" hidden="1">
      <c r="A272" s="11" t="s">
        <v>2266</v>
      </c>
      <c r="B272" s="6" t="s">
        <v>2371</v>
      </c>
      <c r="C272" s="6"/>
      <c r="D272" s="224" t="s">
        <v>1080</v>
      </c>
      <c r="E272" s="224" t="s">
        <v>1104</v>
      </c>
      <c r="F272" s="237"/>
      <c r="G272" s="237"/>
      <c r="H272" s="237"/>
      <c r="I272" s="237"/>
      <c r="J272" s="237"/>
      <c r="K272" s="237"/>
      <c r="L272" s="237"/>
      <c r="M272" s="237"/>
      <c r="N272" s="237"/>
      <c r="O272" s="237"/>
      <c r="P272" s="237"/>
      <c r="Q272" s="237"/>
      <c r="R272" s="237"/>
      <c r="S272" s="314"/>
      <c r="T272" s="237"/>
      <c r="U272" s="237"/>
      <c r="V272" s="237"/>
      <c r="W272" s="237"/>
      <c r="X272" s="237"/>
      <c r="Y272" s="237"/>
      <c r="Z272" s="237"/>
      <c r="AA272" s="237"/>
      <c r="AB272" s="237"/>
      <c r="AC272" s="230"/>
      <c r="AD272" s="229"/>
      <c r="AE272" s="1119"/>
      <c r="AF272" s="323"/>
      <c r="AG272" s="35"/>
      <c r="AH272" s="50"/>
      <c r="AI272" s="50"/>
      <c r="AJ272" s="209"/>
      <c r="AK272" s="4"/>
      <c r="AL272" s="30"/>
      <c r="AM272" s="30"/>
    </row>
    <row r="273" spans="1:39" s="2" customFormat="1" ht="15" hidden="1">
      <c r="A273" s="11" t="s">
        <v>2267</v>
      </c>
      <c r="B273" s="6" t="s">
        <v>2372</v>
      </c>
      <c r="C273" s="6"/>
      <c r="D273" s="224" t="s">
        <v>1080</v>
      </c>
      <c r="E273" s="224" t="s">
        <v>1104</v>
      </c>
      <c r="F273" s="237"/>
      <c r="G273" s="237"/>
      <c r="H273" s="237"/>
      <c r="I273" s="237"/>
      <c r="J273" s="237"/>
      <c r="K273" s="237"/>
      <c r="L273" s="237"/>
      <c r="M273" s="237"/>
      <c r="N273" s="237"/>
      <c r="O273" s="237"/>
      <c r="P273" s="237"/>
      <c r="Q273" s="237"/>
      <c r="R273" s="237"/>
      <c r="S273" s="314"/>
      <c r="T273" s="237"/>
      <c r="U273" s="237"/>
      <c r="V273" s="237"/>
      <c r="W273" s="237"/>
      <c r="X273" s="237"/>
      <c r="Y273" s="237"/>
      <c r="Z273" s="237"/>
      <c r="AA273" s="237"/>
      <c r="AB273" s="237"/>
      <c r="AC273" s="230"/>
      <c r="AD273" s="229"/>
      <c r="AE273" s="1119"/>
      <c r="AF273" s="323"/>
      <c r="AG273" s="35"/>
      <c r="AH273" s="50"/>
      <c r="AI273" s="50"/>
      <c r="AJ273" s="209"/>
      <c r="AK273" s="4"/>
      <c r="AL273" s="30"/>
      <c r="AM273" s="30"/>
    </row>
    <row r="274" spans="1:39" s="2" customFormat="1" ht="15" hidden="1">
      <c r="A274" s="11" t="s">
        <v>2268</v>
      </c>
      <c r="B274" s="6" t="s">
        <v>2373</v>
      </c>
      <c r="C274" s="6"/>
      <c r="D274" s="224" t="s">
        <v>1080</v>
      </c>
      <c r="E274" s="224" t="s">
        <v>1104</v>
      </c>
      <c r="F274" s="237"/>
      <c r="G274" s="237"/>
      <c r="H274" s="237"/>
      <c r="I274" s="237"/>
      <c r="J274" s="237"/>
      <c r="K274" s="237"/>
      <c r="L274" s="237"/>
      <c r="M274" s="237"/>
      <c r="N274" s="237"/>
      <c r="O274" s="237"/>
      <c r="P274" s="237"/>
      <c r="Q274" s="237"/>
      <c r="R274" s="237"/>
      <c r="S274" s="314"/>
      <c r="T274" s="237"/>
      <c r="U274" s="237"/>
      <c r="V274" s="237"/>
      <c r="W274" s="237"/>
      <c r="X274" s="237"/>
      <c r="Y274" s="237"/>
      <c r="Z274" s="237"/>
      <c r="AA274" s="237"/>
      <c r="AB274" s="237"/>
      <c r="AC274" s="230"/>
      <c r="AD274" s="229"/>
      <c r="AE274" s="1119"/>
      <c r="AF274" s="323"/>
      <c r="AG274" s="35"/>
      <c r="AH274" s="50"/>
      <c r="AI274" s="50"/>
      <c r="AJ274" s="209"/>
      <c r="AK274" s="4"/>
      <c r="AL274" s="30"/>
      <c r="AM274" s="30"/>
    </row>
    <row r="275" spans="1:39" s="2" customFormat="1" ht="15" hidden="1">
      <c r="A275" s="2" t="s">
        <v>2269</v>
      </c>
      <c r="B275" s="1" t="s">
        <v>2374</v>
      </c>
      <c r="C275" s="1"/>
      <c r="D275" s="224" t="s">
        <v>1080</v>
      </c>
      <c r="E275" s="224" t="s">
        <v>1104</v>
      </c>
      <c r="F275" s="237"/>
      <c r="G275" s="237"/>
      <c r="H275" s="237"/>
      <c r="I275" s="237"/>
      <c r="J275" s="237"/>
      <c r="K275" s="237"/>
      <c r="L275" s="237"/>
      <c r="M275" s="237"/>
      <c r="N275" s="237"/>
      <c r="O275" s="237"/>
      <c r="P275" s="237"/>
      <c r="Q275" s="237"/>
      <c r="R275" s="237"/>
      <c r="S275" s="314"/>
      <c r="T275" s="237"/>
      <c r="U275" s="237"/>
      <c r="V275" s="237"/>
      <c r="W275" s="237"/>
      <c r="X275" s="237"/>
      <c r="Y275" s="237"/>
      <c r="Z275" s="237"/>
      <c r="AA275" s="237"/>
      <c r="AB275" s="237"/>
      <c r="AC275" s="230"/>
      <c r="AD275" s="229"/>
      <c r="AE275" s="1119"/>
      <c r="AF275" s="414"/>
      <c r="AG275" s="30"/>
      <c r="AH275" s="50"/>
      <c r="AI275" s="50"/>
      <c r="AJ275" s="209"/>
      <c r="AK275" s="4"/>
      <c r="AL275" s="30"/>
      <c r="AM275" s="30"/>
    </row>
    <row r="276" spans="1:39" s="22" customFormat="1" ht="15" hidden="1">
      <c r="A276" s="22" t="s">
        <v>2270</v>
      </c>
      <c r="B276" s="5" t="s">
        <v>1458</v>
      </c>
      <c r="C276" s="5"/>
      <c r="D276" s="224" t="s">
        <v>1080</v>
      </c>
      <c r="E276" s="224" t="s">
        <v>1104</v>
      </c>
      <c r="F276" s="237"/>
      <c r="G276" s="237"/>
      <c r="H276" s="237"/>
      <c r="I276" s="237"/>
      <c r="J276" s="237"/>
      <c r="K276" s="237"/>
      <c r="L276" s="237"/>
      <c r="M276" s="237"/>
      <c r="N276" s="237"/>
      <c r="O276" s="237"/>
      <c r="P276" s="380"/>
      <c r="Q276" s="380"/>
      <c r="R276" s="380"/>
      <c r="S276" s="380"/>
      <c r="T276" s="380"/>
      <c r="U276" s="380"/>
      <c r="V276" s="380"/>
      <c r="W276" s="380"/>
      <c r="X276" s="380"/>
      <c r="Y276" s="380"/>
      <c r="Z276" s="237"/>
      <c r="AA276" s="237"/>
      <c r="AB276" s="237"/>
      <c r="AC276" s="234"/>
      <c r="AD276" s="235"/>
      <c r="AE276" s="1119"/>
      <c r="AF276" s="208" t="str">
        <f>IF(AND(Y276&lt;&gt;0,Z276&lt;&gt;""),(Z276/Y276-1),"")</f>
        <v/>
      </c>
      <c r="AG276" s="50" t="str">
        <f>IF(AND(X276&lt;&gt;0,Y276&lt;&gt;""),(Y276/X276-1),"")</f>
        <v/>
      </c>
      <c r="AH276" s="50" t="str">
        <f>IF(AND(W276&lt;&gt;0,X276&lt;&gt;""),(X276/W276-1),"")</f>
        <v/>
      </c>
      <c r="AI276" s="50" t="str">
        <f>IF(AND(V276&lt;&gt;0,V276&lt;&gt;""),(W276/V276-1),"")</f>
        <v/>
      </c>
      <c r="AJ276" s="209" t="str">
        <f>IF(AND(U276&lt;&gt;0,U276&lt;&gt;""),(V276/U276-1),"")</f>
        <v/>
      </c>
      <c r="AK276" s="4"/>
    </row>
    <row r="277" spans="1:39" s="22" customFormat="1" ht="13.5" customHeight="1">
      <c r="B277" s="5"/>
      <c r="C277" s="5"/>
      <c r="D277" s="227"/>
      <c r="E277" s="227"/>
      <c r="F277" s="237"/>
      <c r="G277" s="237"/>
      <c r="H277" s="237"/>
      <c r="I277" s="237"/>
      <c r="J277" s="237"/>
      <c r="K277" s="237"/>
      <c r="L277" s="237"/>
      <c r="M277" s="237"/>
      <c r="N277" s="237"/>
      <c r="O277" s="237"/>
      <c r="P277" s="237"/>
      <c r="Q277" s="237"/>
      <c r="R277" s="237"/>
      <c r="S277" s="237"/>
      <c r="T277" s="237"/>
      <c r="U277" s="237"/>
      <c r="V277" s="237"/>
      <c r="W277" s="237"/>
      <c r="X277" s="237"/>
      <c r="Y277" s="237"/>
      <c r="Z277" s="237"/>
      <c r="AA277" s="237"/>
      <c r="AB277" s="237"/>
      <c r="AC277" s="234"/>
      <c r="AD277" s="235"/>
      <c r="AE277" s="1119"/>
      <c r="AF277" s="413"/>
      <c r="AG277" s="321"/>
      <c r="AH277" s="50"/>
      <c r="AI277" s="50"/>
      <c r="AJ277" s="209"/>
      <c r="AK277" s="4"/>
    </row>
    <row r="278" spans="1:39" s="2" customFormat="1" ht="15">
      <c r="A278" s="359" t="s">
        <v>750</v>
      </c>
      <c r="B278" s="6"/>
      <c r="C278" s="6"/>
      <c r="D278" s="227"/>
      <c r="E278" s="224"/>
      <c r="F278" s="237"/>
      <c r="G278" s="237"/>
      <c r="H278" s="237"/>
      <c r="I278" s="237"/>
      <c r="J278" s="237"/>
      <c r="K278" s="237"/>
      <c r="L278" s="237"/>
      <c r="M278" s="237"/>
      <c r="N278" s="237"/>
      <c r="O278" s="237"/>
      <c r="P278" s="237"/>
      <c r="Q278" s="237"/>
      <c r="R278" s="237"/>
      <c r="S278" s="237"/>
      <c r="T278" s="237"/>
      <c r="U278" s="237"/>
      <c r="V278" s="237"/>
      <c r="W278" s="237"/>
      <c r="X278" s="237"/>
      <c r="Y278" s="237"/>
      <c r="Z278" s="237"/>
      <c r="AA278" s="237"/>
      <c r="AB278" s="237"/>
      <c r="AC278" s="228"/>
      <c r="AD278" s="229"/>
      <c r="AE278" s="1119"/>
      <c r="AF278" s="414"/>
      <c r="AG278" s="30"/>
      <c r="AH278" s="50"/>
      <c r="AI278" s="50"/>
      <c r="AJ278" s="209"/>
      <c r="AK278" s="4"/>
      <c r="AL278" s="30"/>
      <c r="AM278" s="30"/>
    </row>
    <row r="279" spans="1:39" s="2" customFormat="1" ht="15">
      <c r="A279" s="11" t="s">
        <v>644</v>
      </c>
      <c r="B279" s="6" t="s">
        <v>1643</v>
      </c>
      <c r="C279" s="6"/>
      <c r="D279" s="224" t="s">
        <v>1080</v>
      </c>
      <c r="E279" s="224" t="s">
        <v>1104</v>
      </c>
      <c r="F279" s="237"/>
      <c r="G279" s="237"/>
      <c r="H279" s="237"/>
      <c r="I279" s="237"/>
      <c r="J279" s="237"/>
      <c r="K279" s="237"/>
      <c r="L279" s="237"/>
      <c r="M279" s="237"/>
      <c r="N279" s="237"/>
      <c r="O279" s="237"/>
      <c r="P279" s="237"/>
      <c r="Q279" s="237"/>
      <c r="R279" s="237"/>
      <c r="S279" s="314"/>
      <c r="T279" s="237"/>
      <c r="U279" s="237"/>
      <c r="V279" s="237"/>
      <c r="W279" s="237"/>
      <c r="X279" s="237"/>
      <c r="Y279" s="237"/>
      <c r="Z279" s="237"/>
      <c r="AA279" s="237"/>
      <c r="AB279" s="237"/>
      <c r="AC279" s="230"/>
      <c r="AD279" s="229"/>
      <c r="AE279" s="1119"/>
      <c r="AF279" s="323"/>
      <c r="AG279" s="35"/>
      <c r="AH279" s="50"/>
      <c r="AI279" s="50"/>
      <c r="AJ279" s="209"/>
      <c r="AK279" s="4"/>
      <c r="AL279" s="30"/>
      <c r="AM279" s="30"/>
    </row>
    <row r="280" spans="1:39" s="2" customFormat="1" ht="15">
      <c r="A280" s="11" t="s">
        <v>499</v>
      </c>
      <c r="B280" s="6" t="s">
        <v>1925</v>
      </c>
      <c r="C280" s="6"/>
      <c r="D280" s="224" t="s">
        <v>1080</v>
      </c>
      <c r="E280" s="224" t="s">
        <v>1104</v>
      </c>
      <c r="F280" s="237"/>
      <c r="G280" s="237"/>
      <c r="H280" s="237"/>
      <c r="I280" s="237"/>
      <c r="J280" s="237"/>
      <c r="K280" s="237"/>
      <c r="L280" s="237"/>
      <c r="M280" s="237"/>
      <c r="N280" s="237"/>
      <c r="O280" s="237"/>
      <c r="P280" s="237"/>
      <c r="Q280" s="237"/>
      <c r="R280" s="237"/>
      <c r="S280" s="314"/>
      <c r="T280" s="237"/>
      <c r="U280" s="237"/>
      <c r="V280" s="237"/>
      <c r="W280" s="237"/>
      <c r="X280" s="237"/>
      <c r="Y280" s="237"/>
      <c r="Z280" s="237"/>
      <c r="AA280" s="237"/>
      <c r="AB280" s="237"/>
      <c r="AC280" s="230"/>
      <c r="AD280" s="229"/>
      <c r="AE280" s="1119"/>
      <c r="AF280" s="323"/>
      <c r="AG280" s="35"/>
      <c r="AH280" s="50"/>
      <c r="AI280" s="50"/>
      <c r="AJ280" s="209"/>
      <c r="AK280" s="4"/>
      <c r="AL280" s="30"/>
      <c r="AM280" s="30"/>
    </row>
    <row r="281" spans="1:39" s="2" customFormat="1" ht="15">
      <c r="A281" s="11" t="s">
        <v>500</v>
      </c>
      <c r="B281" s="11" t="s">
        <v>1926</v>
      </c>
      <c r="C281" s="11"/>
      <c r="D281" s="224" t="s">
        <v>1080</v>
      </c>
      <c r="E281" s="224" t="s">
        <v>1104</v>
      </c>
      <c r="F281" s="237"/>
      <c r="G281" s="237"/>
      <c r="H281" s="237"/>
      <c r="I281" s="237"/>
      <c r="J281" s="237"/>
      <c r="K281" s="237"/>
      <c r="L281" s="237"/>
      <c r="M281" s="237"/>
      <c r="N281" s="237"/>
      <c r="O281" s="237"/>
      <c r="P281" s="237"/>
      <c r="Q281" s="237"/>
      <c r="R281" s="237"/>
      <c r="S281" s="314"/>
      <c r="T281" s="237"/>
      <c r="U281" s="237"/>
      <c r="V281" s="237"/>
      <c r="W281" s="237"/>
      <c r="X281" s="237"/>
      <c r="Y281" s="237"/>
      <c r="Z281" s="237"/>
      <c r="AA281" s="237"/>
      <c r="AB281" s="237"/>
      <c r="AC281" s="230"/>
      <c r="AD281" s="229"/>
      <c r="AE281" s="1119"/>
      <c r="AF281" s="323"/>
      <c r="AG281" s="35"/>
      <c r="AH281" s="50"/>
      <c r="AI281" s="50"/>
      <c r="AJ281" s="209"/>
      <c r="AK281" s="4"/>
      <c r="AL281" s="30"/>
      <c r="AM281" s="30"/>
    </row>
    <row r="282" spans="1:39" s="2" customFormat="1" ht="15">
      <c r="A282" s="11" t="s">
        <v>588</v>
      </c>
      <c r="B282" s="11" t="s">
        <v>1927</v>
      </c>
      <c r="C282" s="11"/>
      <c r="D282" s="224" t="s">
        <v>1080</v>
      </c>
      <c r="E282" s="224" t="s">
        <v>1104</v>
      </c>
      <c r="F282" s="237"/>
      <c r="G282" s="237"/>
      <c r="H282" s="237"/>
      <c r="I282" s="237"/>
      <c r="J282" s="237"/>
      <c r="K282" s="237"/>
      <c r="L282" s="237"/>
      <c r="M282" s="237"/>
      <c r="N282" s="237"/>
      <c r="O282" s="237"/>
      <c r="P282" s="237"/>
      <c r="Q282" s="237"/>
      <c r="R282" s="237"/>
      <c r="S282" s="314"/>
      <c r="T282" s="237"/>
      <c r="U282" s="237"/>
      <c r="V282" s="237"/>
      <c r="W282" s="237"/>
      <c r="X282" s="237"/>
      <c r="Y282" s="237"/>
      <c r="Z282" s="237"/>
      <c r="AA282" s="237"/>
      <c r="AB282" s="237"/>
      <c r="AC282" s="230"/>
      <c r="AD282" s="229"/>
      <c r="AE282" s="1119"/>
      <c r="AF282" s="323"/>
      <c r="AG282" s="35"/>
      <c r="AH282" s="50"/>
      <c r="AI282" s="50"/>
      <c r="AJ282" s="209"/>
      <c r="AK282" s="4"/>
      <c r="AL282" s="30"/>
      <c r="AM282" s="30"/>
    </row>
    <row r="283" spans="1:39" s="2" customFormat="1" ht="15">
      <c r="A283" s="11" t="s">
        <v>589</v>
      </c>
      <c r="B283" s="11" t="s">
        <v>1928</v>
      </c>
      <c r="C283" s="11"/>
      <c r="D283" s="224" t="s">
        <v>1080</v>
      </c>
      <c r="E283" s="224" t="s">
        <v>1104</v>
      </c>
      <c r="F283" s="237"/>
      <c r="G283" s="237"/>
      <c r="H283" s="237"/>
      <c r="I283" s="237"/>
      <c r="J283" s="237"/>
      <c r="K283" s="237"/>
      <c r="L283" s="237"/>
      <c r="M283" s="237"/>
      <c r="N283" s="237"/>
      <c r="O283" s="237"/>
      <c r="P283" s="237"/>
      <c r="Q283" s="237"/>
      <c r="R283" s="237"/>
      <c r="S283" s="314"/>
      <c r="T283" s="237"/>
      <c r="U283" s="237"/>
      <c r="V283" s="237"/>
      <c r="W283" s="237"/>
      <c r="X283" s="237"/>
      <c r="Y283" s="237"/>
      <c r="Z283" s="237"/>
      <c r="AA283" s="237"/>
      <c r="AB283" s="237"/>
      <c r="AC283" s="230"/>
      <c r="AD283" s="229"/>
      <c r="AE283" s="1119"/>
      <c r="AF283" s="323"/>
      <c r="AG283" s="35"/>
      <c r="AH283" s="50"/>
      <c r="AI283" s="50"/>
      <c r="AJ283" s="209"/>
      <c r="AK283" s="4"/>
      <c r="AL283" s="30"/>
      <c r="AM283" s="30"/>
    </row>
    <row r="284" spans="1:39" s="2" customFormat="1" ht="15">
      <c r="A284" s="11" t="s">
        <v>2282</v>
      </c>
      <c r="B284" s="11" t="s">
        <v>1929</v>
      </c>
      <c r="C284" s="11"/>
      <c r="D284" s="224" t="s">
        <v>1080</v>
      </c>
      <c r="E284" s="224" t="s">
        <v>1104</v>
      </c>
      <c r="F284" s="237"/>
      <c r="G284" s="237"/>
      <c r="H284" s="237"/>
      <c r="I284" s="237"/>
      <c r="J284" s="237"/>
      <c r="K284" s="237"/>
      <c r="L284" s="237"/>
      <c r="M284" s="237"/>
      <c r="N284" s="237"/>
      <c r="O284" s="237"/>
      <c r="P284" s="237"/>
      <c r="Q284" s="237"/>
      <c r="R284" s="237"/>
      <c r="S284" s="314"/>
      <c r="T284" s="237"/>
      <c r="U284" s="237"/>
      <c r="V284" s="237"/>
      <c r="W284" s="237"/>
      <c r="X284" s="237"/>
      <c r="Y284" s="237"/>
      <c r="Z284" s="237"/>
      <c r="AA284" s="237"/>
      <c r="AB284" s="237"/>
      <c r="AC284" s="230"/>
      <c r="AD284" s="229"/>
      <c r="AE284" s="1119"/>
      <c r="AF284" s="323"/>
      <c r="AG284" s="35"/>
      <c r="AH284" s="50"/>
      <c r="AI284" s="50"/>
      <c r="AJ284" s="209"/>
      <c r="AK284" s="4"/>
      <c r="AL284" s="30"/>
      <c r="AM284" s="30"/>
    </row>
    <row r="285" spans="1:39" s="2" customFormat="1" ht="15">
      <c r="A285" s="2" t="s">
        <v>450</v>
      </c>
      <c r="B285" s="1" t="s">
        <v>1930</v>
      </c>
      <c r="C285" s="1"/>
      <c r="D285" s="224" t="s">
        <v>1080</v>
      </c>
      <c r="E285" s="224" t="s">
        <v>1104</v>
      </c>
      <c r="F285" s="237"/>
      <c r="G285" s="237"/>
      <c r="H285" s="237"/>
      <c r="I285" s="237"/>
      <c r="J285" s="237"/>
      <c r="K285" s="237"/>
      <c r="L285" s="237"/>
      <c r="M285" s="237"/>
      <c r="N285" s="237"/>
      <c r="O285" s="237"/>
      <c r="P285" s="237"/>
      <c r="Q285" s="237"/>
      <c r="R285" s="237"/>
      <c r="S285" s="314"/>
      <c r="T285" s="237"/>
      <c r="U285" s="237"/>
      <c r="V285" s="237"/>
      <c r="W285" s="237"/>
      <c r="X285" s="237"/>
      <c r="Y285" s="237"/>
      <c r="Z285" s="237"/>
      <c r="AA285" s="237"/>
      <c r="AB285" s="237"/>
      <c r="AC285" s="230"/>
      <c r="AD285" s="229"/>
      <c r="AE285" s="1119"/>
      <c r="AF285" s="414"/>
      <c r="AG285" s="30"/>
      <c r="AH285" s="50"/>
      <c r="AI285" s="50"/>
      <c r="AJ285" s="209"/>
      <c r="AK285" s="4"/>
      <c r="AL285" s="30"/>
      <c r="AM285" s="30"/>
    </row>
    <row r="286" spans="1:39" s="22" customFormat="1" ht="15">
      <c r="A286" s="22" t="s">
        <v>576</v>
      </c>
      <c r="B286" s="5" t="s">
        <v>1931</v>
      </c>
      <c r="C286" s="5"/>
      <c r="D286" s="224" t="s">
        <v>1080</v>
      </c>
      <c r="E286" s="224" t="s">
        <v>1104</v>
      </c>
      <c r="F286" s="237"/>
      <c r="G286" s="237"/>
      <c r="H286" s="237"/>
      <c r="I286" s="237"/>
      <c r="J286" s="237"/>
      <c r="K286" s="237"/>
      <c r="L286" s="237"/>
      <c r="M286" s="237"/>
      <c r="N286" s="237"/>
      <c r="O286" s="237"/>
      <c r="P286" s="380"/>
      <c r="Q286" s="380"/>
      <c r="R286" s="380"/>
      <c r="S286" s="380"/>
      <c r="T286" s="380"/>
      <c r="U286" s="380"/>
      <c r="V286" s="380"/>
      <c r="W286" s="380"/>
      <c r="X286" s="380"/>
      <c r="Y286" s="380"/>
      <c r="Z286" s="237"/>
      <c r="AA286" s="237"/>
      <c r="AB286" s="237"/>
      <c r="AC286" s="234"/>
      <c r="AD286" s="235"/>
      <c r="AE286" s="1119"/>
      <c r="AF286" s="208" t="str">
        <f>IF(AND(Y286&lt;&gt;0,Z286&lt;&gt;""),(Z286/Y286-1),"")</f>
        <v/>
      </c>
      <c r="AG286" s="50" t="str">
        <f>IF(AND(X286&lt;&gt;0,Y286&lt;&gt;""),(Y286/X286-1),"")</f>
        <v/>
      </c>
      <c r="AH286" s="50" t="str">
        <f>IF(AND(W286&lt;&gt;0,X286&lt;&gt;""),(X286/W286-1),"")</f>
        <v/>
      </c>
      <c r="AI286" s="50" t="str">
        <f>IF(AND(V286&lt;&gt;0,V286&lt;&gt;""),(W286/V286-1),"")</f>
        <v/>
      </c>
      <c r="AJ286" s="209" t="str">
        <f>IF(AND(U286&lt;&gt;0,U286&lt;&gt;""),(V286/U286-1),"")</f>
        <v/>
      </c>
      <c r="AK286" s="4"/>
    </row>
    <row r="287" spans="1:39" s="22" customFormat="1" ht="17.25" customHeight="1">
      <c r="A287" s="22" t="s">
        <v>2780</v>
      </c>
      <c r="B287" s="5"/>
      <c r="C287" s="5"/>
      <c r="D287" s="224"/>
      <c r="E287" s="224"/>
      <c r="F287" s="237"/>
      <c r="G287" s="237"/>
      <c r="H287" s="237"/>
      <c r="I287" s="237"/>
      <c r="J287" s="237"/>
      <c r="K287" s="237"/>
      <c r="L287" s="237"/>
      <c r="M287" s="237"/>
      <c r="N287" s="237"/>
      <c r="O287" s="237"/>
      <c r="P287" s="237"/>
      <c r="Q287" s="237"/>
      <c r="R287" s="237"/>
      <c r="S287" s="237"/>
      <c r="T287" s="237"/>
      <c r="U287" s="237"/>
      <c r="V287" s="237"/>
      <c r="W287" s="237"/>
      <c r="X287" s="237"/>
      <c r="Y287" s="237"/>
      <c r="Z287" s="237"/>
      <c r="AA287" s="237"/>
      <c r="AB287" s="237"/>
      <c r="AC287" s="234"/>
      <c r="AD287" s="235"/>
      <c r="AE287" s="1119"/>
      <c r="AF287" s="413"/>
      <c r="AG287" s="321"/>
      <c r="AH287" s="50"/>
      <c r="AI287" s="50"/>
      <c r="AJ287" s="209"/>
      <c r="AK287" s="4"/>
    </row>
    <row r="288" spans="1:39" s="22" customFormat="1" ht="16.5" hidden="1" customHeight="1">
      <c r="A288" s="359" t="s">
        <v>2203</v>
      </c>
      <c r="B288" s="6"/>
      <c r="C288" s="6"/>
      <c r="D288" s="227"/>
      <c r="E288" s="224"/>
      <c r="F288" s="267"/>
      <c r="G288" s="267"/>
      <c r="H288" s="267"/>
      <c r="I288" s="267"/>
      <c r="J288" s="267"/>
      <c r="K288" s="237"/>
      <c r="L288" s="237"/>
      <c r="M288" s="237"/>
      <c r="N288" s="237"/>
      <c r="O288" s="237"/>
      <c r="P288" s="237"/>
      <c r="Q288" s="237"/>
      <c r="R288" s="237"/>
      <c r="S288" s="237"/>
      <c r="T288" s="237"/>
      <c r="U288" s="237"/>
      <c r="V288" s="237"/>
      <c r="W288" s="237"/>
      <c r="X288" s="237"/>
      <c r="Y288" s="237"/>
      <c r="Z288" s="237"/>
      <c r="AA288" s="237"/>
      <c r="AB288" s="237"/>
      <c r="AC288" s="230"/>
      <c r="AD288" s="229"/>
      <c r="AE288" s="1119"/>
      <c r="AF288" s="413"/>
      <c r="AG288" s="321"/>
      <c r="AH288" s="50"/>
      <c r="AI288" s="50"/>
      <c r="AJ288" s="209"/>
      <c r="AK288" s="4"/>
    </row>
    <row r="289" spans="1:40" s="2" customFormat="1" ht="15" hidden="1">
      <c r="A289" s="11" t="s">
        <v>2204</v>
      </c>
      <c r="B289" s="11" t="s">
        <v>2205</v>
      </c>
      <c r="C289" s="11"/>
      <c r="D289" s="224" t="s">
        <v>1080</v>
      </c>
      <c r="E289" s="224" t="s">
        <v>1104</v>
      </c>
      <c r="F289" s="267"/>
      <c r="G289" s="267"/>
      <c r="H289" s="267"/>
      <c r="I289" s="267"/>
      <c r="J289" s="267"/>
      <c r="L289" s="267"/>
      <c r="M289" s="267"/>
      <c r="N289" s="267"/>
      <c r="O289" s="267"/>
      <c r="P289" s="267"/>
      <c r="Q289" s="267"/>
      <c r="R289" s="267"/>
      <c r="S289" s="267"/>
      <c r="T289" s="267"/>
      <c r="U289" s="267"/>
      <c r="V289" s="267"/>
      <c r="W289" s="267"/>
      <c r="X289" s="267"/>
      <c r="Y289" s="267"/>
      <c r="Z289" s="267"/>
      <c r="AA289" s="267"/>
      <c r="AB289" s="267"/>
      <c r="AC289" s="267"/>
      <c r="AD289" s="228"/>
      <c r="AE289" s="1119"/>
      <c r="AF289" s="684"/>
      <c r="AG289" s="30"/>
      <c r="AH289" s="30"/>
      <c r="AI289" s="50"/>
      <c r="AJ289" s="209"/>
      <c r="AK289" s="4"/>
      <c r="AL289" s="22"/>
      <c r="AM289" s="30"/>
      <c r="AN289" s="30"/>
    </row>
    <row r="290" spans="1:40" s="2" customFormat="1" ht="15" hidden="1">
      <c r="A290" s="11" t="s">
        <v>2206</v>
      </c>
      <c r="B290" s="11" t="s">
        <v>2207</v>
      </c>
      <c r="C290" s="11"/>
      <c r="D290" s="224" t="s">
        <v>1080</v>
      </c>
      <c r="E290" s="224" t="s">
        <v>1104</v>
      </c>
      <c r="F290" s="267"/>
      <c r="G290" s="267"/>
      <c r="H290" s="267"/>
      <c r="I290" s="267"/>
      <c r="J290" s="267"/>
      <c r="L290" s="267"/>
      <c r="M290" s="267"/>
      <c r="N290" s="267"/>
      <c r="O290" s="267"/>
      <c r="P290" s="267"/>
      <c r="Q290" s="267"/>
      <c r="R290" s="267"/>
      <c r="S290" s="267"/>
      <c r="T290" s="267"/>
      <c r="U290" s="267"/>
      <c r="V290" s="267"/>
      <c r="W290" s="267"/>
      <c r="X290" s="267"/>
      <c r="Y290" s="267"/>
      <c r="Z290" s="267"/>
      <c r="AA290" s="267"/>
      <c r="AB290" s="267"/>
      <c r="AC290" s="267"/>
      <c r="AD290" s="230"/>
      <c r="AE290" s="1119"/>
      <c r="AF290" s="684"/>
      <c r="AG290" s="35"/>
      <c r="AH290" s="35"/>
      <c r="AI290" s="50"/>
      <c r="AJ290" s="209"/>
      <c r="AK290" s="4"/>
      <c r="AL290" s="22"/>
      <c r="AM290" s="30"/>
      <c r="AN290" s="30"/>
    </row>
    <row r="291" spans="1:40" s="2" customFormat="1" ht="15" hidden="1">
      <c r="A291" s="11" t="s">
        <v>2208</v>
      </c>
      <c r="B291" s="11" t="s">
        <v>2209</v>
      </c>
      <c r="C291" s="11"/>
      <c r="D291" s="224" t="s">
        <v>1080</v>
      </c>
      <c r="E291" s="224" t="s">
        <v>1104</v>
      </c>
      <c r="F291" s="267"/>
      <c r="G291" s="267"/>
      <c r="H291" s="267"/>
      <c r="I291" s="267"/>
      <c r="J291" s="267"/>
      <c r="L291" s="267"/>
      <c r="M291" s="267"/>
      <c r="N291" s="267"/>
      <c r="O291" s="267"/>
      <c r="P291" s="267"/>
      <c r="Q291" s="267"/>
      <c r="R291" s="267"/>
      <c r="S291" s="267"/>
      <c r="T291" s="267"/>
      <c r="U291" s="267"/>
      <c r="V291" s="267"/>
      <c r="W291" s="267"/>
      <c r="X291" s="267"/>
      <c r="Y291" s="267"/>
      <c r="Z291" s="267"/>
      <c r="AA291" s="267"/>
      <c r="AB291" s="267"/>
      <c r="AC291" s="267"/>
      <c r="AD291" s="230"/>
      <c r="AE291" s="1119"/>
      <c r="AF291" s="684"/>
      <c r="AG291" s="35"/>
      <c r="AH291" s="35"/>
      <c r="AI291" s="50"/>
      <c r="AJ291" s="209"/>
      <c r="AK291" s="4"/>
      <c r="AL291" s="22"/>
      <c r="AM291" s="30"/>
      <c r="AN291" s="30"/>
    </row>
    <row r="292" spans="1:40" s="2" customFormat="1" ht="15" hidden="1">
      <c r="A292" s="11" t="s">
        <v>2210</v>
      </c>
      <c r="B292" s="11" t="s">
        <v>2211</v>
      </c>
      <c r="C292" s="11"/>
      <c r="D292" s="224" t="s">
        <v>1080</v>
      </c>
      <c r="E292" s="224" t="s">
        <v>1104</v>
      </c>
      <c r="F292" s="267"/>
      <c r="G292" s="267"/>
      <c r="H292" s="267"/>
      <c r="I292" s="267"/>
      <c r="J292" s="267"/>
      <c r="L292" s="267"/>
      <c r="M292" s="267"/>
      <c r="N292" s="267"/>
      <c r="O292" s="267"/>
      <c r="P292" s="267"/>
      <c r="Q292" s="267"/>
      <c r="R292" s="267"/>
      <c r="S292" s="267"/>
      <c r="T292" s="267"/>
      <c r="U292" s="267"/>
      <c r="V292" s="267"/>
      <c r="W292" s="267"/>
      <c r="X292" s="267"/>
      <c r="Y292" s="267"/>
      <c r="Z292" s="267"/>
      <c r="AA292" s="267"/>
      <c r="AB292" s="267"/>
      <c r="AC292" s="267"/>
      <c r="AD292" s="230"/>
      <c r="AE292" s="1119"/>
      <c r="AF292" s="684"/>
      <c r="AG292" s="35"/>
      <c r="AH292" s="35"/>
      <c r="AI292" s="50"/>
      <c r="AJ292" s="209"/>
      <c r="AK292" s="4"/>
      <c r="AL292" s="22"/>
      <c r="AM292" s="30"/>
      <c r="AN292" s="30"/>
    </row>
    <row r="293" spans="1:40" s="2" customFormat="1" ht="15" hidden="1">
      <c r="A293" s="11" t="s">
        <v>2212</v>
      </c>
      <c r="B293" s="11" t="s">
        <v>2213</v>
      </c>
      <c r="C293" s="11"/>
      <c r="D293" s="224" t="s">
        <v>1080</v>
      </c>
      <c r="E293" s="224" t="s">
        <v>1104</v>
      </c>
      <c r="F293" s="267"/>
      <c r="G293" s="267"/>
      <c r="H293" s="267"/>
      <c r="I293" s="267"/>
      <c r="J293" s="267"/>
      <c r="L293" s="267"/>
      <c r="M293" s="267"/>
      <c r="N293" s="267"/>
      <c r="O293" s="267"/>
      <c r="P293" s="267"/>
      <c r="Q293" s="267"/>
      <c r="R293" s="267"/>
      <c r="S293" s="267"/>
      <c r="T293" s="267"/>
      <c r="U293" s="267"/>
      <c r="V293" s="267"/>
      <c r="W293" s="267"/>
      <c r="X293" s="267"/>
      <c r="Y293" s="267"/>
      <c r="Z293" s="267"/>
      <c r="AA293" s="267"/>
      <c r="AB293" s="267"/>
      <c r="AC293" s="267"/>
      <c r="AD293" s="230"/>
      <c r="AE293" s="1119"/>
      <c r="AF293" s="684"/>
      <c r="AG293" s="35"/>
      <c r="AH293" s="35"/>
      <c r="AI293" s="50"/>
      <c r="AJ293" s="209"/>
      <c r="AK293" s="4"/>
      <c r="AL293" s="22"/>
      <c r="AM293" s="30"/>
      <c r="AN293" s="30"/>
    </row>
    <row r="294" spans="1:40" s="2" customFormat="1" ht="15" hidden="1">
      <c r="A294" s="11" t="s">
        <v>2214</v>
      </c>
      <c r="B294" s="11" t="s">
        <v>2215</v>
      </c>
      <c r="C294" s="11"/>
      <c r="D294" s="224" t="s">
        <v>1080</v>
      </c>
      <c r="E294" s="224" t="s">
        <v>1104</v>
      </c>
      <c r="F294" s="267"/>
      <c r="G294" s="267"/>
      <c r="H294" s="267"/>
      <c r="I294" s="267"/>
      <c r="J294" s="267"/>
      <c r="L294" s="267"/>
      <c r="M294" s="267"/>
      <c r="N294" s="267"/>
      <c r="O294" s="267"/>
      <c r="P294" s="267"/>
      <c r="Q294" s="267"/>
      <c r="R294" s="267"/>
      <c r="S294" s="267"/>
      <c r="T294" s="267"/>
      <c r="U294" s="267"/>
      <c r="V294" s="267"/>
      <c r="W294" s="267"/>
      <c r="X294" s="267"/>
      <c r="Y294" s="267"/>
      <c r="Z294" s="267"/>
      <c r="AA294" s="267"/>
      <c r="AB294" s="267"/>
      <c r="AC294" s="267"/>
      <c r="AD294" s="230"/>
      <c r="AE294" s="1119"/>
      <c r="AF294" s="684"/>
      <c r="AG294" s="35"/>
      <c r="AH294" s="35"/>
      <c r="AI294" s="50"/>
      <c r="AJ294" s="209"/>
      <c r="AK294" s="4"/>
      <c r="AL294" s="22"/>
      <c r="AM294" s="30"/>
      <c r="AN294" s="30"/>
    </row>
    <row r="295" spans="1:40" s="2" customFormat="1" ht="15" hidden="1">
      <c r="A295" s="2" t="s">
        <v>2216</v>
      </c>
      <c r="B295" s="2" t="s">
        <v>182</v>
      </c>
      <c r="D295" s="224" t="s">
        <v>1080</v>
      </c>
      <c r="E295" s="224" t="s">
        <v>1104</v>
      </c>
      <c r="F295" s="267"/>
      <c r="G295" s="267"/>
      <c r="H295" s="267"/>
      <c r="I295" s="267"/>
      <c r="J295" s="267"/>
      <c r="L295" s="267"/>
      <c r="M295" s="267"/>
      <c r="N295" s="267"/>
      <c r="O295" s="267"/>
      <c r="P295" s="267"/>
      <c r="Q295" s="267"/>
      <c r="R295" s="267"/>
      <c r="S295" s="267"/>
      <c r="T295" s="267"/>
      <c r="U295" s="267"/>
      <c r="V295" s="267"/>
      <c r="W295" s="267"/>
      <c r="X295" s="267"/>
      <c r="Y295" s="267"/>
      <c r="Z295" s="267"/>
      <c r="AA295" s="267"/>
      <c r="AB295" s="267"/>
      <c r="AC295" s="267"/>
      <c r="AD295" s="230"/>
      <c r="AE295" s="1119"/>
      <c r="AF295" s="684"/>
      <c r="AG295" s="35"/>
      <c r="AH295" s="35"/>
      <c r="AI295" s="50"/>
      <c r="AJ295" s="209"/>
      <c r="AK295" s="4"/>
      <c r="AL295" s="22"/>
      <c r="AM295" s="30"/>
      <c r="AN295" s="30"/>
    </row>
    <row r="296" spans="1:40" s="2" customFormat="1" ht="15" hidden="1">
      <c r="A296" s="22" t="s">
        <v>183</v>
      </c>
      <c r="B296" s="5" t="s">
        <v>184</v>
      </c>
      <c r="C296" s="5"/>
      <c r="D296" s="224" t="s">
        <v>1080</v>
      </c>
      <c r="E296" s="224" t="s">
        <v>1104</v>
      </c>
      <c r="F296" s="267"/>
      <c r="G296" s="267"/>
      <c r="H296" s="267"/>
      <c r="I296" s="267"/>
      <c r="J296" s="267"/>
      <c r="L296" s="267"/>
      <c r="M296" s="267"/>
      <c r="N296" s="267"/>
      <c r="O296" s="267"/>
      <c r="P296" s="267"/>
      <c r="Q296" s="267"/>
      <c r="R296" s="267"/>
      <c r="S296" s="267"/>
      <c r="T296" s="267"/>
      <c r="U296" s="267"/>
      <c r="V296" s="267"/>
      <c r="W296" s="267"/>
      <c r="X296" s="267"/>
      <c r="Y296" s="267"/>
      <c r="Z296" s="267"/>
      <c r="AA296" s="267"/>
      <c r="AB296" s="267"/>
      <c r="AC296" s="267"/>
      <c r="AD296" s="230"/>
      <c r="AE296" s="1119"/>
      <c r="AF296" s="208" t="str">
        <f>IF(AND(Y296&lt;&gt;0,Z296&lt;&gt;""),(Z296/Y296-1),"")</f>
        <v/>
      </c>
      <c r="AG296" s="50" t="str">
        <f>IF(AND(X296&lt;&gt;0,Y296&lt;&gt;""),(Y296/X296-1),"")</f>
        <v/>
      </c>
      <c r="AH296" s="50" t="str">
        <f>IF(AND(W296&lt;&gt;0,X296&lt;&gt;""),(X296/W296-1),"")</f>
        <v/>
      </c>
      <c r="AI296" s="50" t="str">
        <f>IF(AND(V296&lt;&gt;0,V296&lt;&gt;""),(W296/V296-1),"")</f>
        <v/>
      </c>
      <c r="AJ296" s="209" t="str">
        <f>IF(AND(U296&lt;&gt;0,U296&lt;&gt;""),(V296/U296-1),"")</f>
        <v/>
      </c>
      <c r="AK296" s="4"/>
      <c r="AL296" s="22"/>
      <c r="AM296" s="30"/>
      <c r="AN296" s="30"/>
    </row>
    <row r="297" spans="1:40" s="22" customFormat="1" ht="6.75" hidden="1" customHeight="1">
      <c r="B297" s="5"/>
      <c r="C297" s="5"/>
      <c r="D297" s="224"/>
      <c r="E297" s="224"/>
      <c r="F297" s="267"/>
      <c r="G297" s="267"/>
      <c r="H297" s="267"/>
      <c r="I297" s="267"/>
      <c r="J297" s="267"/>
      <c r="L297" s="267"/>
      <c r="M297" s="267"/>
      <c r="N297" s="267"/>
      <c r="O297" s="267"/>
      <c r="P297" s="267"/>
      <c r="Q297" s="267"/>
      <c r="R297" s="267"/>
      <c r="S297" s="267"/>
      <c r="T297" s="267"/>
      <c r="U297" s="267"/>
      <c r="V297" s="267"/>
      <c r="W297" s="267"/>
      <c r="X297" s="267"/>
      <c r="Y297" s="267"/>
      <c r="Z297" s="267"/>
      <c r="AA297" s="267"/>
      <c r="AB297" s="267"/>
      <c r="AC297" s="267"/>
      <c r="AD297" s="230"/>
      <c r="AE297" s="1119"/>
      <c r="AF297" s="684"/>
      <c r="AG297" s="321"/>
      <c r="AH297" s="321"/>
      <c r="AI297" s="50"/>
      <c r="AJ297" s="209"/>
      <c r="AK297" s="4"/>
    </row>
    <row r="298" spans="1:40" s="22" customFormat="1" ht="16.5" hidden="1" customHeight="1">
      <c r="A298" s="359" t="s">
        <v>185</v>
      </c>
      <c r="B298" s="6"/>
      <c r="C298" s="6"/>
      <c r="D298" s="227"/>
      <c r="E298" s="224"/>
      <c r="F298" s="267"/>
      <c r="G298" s="267"/>
      <c r="H298" s="267"/>
      <c r="I298" s="267"/>
      <c r="J298" s="267"/>
      <c r="L298" s="267"/>
      <c r="M298" s="267"/>
      <c r="N298" s="267"/>
      <c r="O298" s="267"/>
      <c r="P298" s="267"/>
      <c r="Q298" s="267"/>
      <c r="R298" s="267"/>
      <c r="S298" s="267"/>
      <c r="T298" s="267"/>
      <c r="U298" s="267"/>
      <c r="V298" s="267"/>
      <c r="W298" s="267"/>
      <c r="X298" s="267"/>
      <c r="Y298" s="267"/>
      <c r="Z298" s="267"/>
      <c r="AA298" s="267"/>
      <c r="AB298" s="267"/>
      <c r="AC298" s="267"/>
      <c r="AD298" s="230"/>
      <c r="AE298" s="1119"/>
      <c r="AF298" s="684"/>
      <c r="AG298" s="321"/>
      <c r="AH298" s="321"/>
      <c r="AI298" s="50"/>
      <c r="AJ298" s="209"/>
      <c r="AK298" s="4"/>
    </row>
    <row r="299" spans="1:40" s="2" customFormat="1" ht="15" hidden="1">
      <c r="A299" s="11" t="s">
        <v>186</v>
      </c>
      <c r="B299" s="2" t="s">
        <v>187</v>
      </c>
      <c r="D299" s="224" t="s">
        <v>1080</v>
      </c>
      <c r="E299" s="224" t="s">
        <v>1104</v>
      </c>
      <c r="F299" s="267"/>
      <c r="G299" s="267"/>
      <c r="H299" s="267"/>
      <c r="I299" s="267"/>
      <c r="J299" s="267"/>
      <c r="L299" s="267"/>
      <c r="M299" s="267"/>
      <c r="N299" s="267"/>
      <c r="O299" s="267"/>
      <c r="P299" s="267"/>
      <c r="Q299" s="267"/>
      <c r="R299" s="267"/>
      <c r="S299" s="267"/>
      <c r="T299" s="267"/>
      <c r="U299" s="267"/>
      <c r="V299" s="267"/>
      <c r="W299" s="267"/>
      <c r="X299" s="267"/>
      <c r="Y299" s="267"/>
      <c r="Z299" s="267"/>
      <c r="AA299" s="267"/>
      <c r="AB299" s="267"/>
      <c r="AC299" s="267"/>
      <c r="AD299" s="228"/>
      <c r="AE299" s="1119"/>
      <c r="AF299" s="684"/>
      <c r="AG299" s="30"/>
      <c r="AH299" s="30"/>
      <c r="AI299" s="50"/>
      <c r="AJ299" s="209"/>
      <c r="AK299" s="4"/>
      <c r="AL299" s="22"/>
      <c r="AM299" s="30"/>
      <c r="AN299" s="30"/>
    </row>
    <row r="300" spans="1:40" s="2" customFormat="1" ht="15" hidden="1">
      <c r="A300" s="11" t="s">
        <v>188</v>
      </c>
      <c r="B300" s="11" t="s">
        <v>189</v>
      </c>
      <c r="C300" s="11"/>
      <c r="D300" s="224" t="s">
        <v>1080</v>
      </c>
      <c r="E300" s="224" t="s">
        <v>1104</v>
      </c>
      <c r="F300" s="267"/>
      <c r="G300" s="267"/>
      <c r="H300" s="267"/>
      <c r="I300" s="267"/>
      <c r="J300" s="267"/>
      <c r="L300" s="267"/>
      <c r="M300" s="267"/>
      <c r="N300" s="267"/>
      <c r="O300" s="267"/>
      <c r="P300" s="267"/>
      <c r="Q300" s="267"/>
      <c r="R300" s="267"/>
      <c r="S300" s="267"/>
      <c r="T300" s="267"/>
      <c r="U300" s="267"/>
      <c r="V300" s="267"/>
      <c r="W300" s="267"/>
      <c r="X300" s="267"/>
      <c r="Y300" s="267"/>
      <c r="Z300" s="267"/>
      <c r="AA300" s="267"/>
      <c r="AB300" s="267"/>
      <c r="AC300" s="267"/>
      <c r="AD300" s="230"/>
      <c r="AE300" s="1119"/>
      <c r="AF300" s="684"/>
      <c r="AG300" s="35"/>
      <c r="AH300" s="35"/>
      <c r="AI300" s="50"/>
      <c r="AJ300" s="209"/>
      <c r="AK300" s="4"/>
      <c r="AL300" s="22"/>
      <c r="AM300" s="30"/>
      <c r="AN300" s="30"/>
    </row>
    <row r="301" spans="1:40" s="2" customFormat="1" ht="15" hidden="1">
      <c r="A301" s="11" t="s">
        <v>190</v>
      </c>
      <c r="B301" s="11" t="s">
        <v>191</v>
      </c>
      <c r="C301" s="11"/>
      <c r="D301" s="224" t="s">
        <v>1080</v>
      </c>
      <c r="E301" s="224" t="s">
        <v>1104</v>
      </c>
      <c r="F301" s="267"/>
      <c r="G301" s="267"/>
      <c r="H301" s="267"/>
      <c r="I301" s="267"/>
      <c r="J301" s="267"/>
      <c r="L301" s="267"/>
      <c r="M301" s="267"/>
      <c r="N301" s="267"/>
      <c r="O301" s="267"/>
      <c r="P301" s="267"/>
      <c r="Q301" s="267"/>
      <c r="R301" s="267"/>
      <c r="S301" s="267"/>
      <c r="T301" s="267"/>
      <c r="U301" s="267"/>
      <c r="V301" s="267"/>
      <c r="W301" s="267"/>
      <c r="X301" s="267"/>
      <c r="Y301" s="267"/>
      <c r="Z301" s="267"/>
      <c r="AA301" s="267"/>
      <c r="AB301" s="267"/>
      <c r="AC301" s="267"/>
      <c r="AD301" s="230"/>
      <c r="AE301" s="1119"/>
      <c r="AF301" s="684"/>
      <c r="AG301" s="35"/>
      <c r="AH301" s="35"/>
      <c r="AI301" s="50"/>
      <c r="AJ301" s="209"/>
      <c r="AK301" s="4"/>
      <c r="AL301" s="22"/>
      <c r="AM301" s="30"/>
      <c r="AN301" s="30"/>
    </row>
    <row r="302" spans="1:40" s="2" customFormat="1" ht="15" hidden="1">
      <c r="A302" s="11" t="s">
        <v>192</v>
      </c>
      <c r="B302" s="11" t="s">
        <v>193</v>
      </c>
      <c r="C302" s="11"/>
      <c r="D302" s="224" t="s">
        <v>1080</v>
      </c>
      <c r="E302" s="224" t="s">
        <v>1104</v>
      </c>
      <c r="F302" s="267"/>
      <c r="G302" s="267"/>
      <c r="H302" s="267"/>
      <c r="I302" s="267"/>
      <c r="J302" s="267"/>
      <c r="L302" s="267"/>
      <c r="M302" s="267"/>
      <c r="N302" s="267"/>
      <c r="O302" s="267"/>
      <c r="P302" s="267"/>
      <c r="Q302" s="267"/>
      <c r="R302" s="267"/>
      <c r="S302" s="267"/>
      <c r="T302" s="267"/>
      <c r="U302" s="267"/>
      <c r="V302" s="267"/>
      <c r="W302" s="267"/>
      <c r="X302" s="267"/>
      <c r="Y302" s="267"/>
      <c r="Z302" s="267"/>
      <c r="AA302" s="267"/>
      <c r="AB302" s="267"/>
      <c r="AC302" s="267"/>
      <c r="AD302" s="230"/>
      <c r="AE302" s="1119"/>
      <c r="AF302" s="684"/>
      <c r="AG302" s="35"/>
      <c r="AH302" s="35"/>
      <c r="AI302" s="50"/>
      <c r="AJ302" s="209"/>
      <c r="AK302" s="4"/>
      <c r="AL302" s="22"/>
      <c r="AM302" s="30"/>
      <c r="AN302" s="30"/>
    </row>
    <row r="303" spans="1:40" s="2" customFormat="1" ht="15" hidden="1">
      <c r="A303" s="11" t="s">
        <v>194</v>
      </c>
      <c r="B303" s="11" t="s">
        <v>195</v>
      </c>
      <c r="C303" s="11"/>
      <c r="D303" s="224" t="s">
        <v>1080</v>
      </c>
      <c r="E303" s="224" t="s">
        <v>1104</v>
      </c>
      <c r="F303" s="267"/>
      <c r="G303" s="267"/>
      <c r="H303" s="267"/>
      <c r="I303" s="267"/>
      <c r="J303" s="267"/>
      <c r="L303" s="267"/>
      <c r="M303" s="267"/>
      <c r="N303" s="267"/>
      <c r="O303" s="267"/>
      <c r="P303" s="267"/>
      <c r="Q303" s="267"/>
      <c r="R303" s="267"/>
      <c r="S303" s="267"/>
      <c r="T303" s="267"/>
      <c r="U303" s="267"/>
      <c r="V303" s="267"/>
      <c r="W303" s="267"/>
      <c r="X303" s="267"/>
      <c r="Y303" s="267"/>
      <c r="Z303" s="267"/>
      <c r="AA303" s="267"/>
      <c r="AB303" s="267"/>
      <c r="AC303" s="267"/>
      <c r="AD303" s="230"/>
      <c r="AE303" s="1119"/>
      <c r="AF303" s="684"/>
      <c r="AG303" s="35"/>
      <c r="AH303" s="35"/>
      <c r="AI303" s="50"/>
      <c r="AJ303" s="209"/>
      <c r="AK303" s="4"/>
      <c r="AL303" s="22"/>
      <c r="AM303" s="30"/>
      <c r="AN303" s="30"/>
    </row>
    <row r="304" spans="1:40" s="2" customFormat="1" ht="15" hidden="1">
      <c r="A304" s="11" t="s">
        <v>196</v>
      </c>
      <c r="B304" s="11" t="s">
        <v>197</v>
      </c>
      <c r="C304" s="11"/>
      <c r="D304" s="224" t="s">
        <v>1080</v>
      </c>
      <c r="E304" s="224" t="s">
        <v>1104</v>
      </c>
      <c r="F304" s="267"/>
      <c r="G304" s="267"/>
      <c r="H304" s="267"/>
      <c r="I304" s="267"/>
      <c r="J304" s="267"/>
      <c r="L304" s="267"/>
      <c r="M304" s="267"/>
      <c r="N304" s="267"/>
      <c r="O304" s="267"/>
      <c r="P304" s="267"/>
      <c r="Q304" s="267"/>
      <c r="R304" s="267"/>
      <c r="S304" s="267"/>
      <c r="T304" s="267"/>
      <c r="U304" s="267"/>
      <c r="V304" s="267"/>
      <c r="W304" s="267"/>
      <c r="X304" s="267"/>
      <c r="Y304" s="267"/>
      <c r="Z304" s="267"/>
      <c r="AA304" s="267"/>
      <c r="AB304" s="267"/>
      <c r="AC304" s="267"/>
      <c r="AD304" s="230"/>
      <c r="AE304" s="1119"/>
      <c r="AF304" s="684"/>
      <c r="AG304" s="35"/>
      <c r="AH304" s="35"/>
      <c r="AI304" s="50"/>
      <c r="AJ304" s="209"/>
      <c r="AK304" s="4"/>
      <c r="AL304" s="22"/>
      <c r="AM304" s="30"/>
      <c r="AN304" s="30"/>
    </row>
    <row r="305" spans="1:40" s="2" customFormat="1" ht="15" hidden="1">
      <c r="A305" s="2" t="s">
        <v>198</v>
      </c>
      <c r="B305" s="2" t="s">
        <v>199</v>
      </c>
      <c r="D305" s="224" t="s">
        <v>1080</v>
      </c>
      <c r="E305" s="224" t="s">
        <v>1104</v>
      </c>
      <c r="F305" s="267"/>
      <c r="G305" s="267"/>
      <c r="H305" s="267"/>
      <c r="I305" s="267"/>
      <c r="J305" s="267"/>
      <c r="L305" s="267"/>
      <c r="M305" s="267"/>
      <c r="N305" s="267"/>
      <c r="O305" s="267"/>
      <c r="P305" s="267"/>
      <c r="Q305" s="267"/>
      <c r="R305" s="267"/>
      <c r="S305" s="267"/>
      <c r="T305" s="267"/>
      <c r="U305" s="267"/>
      <c r="V305" s="267"/>
      <c r="W305" s="267"/>
      <c r="X305" s="267"/>
      <c r="Y305" s="267"/>
      <c r="Z305" s="267"/>
      <c r="AA305" s="267"/>
      <c r="AB305" s="267"/>
      <c r="AC305" s="267"/>
      <c r="AD305" s="230"/>
      <c r="AE305" s="1119"/>
      <c r="AF305" s="684"/>
      <c r="AG305" s="35"/>
      <c r="AH305" s="35"/>
      <c r="AI305" s="50"/>
      <c r="AJ305" s="209"/>
      <c r="AK305" s="4"/>
      <c r="AL305" s="22"/>
      <c r="AM305" s="30"/>
      <c r="AN305" s="30"/>
    </row>
    <row r="306" spans="1:40" s="2" customFormat="1" ht="15" hidden="1">
      <c r="A306" s="22" t="s">
        <v>200</v>
      </c>
      <c r="B306" s="5" t="s">
        <v>201</v>
      </c>
      <c r="C306" s="5"/>
      <c r="D306" s="224" t="s">
        <v>1080</v>
      </c>
      <c r="E306" s="224" t="s">
        <v>1104</v>
      </c>
      <c r="F306" s="267"/>
      <c r="G306" s="267"/>
      <c r="H306" s="267"/>
      <c r="I306" s="267"/>
      <c r="J306" s="267"/>
      <c r="L306" s="267"/>
      <c r="M306" s="267"/>
      <c r="N306" s="267"/>
      <c r="O306" s="267"/>
      <c r="P306" s="267"/>
      <c r="Q306" s="267"/>
      <c r="R306" s="267"/>
      <c r="S306" s="267"/>
      <c r="T306" s="267"/>
      <c r="U306" s="267"/>
      <c r="V306" s="267"/>
      <c r="W306" s="267"/>
      <c r="X306" s="267"/>
      <c r="Y306" s="267"/>
      <c r="Z306" s="267"/>
      <c r="AA306" s="267"/>
      <c r="AB306" s="267"/>
      <c r="AC306" s="267"/>
      <c r="AD306" s="230"/>
      <c r="AE306" s="1119"/>
      <c r="AF306" s="208" t="str">
        <f>IF(AND(Y306&lt;&gt;0,Z306&lt;&gt;""),(Z306/Y306-1),"")</f>
        <v/>
      </c>
      <c r="AG306" s="50" t="str">
        <f>IF(AND(X306&lt;&gt;0,Y306&lt;&gt;""),(Y306/X306-1),"")</f>
        <v/>
      </c>
      <c r="AH306" s="50" t="str">
        <f>IF(AND(W306&lt;&gt;0,X306&lt;&gt;""),(X306/W306-1),"")</f>
        <v/>
      </c>
      <c r="AI306" s="50" t="str">
        <f>IF(AND(V306&lt;&gt;0,V306&lt;&gt;""),(W306/V306-1),"")</f>
        <v/>
      </c>
      <c r="AJ306" s="209" t="str">
        <f>IF(AND(U306&lt;&gt;0,U306&lt;&gt;""),(V306/U306-1),"")</f>
        <v/>
      </c>
      <c r="AK306" s="4"/>
      <c r="AL306" s="22"/>
      <c r="AM306" s="30"/>
      <c r="AN306" s="30"/>
    </row>
    <row r="307" spans="1:40" s="2" customFormat="1" ht="15">
      <c r="A307" s="22"/>
      <c r="B307" s="5"/>
      <c r="C307" s="5"/>
      <c r="D307" s="224"/>
      <c r="E307" s="224"/>
      <c r="F307" s="267"/>
      <c r="G307" s="267"/>
      <c r="H307" s="267"/>
      <c r="I307" s="267"/>
      <c r="J307" s="267"/>
      <c r="L307" s="267"/>
      <c r="M307" s="267"/>
      <c r="N307" s="267"/>
      <c r="O307" s="267"/>
      <c r="P307" s="267"/>
      <c r="Q307" s="267"/>
      <c r="R307" s="267"/>
      <c r="S307" s="267"/>
      <c r="T307" s="267"/>
      <c r="U307" s="267"/>
      <c r="V307" s="267"/>
      <c r="W307" s="267"/>
      <c r="X307" s="267"/>
      <c r="Y307" s="267"/>
      <c r="Z307" s="267"/>
      <c r="AA307" s="267"/>
      <c r="AB307" s="267"/>
      <c r="AC307" s="267"/>
      <c r="AD307" s="230"/>
      <c r="AE307" s="1119"/>
      <c r="AF307" s="684"/>
      <c r="AG307" s="30"/>
      <c r="AH307" s="30"/>
      <c r="AI307" s="50"/>
      <c r="AJ307" s="209"/>
      <c r="AK307" s="4"/>
      <c r="AL307" s="22"/>
      <c r="AM307" s="30"/>
      <c r="AN307" s="30"/>
    </row>
    <row r="308" spans="1:40" s="22" customFormat="1" ht="15">
      <c r="A308" s="359" t="s">
        <v>202</v>
      </c>
      <c r="B308" s="11"/>
      <c r="C308" s="11"/>
      <c r="D308" s="227"/>
      <c r="E308" s="224"/>
      <c r="F308" s="267"/>
      <c r="G308" s="267"/>
      <c r="H308" s="267"/>
      <c r="I308" s="267"/>
      <c r="J308" s="267"/>
      <c r="L308" s="267"/>
      <c r="M308" s="267"/>
      <c r="N308" s="267"/>
      <c r="O308" s="267"/>
      <c r="P308" s="267"/>
      <c r="Q308" s="267"/>
      <c r="R308" s="267"/>
      <c r="S308" s="267"/>
      <c r="T308" s="267"/>
      <c r="U308" s="267"/>
      <c r="V308" s="267"/>
      <c r="W308" s="267"/>
      <c r="X308" s="267"/>
      <c r="Y308" s="267"/>
      <c r="Z308" s="267"/>
      <c r="AA308" s="267"/>
      <c r="AB308" s="267"/>
      <c r="AC308" s="267"/>
      <c r="AD308" s="230"/>
      <c r="AE308" s="1119"/>
      <c r="AF308" s="684"/>
      <c r="AG308" s="321"/>
      <c r="AH308" s="321"/>
      <c r="AI308" s="50"/>
      <c r="AJ308" s="209"/>
      <c r="AK308" s="4"/>
    </row>
    <row r="309" spans="1:40" s="2" customFormat="1" ht="15">
      <c r="A309" s="11" t="s">
        <v>203</v>
      </c>
      <c r="B309" s="11" t="s">
        <v>204</v>
      </c>
      <c r="C309" s="11"/>
      <c r="D309" s="224" t="s">
        <v>1080</v>
      </c>
      <c r="E309" s="224" t="s">
        <v>1104</v>
      </c>
      <c r="F309" s="267"/>
      <c r="G309" s="267"/>
      <c r="H309" s="267"/>
      <c r="I309" s="267"/>
      <c r="J309" s="267"/>
      <c r="L309" s="267"/>
      <c r="M309" s="267"/>
      <c r="N309" s="267"/>
      <c r="O309" s="267"/>
      <c r="P309" s="267"/>
      <c r="Q309" s="267"/>
      <c r="R309" s="267"/>
      <c r="S309" s="267"/>
      <c r="T309" s="267"/>
      <c r="U309" s="267"/>
      <c r="V309" s="267"/>
      <c r="W309" s="267"/>
      <c r="X309" s="267"/>
      <c r="Y309" s="267"/>
      <c r="Z309" s="267"/>
      <c r="AA309" s="267"/>
      <c r="AB309" s="267"/>
      <c r="AC309" s="267"/>
      <c r="AD309" s="228"/>
      <c r="AE309" s="1119"/>
      <c r="AF309" s="684"/>
      <c r="AG309" s="30"/>
      <c r="AH309" s="30"/>
      <c r="AI309" s="50"/>
      <c r="AJ309" s="209"/>
      <c r="AK309" s="4"/>
      <c r="AL309" s="22"/>
      <c r="AM309" s="30"/>
      <c r="AN309" s="30"/>
    </row>
    <row r="310" spans="1:40" s="2" customFormat="1" ht="15">
      <c r="A310" s="11" t="s">
        <v>205</v>
      </c>
      <c r="B310" s="11" t="s">
        <v>206</v>
      </c>
      <c r="C310" s="11"/>
      <c r="D310" s="224" t="s">
        <v>1080</v>
      </c>
      <c r="E310" s="224" t="s">
        <v>1104</v>
      </c>
      <c r="F310" s="267"/>
      <c r="G310" s="267"/>
      <c r="H310" s="267"/>
      <c r="I310" s="267"/>
      <c r="J310" s="267"/>
      <c r="L310" s="267"/>
      <c r="M310" s="267"/>
      <c r="N310" s="267"/>
      <c r="O310" s="267"/>
      <c r="P310" s="267"/>
      <c r="Q310" s="267"/>
      <c r="R310" s="267"/>
      <c r="S310" s="267"/>
      <c r="T310" s="267"/>
      <c r="U310" s="267"/>
      <c r="V310" s="267"/>
      <c r="W310" s="267"/>
      <c r="X310" s="267"/>
      <c r="Y310" s="267"/>
      <c r="Z310" s="267"/>
      <c r="AA310" s="267"/>
      <c r="AB310" s="267"/>
      <c r="AC310" s="267"/>
      <c r="AD310" s="230"/>
      <c r="AE310" s="1119"/>
      <c r="AF310" s="684"/>
      <c r="AG310" s="35"/>
      <c r="AH310" s="35"/>
      <c r="AI310" s="50"/>
      <c r="AJ310" s="209"/>
      <c r="AK310" s="4"/>
      <c r="AL310" s="22"/>
      <c r="AM310" s="30"/>
      <c r="AN310" s="30"/>
    </row>
    <row r="311" spans="1:40" s="2" customFormat="1" ht="15">
      <c r="A311" s="11" t="s">
        <v>207</v>
      </c>
      <c r="B311" s="11" t="s">
        <v>208</v>
      </c>
      <c r="C311" s="11"/>
      <c r="D311" s="224" t="s">
        <v>1080</v>
      </c>
      <c r="E311" s="224" t="s">
        <v>1104</v>
      </c>
      <c r="F311" s="267"/>
      <c r="G311" s="267"/>
      <c r="H311" s="267"/>
      <c r="I311" s="267"/>
      <c r="J311" s="267"/>
      <c r="L311" s="267"/>
      <c r="M311" s="267"/>
      <c r="N311" s="267"/>
      <c r="O311" s="267"/>
      <c r="P311" s="267"/>
      <c r="Q311" s="267"/>
      <c r="R311" s="267"/>
      <c r="S311" s="267"/>
      <c r="T311" s="267"/>
      <c r="U311" s="267"/>
      <c r="V311" s="267"/>
      <c r="W311" s="267"/>
      <c r="X311" s="267"/>
      <c r="Y311" s="267"/>
      <c r="Z311" s="267"/>
      <c r="AA311" s="267"/>
      <c r="AB311" s="267"/>
      <c r="AC311" s="267"/>
      <c r="AD311" s="230"/>
      <c r="AE311" s="1119"/>
      <c r="AF311" s="684"/>
      <c r="AG311" s="35"/>
      <c r="AH311" s="35"/>
      <c r="AI311" s="50"/>
      <c r="AJ311" s="209"/>
      <c r="AK311" s="4"/>
      <c r="AL311" s="22"/>
      <c r="AM311" s="30"/>
      <c r="AN311" s="30"/>
    </row>
    <row r="312" spans="1:40" s="2" customFormat="1" ht="15">
      <c r="A312" s="11" t="s">
        <v>209</v>
      </c>
      <c r="B312" s="11" t="s">
        <v>210</v>
      </c>
      <c r="C312" s="11"/>
      <c r="D312" s="224" t="s">
        <v>1080</v>
      </c>
      <c r="E312" s="224" t="s">
        <v>1104</v>
      </c>
      <c r="F312" s="267"/>
      <c r="G312" s="267"/>
      <c r="H312" s="267"/>
      <c r="I312" s="267"/>
      <c r="J312" s="267"/>
      <c r="L312" s="267"/>
      <c r="M312" s="267"/>
      <c r="N312" s="267"/>
      <c r="O312" s="267"/>
      <c r="P312" s="267"/>
      <c r="Q312" s="267"/>
      <c r="R312" s="267"/>
      <c r="S312" s="267"/>
      <c r="T312" s="267"/>
      <c r="U312" s="267"/>
      <c r="V312" s="267"/>
      <c r="W312" s="267"/>
      <c r="X312" s="267"/>
      <c r="Y312" s="267"/>
      <c r="Z312" s="267"/>
      <c r="AA312" s="267"/>
      <c r="AB312" s="267"/>
      <c r="AC312" s="267"/>
      <c r="AD312" s="230"/>
      <c r="AE312" s="1119"/>
      <c r="AF312" s="684"/>
      <c r="AG312" s="35"/>
      <c r="AH312" s="35"/>
      <c r="AI312" s="50"/>
      <c r="AJ312" s="209"/>
      <c r="AK312" s="4"/>
      <c r="AL312" s="22"/>
      <c r="AM312" s="30"/>
      <c r="AN312" s="30"/>
    </row>
    <row r="313" spans="1:40" s="2" customFormat="1" ht="15">
      <c r="A313" s="11" t="s">
        <v>211</v>
      </c>
      <c r="B313" s="11" t="s">
        <v>212</v>
      </c>
      <c r="C313" s="11"/>
      <c r="D313" s="224" t="s">
        <v>1080</v>
      </c>
      <c r="E313" s="224" t="s">
        <v>1104</v>
      </c>
      <c r="F313" s="267"/>
      <c r="G313" s="267"/>
      <c r="H313" s="267"/>
      <c r="I313" s="267"/>
      <c r="J313" s="267"/>
      <c r="L313" s="267"/>
      <c r="M313" s="267"/>
      <c r="N313" s="267"/>
      <c r="O313" s="267"/>
      <c r="P313" s="267"/>
      <c r="Q313" s="267"/>
      <c r="R313" s="267"/>
      <c r="S313" s="267"/>
      <c r="T313" s="267"/>
      <c r="U313" s="267"/>
      <c r="V313" s="267"/>
      <c r="W313" s="267"/>
      <c r="X313" s="267"/>
      <c r="Y313" s="267"/>
      <c r="Z313" s="267"/>
      <c r="AA313" s="267"/>
      <c r="AB313" s="267"/>
      <c r="AC313" s="267"/>
      <c r="AD313" s="230"/>
      <c r="AE313" s="1119"/>
      <c r="AF313" s="684"/>
      <c r="AG313" s="35"/>
      <c r="AH313" s="35"/>
      <c r="AI313" s="50"/>
      <c r="AJ313" s="209"/>
      <c r="AK313" s="4"/>
      <c r="AL313" s="22"/>
      <c r="AM313" s="30"/>
      <c r="AN313" s="30"/>
    </row>
    <row r="314" spans="1:40" s="2" customFormat="1" ht="15">
      <c r="A314" s="11" t="s">
        <v>213</v>
      </c>
      <c r="B314" s="11" t="s">
        <v>214</v>
      </c>
      <c r="C314" s="11"/>
      <c r="D314" s="224" t="s">
        <v>1080</v>
      </c>
      <c r="E314" s="224" t="s">
        <v>1104</v>
      </c>
      <c r="F314" s="267"/>
      <c r="G314" s="267"/>
      <c r="H314" s="267"/>
      <c r="I314" s="267"/>
      <c r="J314" s="267"/>
      <c r="L314" s="267"/>
      <c r="M314" s="267"/>
      <c r="N314" s="267"/>
      <c r="O314" s="267"/>
      <c r="P314" s="267"/>
      <c r="Q314" s="267"/>
      <c r="R314" s="267"/>
      <c r="S314" s="267"/>
      <c r="T314" s="267"/>
      <c r="U314" s="267"/>
      <c r="V314" s="267"/>
      <c r="W314" s="267"/>
      <c r="X314" s="267"/>
      <c r="Y314" s="267"/>
      <c r="Z314" s="267"/>
      <c r="AA314" s="267"/>
      <c r="AB314" s="267"/>
      <c r="AC314" s="267"/>
      <c r="AD314" s="230"/>
      <c r="AE314" s="1119"/>
      <c r="AF314" s="684"/>
      <c r="AG314" s="35"/>
      <c r="AH314" s="35"/>
      <c r="AI314" s="50"/>
      <c r="AJ314" s="209"/>
      <c r="AK314" s="4"/>
      <c r="AL314" s="22"/>
      <c r="AM314" s="30"/>
      <c r="AN314" s="30"/>
    </row>
    <row r="315" spans="1:40" s="2" customFormat="1" ht="15">
      <c r="A315" s="2" t="s">
        <v>215</v>
      </c>
      <c r="B315" s="2" t="s">
        <v>216</v>
      </c>
      <c r="D315" s="224" t="s">
        <v>1080</v>
      </c>
      <c r="E315" s="224" t="s">
        <v>1104</v>
      </c>
      <c r="F315" s="267"/>
      <c r="G315" s="267"/>
      <c r="H315" s="267"/>
      <c r="I315" s="267"/>
      <c r="J315" s="267"/>
      <c r="L315" s="267"/>
      <c r="M315" s="267"/>
      <c r="N315" s="267"/>
      <c r="O315" s="267"/>
      <c r="P315" s="267"/>
      <c r="Q315" s="267"/>
      <c r="R315" s="267"/>
      <c r="S315" s="267"/>
      <c r="T315" s="267"/>
      <c r="U315" s="267"/>
      <c r="V315" s="267"/>
      <c r="W315" s="267"/>
      <c r="X315" s="267"/>
      <c r="Y315" s="267"/>
      <c r="Z315" s="267"/>
      <c r="AA315" s="267"/>
      <c r="AB315" s="267"/>
      <c r="AC315" s="267"/>
      <c r="AD315" s="230"/>
      <c r="AE315" s="1119"/>
      <c r="AF315" s="684"/>
      <c r="AG315" s="35"/>
      <c r="AH315" s="35"/>
      <c r="AI315" s="50"/>
      <c r="AJ315" s="209"/>
      <c r="AK315" s="4"/>
      <c r="AL315" s="22"/>
      <c r="AM315" s="30"/>
      <c r="AN315" s="30"/>
    </row>
    <row r="316" spans="1:40" s="2" customFormat="1" ht="15">
      <c r="A316" s="22" t="s">
        <v>217</v>
      </c>
      <c r="B316" s="5" t="s">
        <v>218</v>
      </c>
      <c r="C316" s="5"/>
      <c r="D316" s="224" t="s">
        <v>1080</v>
      </c>
      <c r="E316" s="224" t="s">
        <v>1104</v>
      </c>
      <c r="F316" s="267"/>
      <c r="G316" s="267"/>
      <c r="H316" s="267"/>
      <c r="I316" s="267"/>
      <c r="J316" s="267"/>
      <c r="L316" s="267"/>
      <c r="M316" s="267"/>
      <c r="N316" s="267"/>
      <c r="O316" s="267"/>
      <c r="P316" s="267"/>
      <c r="Q316" s="267"/>
      <c r="R316" s="267"/>
      <c r="S316" s="267"/>
      <c r="T316" s="267"/>
      <c r="U316" s="267"/>
      <c r="V316" s="267"/>
      <c r="W316" s="267"/>
      <c r="X316" s="267"/>
      <c r="Y316" s="267"/>
      <c r="Z316" s="267"/>
      <c r="AA316" s="267"/>
      <c r="AB316" s="267"/>
      <c r="AC316" s="267"/>
      <c r="AD316" s="230"/>
      <c r="AE316" s="1119"/>
      <c r="AF316" s="208" t="str">
        <f>IF(AND(Y316&lt;&gt;0,Z316&lt;&gt;""),(Z316/Y316-1),"")</f>
        <v/>
      </c>
      <c r="AG316" s="50" t="str">
        <f>IF(AND(X316&lt;&gt;0,Y316&lt;&gt;""),(Y316/X316-1),"")</f>
        <v/>
      </c>
      <c r="AH316" s="50" t="str">
        <f>IF(AND(W316&lt;&gt;0,X316&lt;&gt;""),(X316/W316-1),"")</f>
        <v/>
      </c>
      <c r="AI316" s="50" t="str">
        <f>IF(AND(V316&lt;&gt;0,V316&lt;&gt;""),(W316/V316-1),"")</f>
        <v/>
      </c>
      <c r="AJ316" s="209" t="str">
        <f>IF(AND(U316&lt;&gt;0,U316&lt;&gt;""),(V316/U316-1),"")</f>
        <v/>
      </c>
      <c r="AK316" s="4"/>
      <c r="AL316" s="22"/>
      <c r="AM316" s="30"/>
      <c r="AN316" s="30"/>
    </row>
    <row r="317" spans="1:40" s="22" customFormat="1" ht="8.25" customHeight="1">
      <c r="B317" s="5"/>
      <c r="C317" s="5"/>
      <c r="D317" s="227"/>
      <c r="E317" s="227"/>
      <c r="F317" s="267"/>
      <c r="G317" s="267"/>
      <c r="H317" s="267"/>
      <c r="I317" s="267"/>
      <c r="J317" s="267"/>
      <c r="L317" s="267"/>
      <c r="M317" s="267"/>
      <c r="N317" s="267"/>
      <c r="O317" s="267"/>
      <c r="P317" s="267"/>
      <c r="Q317" s="267"/>
      <c r="R317" s="267"/>
      <c r="S317" s="267"/>
      <c r="T317" s="267"/>
      <c r="U317" s="267"/>
      <c r="V317" s="267"/>
      <c r="W317" s="267"/>
      <c r="X317" s="267"/>
      <c r="Y317" s="267"/>
      <c r="Z317" s="267"/>
      <c r="AA317" s="267"/>
      <c r="AB317" s="267"/>
      <c r="AC317" s="267"/>
      <c r="AD317" s="230"/>
      <c r="AE317" s="1119"/>
      <c r="AF317" s="684"/>
      <c r="AG317" s="321"/>
      <c r="AH317" s="321"/>
      <c r="AI317" s="50"/>
      <c r="AJ317" s="209"/>
      <c r="AK317" s="4"/>
    </row>
    <row r="318" spans="1:40" s="22" customFormat="1" ht="19.5" customHeight="1">
      <c r="A318" s="359" t="s">
        <v>219</v>
      </c>
      <c r="B318" s="11"/>
      <c r="C318" s="11"/>
      <c r="D318" s="227"/>
      <c r="E318" s="224"/>
      <c r="F318" s="267"/>
      <c r="G318" s="267"/>
      <c r="H318" s="267"/>
      <c r="I318" s="267"/>
      <c r="J318" s="267"/>
      <c r="L318" s="267"/>
      <c r="M318" s="267"/>
      <c r="N318" s="267"/>
      <c r="O318" s="267"/>
      <c r="P318" s="267"/>
      <c r="Q318" s="267"/>
      <c r="R318" s="267"/>
      <c r="S318" s="267"/>
      <c r="T318" s="267"/>
      <c r="U318" s="267"/>
      <c r="V318" s="267"/>
      <c r="W318" s="267"/>
      <c r="X318" s="267"/>
      <c r="Y318" s="267"/>
      <c r="Z318" s="267"/>
      <c r="AA318" s="267"/>
      <c r="AB318" s="267"/>
      <c r="AC318" s="267"/>
      <c r="AD318" s="230"/>
      <c r="AE318" s="1119"/>
      <c r="AF318" s="684"/>
      <c r="AG318" s="321"/>
      <c r="AH318" s="321"/>
      <c r="AI318" s="50"/>
      <c r="AJ318" s="209"/>
      <c r="AK318" s="4"/>
    </row>
    <row r="319" spans="1:40" s="2" customFormat="1" ht="15">
      <c r="A319" s="11" t="s">
        <v>220</v>
      </c>
      <c r="B319" s="2" t="s">
        <v>221</v>
      </c>
      <c r="D319" s="224" t="s">
        <v>1080</v>
      </c>
      <c r="E319" s="224" t="s">
        <v>1104</v>
      </c>
      <c r="F319" s="267"/>
      <c r="G319" s="267"/>
      <c r="H319" s="267"/>
      <c r="I319" s="267"/>
      <c r="J319" s="267"/>
      <c r="L319" s="267"/>
      <c r="M319" s="267"/>
      <c r="N319" s="267"/>
      <c r="O319" s="267"/>
      <c r="P319" s="267"/>
      <c r="Q319" s="267"/>
      <c r="R319" s="267"/>
      <c r="S319" s="267"/>
      <c r="T319" s="267"/>
      <c r="U319" s="267"/>
      <c r="V319" s="267"/>
      <c r="W319" s="267"/>
      <c r="X319" s="267"/>
      <c r="Y319" s="267"/>
      <c r="Z319" s="267"/>
      <c r="AA319" s="267"/>
      <c r="AB319" s="267"/>
      <c r="AC319" s="267"/>
      <c r="AD319" s="228"/>
      <c r="AE319" s="1119"/>
      <c r="AF319" s="684"/>
      <c r="AG319" s="30"/>
      <c r="AH319" s="30"/>
      <c r="AI319" s="50"/>
      <c r="AJ319" s="209"/>
      <c r="AK319" s="4"/>
      <c r="AL319" s="22"/>
      <c r="AM319" s="30"/>
      <c r="AN319" s="30"/>
    </row>
    <row r="320" spans="1:40" s="2" customFormat="1" ht="15">
      <c r="A320" s="11" t="s">
        <v>222</v>
      </c>
      <c r="B320" s="11" t="s">
        <v>223</v>
      </c>
      <c r="C320" s="11"/>
      <c r="D320" s="224" t="s">
        <v>1080</v>
      </c>
      <c r="E320" s="224" t="s">
        <v>1104</v>
      </c>
      <c r="F320" s="267"/>
      <c r="G320" s="267"/>
      <c r="H320" s="267"/>
      <c r="I320" s="267"/>
      <c r="J320" s="267"/>
      <c r="L320" s="267"/>
      <c r="M320" s="267"/>
      <c r="N320" s="267"/>
      <c r="O320" s="267"/>
      <c r="P320" s="267"/>
      <c r="Q320" s="267"/>
      <c r="R320" s="267"/>
      <c r="S320" s="267"/>
      <c r="T320" s="267"/>
      <c r="U320" s="267"/>
      <c r="V320" s="267"/>
      <c r="W320" s="267"/>
      <c r="X320" s="267"/>
      <c r="Y320" s="267"/>
      <c r="Z320" s="267"/>
      <c r="AA320" s="267"/>
      <c r="AB320" s="267"/>
      <c r="AC320" s="267"/>
      <c r="AD320" s="230"/>
      <c r="AE320" s="1119"/>
      <c r="AF320" s="684"/>
      <c r="AG320" s="35"/>
      <c r="AH320" s="35"/>
      <c r="AI320" s="50"/>
      <c r="AJ320" s="209"/>
      <c r="AK320" s="4"/>
      <c r="AL320" s="22"/>
      <c r="AM320" s="30"/>
      <c r="AN320" s="30"/>
    </row>
    <row r="321" spans="1:49" s="2" customFormat="1" ht="15">
      <c r="A321" s="11" t="s">
        <v>224</v>
      </c>
      <c r="B321" s="11" t="s">
        <v>225</v>
      </c>
      <c r="C321" s="11"/>
      <c r="D321" s="224" t="s">
        <v>1080</v>
      </c>
      <c r="E321" s="224" t="s">
        <v>1104</v>
      </c>
      <c r="F321" s="267"/>
      <c r="G321" s="267"/>
      <c r="H321" s="267"/>
      <c r="I321" s="267"/>
      <c r="J321" s="267"/>
      <c r="L321" s="267"/>
      <c r="M321" s="267"/>
      <c r="N321" s="267"/>
      <c r="O321" s="267"/>
      <c r="P321" s="267"/>
      <c r="Q321" s="267"/>
      <c r="R321" s="267"/>
      <c r="S321" s="267"/>
      <c r="T321" s="267"/>
      <c r="U321" s="267"/>
      <c r="V321" s="267"/>
      <c r="W321" s="267"/>
      <c r="X321" s="267"/>
      <c r="Y321" s="267"/>
      <c r="Z321" s="267"/>
      <c r="AA321" s="267"/>
      <c r="AB321" s="267"/>
      <c r="AC321" s="267"/>
      <c r="AD321" s="230"/>
      <c r="AE321" s="1119"/>
      <c r="AF321" s="684"/>
      <c r="AG321" s="35"/>
      <c r="AH321" s="35"/>
      <c r="AI321" s="50"/>
      <c r="AJ321" s="209"/>
      <c r="AK321" s="4"/>
      <c r="AL321" s="22"/>
      <c r="AM321" s="30"/>
      <c r="AN321" s="30"/>
    </row>
    <row r="322" spans="1:49" s="2" customFormat="1" ht="15">
      <c r="A322" s="11" t="s">
        <v>226</v>
      </c>
      <c r="B322" s="11" t="s">
        <v>227</v>
      </c>
      <c r="C322" s="11"/>
      <c r="D322" s="224" t="s">
        <v>1080</v>
      </c>
      <c r="E322" s="224" t="s">
        <v>1104</v>
      </c>
      <c r="F322" s="267"/>
      <c r="G322" s="267"/>
      <c r="H322" s="267"/>
      <c r="I322" s="267"/>
      <c r="J322" s="267"/>
      <c r="L322" s="267"/>
      <c r="M322" s="267"/>
      <c r="N322" s="267"/>
      <c r="O322" s="267"/>
      <c r="P322" s="267"/>
      <c r="Q322" s="267"/>
      <c r="R322" s="267"/>
      <c r="S322" s="267"/>
      <c r="T322" s="267"/>
      <c r="U322" s="267"/>
      <c r="V322" s="267"/>
      <c r="W322" s="267"/>
      <c r="X322" s="267"/>
      <c r="Y322" s="267"/>
      <c r="Z322" s="267"/>
      <c r="AA322" s="267"/>
      <c r="AB322" s="267"/>
      <c r="AC322" s="267"/>
      <c r="AD322" s="230"/>
      <c r="AE322" s="1119"/>
      <c r="AF322" s="684"/>
      <c r="AG322" s="35"/>
      <c r="AH322" s="35"/>
      <c r="AI322" s="50"/>
      <c r="AJ322" s="209"/>
      <c r="AK322" s="4"/>
      <c r="AL322" s="22"/>
      <c r="AM322" s="30"/>
      <c r="AN322" s="30"/>
    </row>
    <row r="323" spans="1:49" s="2" customFormat="1" ht="15">
      <c r="A323" s="11" t="s">
        <v>228</v>
      </c>
      <c r="B323" s="11" t="s">
        <v>229</v>
      </c>
      <c r="C323" s="11"/>
      <c r="D323" s="224" t="s">
        <v>1080</v>
      </c>
      <c r="E323" s="224" t="s">
        <v>1104</v>
      </c>
      <c r="F323" s="267"/>
      <c r="G323" s="267"/>
      <c r="H323" s="267"/>
      <c r="I323" s="267"/>
      <c r="J323" s="267"/>
      <c r="L323" s="267"/>
      <c r="M323" s="267"/>
      <c r="N323" s="267"/>
      <c r="O323" s="267"/>
      <c r="P323" s="267"/>
      <c r="Q323" s="267"/>
      <c r="R323" s="267"/>
      <c r="S323" s="267"/>
      <c r="T323" s="267"/>
      <c r="U323" s="267"/>
      <c r="V323" s="267"/>
      <c r="W323" s="267"/>
      <c r="X323" s="267"/>
      <c r="Y323" s="267"/>
      <c r="Z323" s="267"/>
      <c r="AA323" s="267"/>
      <c r="AB323" s="267"/>
      <c r="AC323" s="267"/>
      <c r="AD323" s="230"/>
      <c r="AE323" s="1119"/>
      <c r="AF323" s="684"/>
      <c r="AG323" s="35"/>
      <c r="AH323" s="35"/>
      <c r="AI323" s="50"/>
      <c r="AJ323" s="209"/>
      <c r="AK323" s="4"/>
      <c r="AL323" s="22"/>
      <c r="AM323" s="30"/>
      <c r="AN323" s="30"/>
    </row>
    <row r="324" spans="1:49" s="2" customFormat="1" ht="15">
      <c r="A324" s="11" t="s">
        <v>230</v>
      </c>
      <c r="B324" s="11" t="s">
        <v>231</v>
      </c>
      <c r="C324" s="11"/>
      <c r="D324" s="224" t="s">
        <v>1080</v>
      </c>
      <c r="E324" s="224" t="s">
        <v>1104</v>
      </c>
      <c r="F324" s="267"/>
      <c r="G324" s="267"/>
      <c r="H324" s="267"/>
      <c r="I324" s="267"/>
      <c r="J324" s="267"/>
      <c r="L324" s="267"/>
      <c r="M324" s="267"/>
      <c r="N324" s="267"/>
      <c r="O324" s="267"/>
      <c r="P324" s="267"/>
      <c r="Q324" s="267"/>
      <c r="R324" s="267"/>
      <c r="S324" s="267"/>
      <c r="T324" s="267"/>
      <c r="U324" s="267"/>
      <c r="V324" s="267"/>
      <c r="W324" s="267"/>
      <c r="X324" s="267"/>
      <c r="Y324" s="267"/>
      <c r="Z324" s="267"/>
      <c r="AA324" s="267"/>
      <c r="AB324" s="267"/>
      <c r="AC324" s="267"/>
      <c r="AD324" s="230"/>
      <c r="AE324" s="1119"/>
      <c r="AF324" s="684"/>
      <c r="AG324" s="35"/>
      <c r="AH324" s="35"/>
      <c r="AI324" s="50"/>
      <c r="AJ324" s="209"/>
      <c r="AK324" s="4"/>
      <c r="AL324" s="22"/>
      <c r="AM324" s="30"/>
      <c r="AN324" s="30"/>
    </row>
    <row r="325" spans="1:49" s="2" customFormat="1" ht="15">
      <c r="A325" s="2" t="s">
        <v>232</v>
      </c>
      <c r="B325" s="2" t="s">
        <v>233</v>
      </c>
      <c r="D325" s="224" t="s">
        <v>1080</v>
      </c>
      <c r="E325" s="224" t="s">
        <v>1104</v>
      </c>
      <c r="F325" s="267"/>
      <c r="G325" s="267"/>
      <c r="H325" s="267"/>
      <c r="I325" s="267"/>
      <c r="J325" s="267"/>
      <c r="L325" s="267"/>
      <c r="M325" s="267"/>
      <c r="N325" s="267"/>
      <c r="O325" s="267"/>
      <c r="P325" s="267"/>
      <c r="Q325" s="267"/>
      <c r="R325" s="267"/>
      <c r="S325" s="267"/>
      <c r="T325" s="267"/>
      <c r="U325" s="267"/>
      <c r="V325" s="267"/>
      <c r="W325" s="267"/>
      <c r="X325" s="267"/>
      <c r="Y325" s="267"/>
      <c r="Z325" s="267"/>
      <c r="AA325" s="267"/>
      <c r="AB325" s="267"/>
      <c r="AC325" s="267"/>
      <c r="AD325" s="230"/>
      <c r="AE325" s="1119"/>
      <c r="AF325" s="684"/>
      <c r="AG325" s="35"/>
      <c r="AH325" s="35"/>
      <c r="AI325" s="50"/>
      <c r="AJ325" s="209"/>
      <c r="AK325" s="4"/>
      <c r="AL325" s="22"/>
      <c r="AM325" s="30"/>
      <c r="AN325" s="30"/>
    </row>
    <row r="326" spans="1:49" s="2" customFormat="1" ht="15">
      <c r="A326" s="22" t="s">
        <v>234</v>
      </c>
      <c r="B326" s="5" t="s">
        <v>235</v>
      </c>
      <c r="C326" s="5"/>
      <c r="D326" s="224" t="s">
        <v>1080</v>
      </c>
      <c r="E326" s="224" t="s">
        <v>1104</v>
      </c>
      <c r="F326" s="267"/>
      <c r="G326" s="267"/>
      <c r="H326" s="267"/>
      <c r="I326" s="267"/>
      <c r="J326" s="267"/>
      <c r="L326" s="267"/>
      <c r="M326" s="267"/>
      <c r="N326" s="267"/>
      <c r="O326" s="267"/>
      <c r="P326" s="267"/>
      <c r="Q326" s="267"/>
      <c r="R326" s="267"/>
      <c r="S326" s="267"/>
      <c r="T326" s="267"/>
      <c r="U326" s="267"/>
      <c r="V326" s="267"/>
      <c r="W326" s="267"/>
      <c r="X326" s="267"/>
      <c r="Y326" s="267"/>
      <c r="Z326" s="267"/>
      <c r="AA326" s="267"/>
      <c r="AB326" s="267"/>
      <c r="AC326" s="267"/>
      <c r="AD326" s="230"/>
      <c r="AE326" s="1119"/>
      <c r="AF326" s="208" t="str">
        <f>IF(AND(Y326&lt;&gt;0,Z326&lt;&gt;""),(Z326/Y326-1),"")</f>
        <v/>
      </c>
      <c r="AG326" s="50" t="str">
        <f>IF(AND(X326&lt;&gt;0,Y326&lt;&gt;""),(Y326/X326-1),"")</f>
        <v/>
      </c>
      <c r="AH326" s="50" t="str">
        <f>IF(AND(W326&lt;&gt;0,X326&lt;&gt;""),(X326/W326-1),"")</f>
        <v/>
      </c>
      <c r="AI326" s="50" t="str">
        <f>IF(AND(V326&lt;&gt;0,V326&lt;&gt;""),(W326/V326-1),"")</f>
        <v/>
      </c>
      <c r="AJ326" s="209" t="str">
        <f>IF(AND(U326&lt;&gt;0,U326&lt;&gt;""),(V326/U326-1),"")</f>
        <v/>
      </c>
      <c r="AK326" s="4"/>
      <c r="AL326" s="22"/>
      <c r="AM326" s="30"/>
      <c r="AN326" s="30"/>
    </row>
    <row r="327" spans="1:49" s="22" customFormat="1" ht="15">
      <c r="A327" s="4"/>
      <c r="B327" s="211"/>
      <c r="C327" s="211"/>
      <c r="D327" s="211"/>
      <c r="E327" s="291"/>
      <c r="F327" s="291"/>
      <c r="G327" s="291"/>
      <c r="H327" s="291"/>
      <c r="I327" s="291"/>
      <c r="J327" s="291"/>
      <c r="L327" s="267"/>
      <c r="M327" s="267"/>
      <c r="N327" s="267"/>
      <c r="O327" s="267"/>
      <c r="P327" s="267"/>
      <c r="Q327" s="267"/>
      <c r="R327" s="267"/>
      <c r="S327" s="267"/>
      <c r="T327" s="267"/>
      <c r="U327" s="267"/>
      <c r="V327" s="267"/>
      <c r="W327" s="267"/>
      <c r="X327" s="267"/>
      <c r="Y327" s="267"/>
      <c r="Z327" s="267"/>
      <c r="AA327" s="267"/>
      <c r="AB327" s="267"/>
      <c r="AC327" s="267"/>
      <c r="AD327" s="230"/>
      <c r="AE327" s="1119"/>
      <c r="AF327" s="684"/>
      <c r="AG327" s="321"/>
      <c r="AH327" s="321"/>
      <c r="AI327" s="50"/>
      <c r="AJ327" s="209"/>
      <c r="AK327" s="4"/>
    </row>
    <row r="328" spans="1:49" ht="12.75" customHeight="1">
      <c r="A328" s="80" t="s">
        <v>1459</v>
      </c>
      <c r="B328" s="81"/>
      <c r="C328" s="81"/>
      <c r="D328" s="246"/>
      <c r="E328" s="246"/>
      <c r="F328" s="296"/>
      <c r="G328" s="296"/>
      <c r="H328" s="296"/>
      <c r="I328" s="296"/>
      <c r="J328" s="296"/>
      <c r="K328" s="296"/>
      <c r="L328" s="296"/>
      <c r="M328" s="296"/>
      <c r="N328" s="296"/>
      <c r="O328" s="296"/>
      <c r="P328" s="296"/>
      <c r="Q328" s="296"/>
      <c r="R328" s="296"/>
      <c r="S328" s="296"/>
      <c r="T328" s="296"/>
      <c r="U328" s="296"/>
      <c r="V328" s="296"/>
      <c r="W328" s="296"/>
      <c r="X328" s="296"/>
      <c r="Y328" s="296"/>
      <c r="Z328" s="296"/>
      <c r="AA328" s="296"/>
      <c r="AB328" s="296"/>
      <c r="AC328" s="247"/>
      <c r="AD328" s="231"/>
      <c r="AE328" s="1119"/>
      <c r="AF328" s="323"/>
      <c r="AG328" s="35"/>
      <c r="AH328" s="35"/>
      <c r="AI328" s="35"/>
      <c r="AJ328" s="412"/>
      <c r="AK328" s="4"/>
      <c r="AL328" s="22"/>
    </row>
    <row r="329" spans="1:49" s="71" customFormat="1" ht="12.75" customHeight="1">
      <c r="A329" s="631" t="s">
        <v>1460</v>
      </c>
      <c r="B329" s="641" t="s">
        <v>1462</v>
      </c>
      <c r="C329" s="220"/>
      <c r="D329" s="224" t="s">
        <v>1080</v>
      </c>
      <c r="E329" s="224" t="s">
        <v>1104</v>
      </c>
      <c r="F329" s="180"/>
      <c r="G329" s="180"/>
      <c r="H329" s="180"/>
      <c r="I329" s="180"/>
      <c r="J329" s="180"/>
      <c r="K329" s="180"/>
      <c r="L329" s="180"/>
      <c r="M329" s="180"/>
      <c r="N329" s="180"/>
      <c r="O329" s="180"/>
      <c r="P329" s="180"/>
      <c r="Q329" s="180"/>
      <c r="R329" s="180"/>
      <c r="S329" s="180"/>
      <c r="T329" s="180"/>
      <c r="U329" s="180"/>
      <c r="V329" s="180"/>
      <c r="W329" s="180"/>
      <c r="X329" s="180"/>
      <c r="Y329" s="180"/>
      <c r="Z329" s="180"/>
      <c r="AA329" s="180"/>
      <c r="AB329" s="180"/>
      <c r="AC329" s="271"/>
      <c r="AD329" s="269"/>
      <c r="AE329" s="1119"/>
      <c r="AF329" s="208" t="str">
        <f>IF(AND(Y329&lt;&gt;0,Z329&lt;&gt;""),(Z329/Y329-1),"")</f>
        <v/>
      </c>
      <c r="AG329" s="50" t="str">
        <f>IF(AND(X329&lt;&gt;0,Y329&lt;&gt;""),(Y329/X329-1),"")</f>
        <v/>
      </c>
      <c r="AH329" s="50" t="str">
        <f>IF(AND(W329&lt;&gt;0,X329&lt;&gt;""),(X329/W329-1),"")</f>
        <v/>
      </c>
      <c r="AI329" s="50" t="str">
        <f>IF(AND(V329&lt;&gt;0,V329&lt;&gt;""),(W329/V329-1),"")</f>
        <v/>
      </c>
      <c r="AJ329" s="209" t="str">
        <f>IF(AND(U329&lt;&gt;0,U329&lt;&gt;""),(V329/U329-1),"")</f>
        <v/>
      </c>
    </row>
    <row r="330" spans="1:49" s="71" customFormat="1" ht="12.75" customHeight="1">
      <c r="A330" s="631" t="s">
        <v>1461</v>
      </c>
      <c r="B330" s="641" t="s">
        <v>1463</v>
      </c>
      <c r="C330" s="220"/>
      <c r="D330" s="224" t="s">
        <v>1080</v>
      </c>
      <c r="E330" s="224" t="s">
        <v>1464</v>
      </c>
      <c r="F330" s="180"/>
      <c r="G330" s="180"/>
      <c r="H330" s="180"/>
      <c r="I330" s="180"/>
      <c r="J330" s="180"/>
      <c r="K330" s="180"/>
      <c r="L330" s="180"/>
      <c r="M330" s="180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  <c r="AA330" s="180"/>
      <c r="AB330" s="180"/>
      <c r="AC330" s="271"/>
      <c r="AD330" s="269"/>
      <c r="AE330" s="1119"/>
      <c r="AF330" s="208" t="str">
        <f>IF(AND(Y330&lt;&gt;0,Z330&lt;&gt;""),(Z330/Y330-1),"")</f>
        <v/>
      </c>
      <c r="AG330" s="50" t="str">
        <f>IF(AND(X330&lt;&gt;0,Y330&lt;&gt;""),(Y330/X330-1),"")</f>
        <v/>
      </c>
      <c r="AH330" s="50" t="str">
        <f>IF(AND(W330&lt;&gt;0,X330&lt;&gt;""),(X330/W330-1),"")</f>
        <v/>
      </c>
      <c r="AI330" s="50" t="str">
        <f>IF(AND(V330&lt;&gt;0,V330&lt;&gt;""),(W330/V330-1),"")</f>
        <v/>
      </c>
      <c r="AJ330" s="209" t="str">
        <f>IF(AND(U330&lt;&gt;0,U330&lt;&gt;""),(V330/U330-1),"")</f>
        <v/>
      </c>
    </row>
    <row r="331" spans="1:49" ht="15">
      <c r="AE331" s="1119"/>
      <c r="AF331" s="203"/>
      <c r="AG331" s="45"/>
      <c r="AH331" s="50"/>
      <c r="AI331" s="50"/>
      <c r="AJ331" s="209"/>
      <c r="AK331" s="4"/>
    </row>
    <row r="332" spans="1:49" s="401" customFormat="1" ht="15">
      <c r="A332" s="422"/>
      <c r="B332" s="422"/>
      <c r="C332" s="422"/>
      <c r="D332" s="468"/>
      <c r="E332" s="468"/>
      <c r="F332" s="422">
        <v>1990</v>
      </c>
      <c r="G332" s="422">
        <v>1991</v>
      </c>
      <c r="H332" s="422">
        <v>1992</v>
      </c>
      <c r="I332" s="422">
        <v>1993</v>
      </c>
      <c r="J332" s="422">
        <v>1994</v>
      </c>
      <c r="K332" s="422">
        <v>1995</v>
      </c>
      <c r="L332" s="422">
        <v>1996</v>
      </c>
      <c r="M332" s="422">
        <v>1997</v>
      </c>
      <c r="N332" s="422">
        <v>1998</v>
      </c>
      <c r="O332" s="422">
        <v>1999</v>
      </c>
      <c r="P332" s="422">
        <v>2000</v>
      </c>
      <c r="Q332" s="422">
        <v>2001</v>
      </c>
      <c r="R332" s="422">
        <v>2002</v>
      </c>
      <c r="S332" s="422">
        <v>2003</v>
      </c>
      <c r="T332" s="422">
        <v>2004</v>
      </c>
      <c r="U332" s="422">
        <v>2005</v>
      </c>
      <c r="V332" s="422">
        <v>2006</v>
      </c>
      <c r="W332" s="422">
        <v>2007</v>
      </c>
      <c r="X332" s="422">
        <v>2008</v>
      </c>
      <c r="Y332" s="422">
        <v>2009</v>
      </c>
      <c r="Z332" s="422">
        <v>2010</v>
      </c>
      <c r="AA332" s="422">
        <v>2011</v>
      </c>
      <c r="AB332" s="422">
        <v>2012</v>
      </c>
      <c r="AC332" s="422"/>
      <c r="AD332" s="395"/>
      <c r="AE332" s="1119"/>
      <c r="AF332" s="441"/>
      <c r="AG332" s="442"/>
      <c r="AH332" s="418"/>
      <c r="AI332" s="418"/>
      <c r="AJ332" s="419"/>
      <c r="AK332" s="395"/>
      <c r="AL332" s="395"/>
      <c r="AM332" s="395"/>
      <c r="AN332" s="395"/>
      <c r="AO332" s="395"/>
      <c r="AP332" s="395"/>
      <c r="AQ332" s="395"/>
      <c r="AR332" s="395"/>
      <c r="AS332" s="395"/>
      <c r="AT332" s="395"/>
      <c r="AU332" s="395"/>
      <c r="AV332" s="395"/>
      <c r="AW332" s="395"/>
    </row>
    <row r="333" spans="1:49" s="423" customFormat="1" ht="15" customHeight="1">
      <c r="A333" s="423" t="s">
        <v>1932</v>
      </c>
      <c r="D333" s="469"/>
      <c r="E333" s="469"/>
      <c r="AD333" s="424"/>
      <c r="AE333" s="1119"/>
      <c r="AF333" s="441"/>
      <c r="AG333" s="442"/>
      <c r="AH333" s="418"/>
      <c r="AI333" s="418"/>
      <c r="AJ333" s="419"/>
      <c r="AK333" s="395"/>
      <c r="AL333" s="424"/>
      <c r="AM333" s="424"/>
      <c r="AN333" s="424"/>
      <c r="AO333" s="424"/>
      <c r="AP333" s="424"/>
      <c r="AQ333" s="424"/>
      <c r="AR333" s="424"/>
      <c r="AS333" s="424"/>
      <c r="AT333" s="424"/>
      <c r="AU333" s="424"/>
      <c r="AV333" s="424"/>
      <c r="AW333" s="424"/>
    </row>
    <row r="334" spans="1:49" s="489" customFormat="1" ht="12.75" customHeight="1">
      <c r="A334" s="397"/>
      <c r="B334" s="130" t="s">
        <v>1933</v>
      </c>
      <c r="C334" s="130"/>
      <c r="D334" s="539"/>
      <c r="E334" s="539" t="s">
        <v>1104</v>
      </c>
      <c r="F334" s="540">
        <f>'Macro '!F50</f>
        <v>0</v>
      </c>
      <c r="G334" s="540">
        <f>'Macro '!G50</f>
        <v>0</v>
      </c>
      <c r="H334" s="540">
        <f>'Macro '!H50</f>
        <v>0</v>
      </c>
      <c r="I334" s="540">
        <f>'Macro '!I50</f>
        <v>0</v>
      </c>
      <c r="J334" s="540">
        <f>'Macro '!J50</f>
        <v>0</v>
      </c>
      <c r="K334" s="540">
        <f>'Macro '!K50</f>
        <v>0</v>
      </c>
      <c r="L334" s="540">
        <f>'Macro '!L50</f>
        <v>0</v>
      </c>
      <c r="M334" s="540">
        <f>'Macro '!M50</f>
        <v>0</v>
      </c>
      <c r="N334" s="540">
        <f>'Macro '!N50</f>
        <v>0</v>
      </c>
      <c r="O334" s="540">
        <f>'Macro '!O50</f>
        <v>0</v>
      </c>
      <c r="P334" s="540">
        <f>'Macro '!P50</f>
        <v>0</v>
      </c>
      <c r="Q334" s="540">
        <f>'Macro '!Q50</f>
        <v>0</v>
      </c>
      <c r="R334" s="540">
        <f>'Macro '!R50</f>
        <v>0</v>
      </c>
      <c r="S334" s="540">
        <f>'Macro '!S50</f>
        <v>0</v>
      </c>
      <c r="T334" s="540">
        <f>'Macro '!T50</f>
        <v>0</v>
      </c>
      <c r="U334" s="540">
        <f>'Macro '!U50</f>
        <v>0</v>
      </c>
      <c r="V334" s="540">
        <f>'Macro '!V50</f>
        <v>0</v>
      </c>
      <c r="W334" s="540">
        <f>'Macro '!W50</f>
        <v>0</v>
      </c>
      <c r="X334" s="540">
        <f>'Macro '!X50</f>
        <v>0</v>
      </c>
      <c r="Y334" s="540">
        <f>'Macro '!Y50</f>
        <v>0</v>
      </c>
      <c r="Z334" s="540">
        <f>'Macro '!Z50</f>
        <v>0</v>
      </c>
      <c r="AA334" s="540">
        <f>'Macro '!AA50</f>
        <v>0</v>
      </c>
      <c r="AB334" s="540">
        <f>'Macro '!AB50</f>
        <v>0</v>
      </c>
      <c r="AE334" s="1119"/>
      <c r="AF334" s="541" t="str">
        <f>IF(AND(Y334&lt;&gt;0,Z334&lt;&gt;""),(Z334/Y334-1),"")</f>
        <v/>
      </c>
      <c r="AG334" s="542" t="str">
        <f>IF(AND(X334&lt;&gt;0,Y334&lt;&gt;""),(Y334/X334-1),"")</f>
        <v/>
      </c>
      <c r="AH334" s="542" t="str">
        <f>IF(AND(W334&lt;&gt;0,X334&lt;&gt;""),(X334/W334-1),"")</f>
        <v/>
      </c>
      <c r="AI334" s="542" t="str">
        <f>IF(AND(V334&lt;&gt;0,V334&lt;&gt;""),(W334/V334-1),"")</f>
        <v/>
      </c>
      <c r="AJ334" s="543" t="str">
        <f>IF(AND(U334&lt;&gt;0,U334&lt;&gt;""),(V334/U334-1),"")</f>
        <v/>
      </c>
      <c r="AK334" s="544"/>
    </row>
    <row r="335" spans="1:49" s="489" customFormat="1" ht="12.75" customHeight="1">
      <c r="A335" s="397"/>
      <c r="B335" s="130" t="s">
        <v>1934</v>
      </c>
      <c r="C335" s="130"/>
      <c r="D335" s="539"/>
      <c r="E335" s="539" t="s">
        <v>1104</v>
      </c>
      <c r="F335" s="540">
        <f t="shared" ref="F335:L335" si="210">F92/1000</f>
        <v>0</v>
      </c>
      <c r="G335" s="540">
        <f t="shared" si="210"/>
        <v>0</v>
      </c>
      <c r="H335" s="540">
        <f t="shared" si="210"/>
        <v>0</v>
      </c>
      <c r="I335" s="540">
        <f t="shared" si="210"/>
        <v>0</v>
      </c>
      <c r="J335" s="540">
        <f t="shared" si="210"/>
        <v>0</v>
      </c>
      <c r="K335" s="540">
        <f t="shared" si="210"/>
        <v>0</v>
      </c>
      <c r="L335" s="540">
        <f t="shared" si="210"/>
        <v>0</v>
      </c>
      <c r="M335" s="1257">
        <f t="shared" ref="M335:AA335" si="211">(M92/1000)*1000</f>
        <v>0</v>
      </c>
      <c r="N335" s="1257">
        <f t="shared" si="211"/>
        <v>0</v>
      </c>
      <c r="O335" s="1257">
        <f t="shared" si="211"/>
        <v>0</v>
      </c>
      <c r="P335" s="1257">
        <f t="shared" si="211"/>
        <v>0</v>
      </c>
      <c r="Q335" s="1257">
        <f t="shared" si="211"/>
        <v>0</v>
      </c>
      <c r="R335" s="1257">
        <f t="shared" si="211"/>
        <v>0</v>
      </c>
      <c r="S335" s="1257">
        <f t="shared" si="211"/>
        <v>0</v>
      </c>
      <c r="T335" s="1257">
        <f t="shared" si="211"/>
        <v>0</v>
      </c>
      <c r="U335" s="1257">
        <f t="shared" si="211"/>
        <v>0</v>
      </c>
      <c r="V335" s="1257">
        <f t="shared" si="211"/>
        <v>0</v>
      </c>
      <c r="W335" s="1257">
        <f t="shared" si="211"/>
        <v>0</v>
      </c>
      <c r="X335" s="1257">
        <f t="shared" si="211"/>
        <v>0</v>
      </c>
      <c r="Y335" s="1257">
        <f t="shared" si="211"/>
        <v>0</v>
      </c>
      <c r="Z335" s="1257">
        <f t="shared" si="211"/>
        <v>0</v>
      </c>
      <c r="AA335" s="1257">
        <f t="shared" si="211"/>
        <v>0</v>
      </c>
      <c r="AB335" s="1257">
        <f t="shared" ref="AB335" si="212">(AB92/1000)*1000</f>
        <v>0</v>
      </c>
      <c r="AC335" s="1123"/>
      <c r="AE335" s="1119"/>
      <c r="AF335" s="541" t="str">
        <f t="shared" ref="AF335:AF351" si="213">IF(AND(Y335&lt;&gt;0,Z335&lt;&gt;""),(Z335/Y335-1),"")</f>
        <v/>
      </c>
      <c r="AG335" s="542" t="str">
        <f t="shared" ref="AG335:AG351" si="214">IF(AND(X335&lt;&gt;0,Y335&lt;&gt;""),(Y335/X335-1),"")</f>
        <v/>
      </c>
      <c r="AH335" s="542" t="str">
        <f t="shared" ref="AH335:AH351" si="215">IF(AND(W335&lt;&gt;0,X335&lt;&gt;""),(X335/W335-1),"")</f>
        <v/>
      </c>
      <c r="AI335" s="542" t="str">
        <f t="shared" ref="AI335:AI351" si="216">IF(AND(V335&lt;&gt;0,V335&lt;&gt;""),(W335/V335-1),"")</f>
        <v/>
      </c>
      <c r="AJ335" s="543" t="str">
        <f t="shared" ref="AJ335:AJ351" si="217">IF(AND(U335&lt;&gt;0,U335&lt;&gt;""),(V335/U335-1),"")</f>
        <v/>
      </c>
      <c r="AK335" s="544"/>
    </row>
    <row r="336" spans="1:49" s="488" customFormat="1" ht="12.75" customHeight="1">
      <c r="A336" s="397"/>
      <c r="B336" s="129" t="s">
        <v>1935</v>
      </c>
      <c r="C336" s="129"/>
      <c r="D336" s="545"/>
      <c r="E336" s="545" t="s">
        <v>1104</v>
      </c>
      <c r="F336" s="546">
        <f t="shared" ref="F336:L336" si="218">F102/1000</f>
        <v>0</v>
      </c>
      <c r="G336" s="546">
        <f t="shared" si="218"/>
        <v>0</v>
      </c>
      <c r="H336" s="546">
        <f t="shared" si="218"/>
        <v>0</v>
      </c>
      <c r="I336" s="546">
        <f t="shared" si="218"/>
        <v>0</v>
      </c>
      <c r="J336" s="546">
        <f t="shared" si="218"/>
        <v>0</v>
      </c>
      <c r="K336" s="546">
        <f t="shared" si="218"/>
        <v>0</v>
      </c>
      <c r="L336" s="546">
        <f t="shared" si="218"/>
        <v>0</v>
      </c>
      <c r="M336" s="1257">
        <f t="shared" ref="M336:AA336" si="219">(M102/1000)*1000</f>
        <v>0</v>
      </c>
      <c r="N336" s="1257">
        <f t="shared" si="219"/>
        <v>0</v>
      </c>
      <c r="O336" s="1257">
        <f t="shared" si="219"/>
        <v>0</v>
      </c>
      <c r="P336" s="1257">
        <f t="shared" si="219"/>
        <v>0</v>
      </c>
      <c r="Q336" s="1257">
        <f t="shared" si="219"/>
        <v>0</v>
      </c>
      <c r="R336" s="1257">
        <f t="shared" si="219"/>
        <v>0</v>
      </c>
      <c r="S336" s="1257">
        <f t="shared" si="219"/>
        <v>0</v>
      </c>
      <c r="T336" s="1257">
        <f t="shared" si="219"/>
        <v>0</v>
      </c>
      <c r="U336" s="1257">
        <f t="shared" si="219"/>
        <v>0</v>
      </c>
      <c r="V336" s="1257">
        <f t="shared" si="219"/>
        <v>0</v>
      </c>
      <c r="W336" s="1257">
        <f t="shared" si="219"/>
        <v>0</v>
      </c>
      <c r="X336" s="1257">
        <f t="shared" si="219"/>
        <v>0</v>
      </c>
      <c r="Y336" s="1257">
        <f t="shared" si="219"/>
        <v>0</v>
      </c>
      <c r="Z336" s="1257">
        <f t="shared" si="219"/>
        <v>0</v>
      </c>
      <c r="AA336" s="1257">
        <f t="shared" si="219"/>
        <v>0</v>
      </c>
      <c r="AB336" s="1257">
        <f t="shared" ref="AB336" si="220">(AB102/1000)*1000</f>
        <v>0</v>
      </c>
      <c r="AE336" s="1119"/>
      <c r="AF336" s="541" t="str">
        <f t="shared" si="213"/>
        <v/>
      </c>
      <c r="AG336" s="542" t="str">
        <f t="shared" si="214"/>
        <v/>
      </c>
      <c r="AH336" s="542" t="str">
        <f t="shared" si="215"/>
        <v/>
      </c>
      <c r="AI336" s="542" t="str">
        <f t="shared" si="216"/>
        <v/>
      </c>
      <c r="AJ336" s="543" t="str">
        <f t="shared" si="217"/>
        <v/>
      </c>
      <c r="AK336" s="544"/>
    </row>
    <row r="337" spans="1:37" s="488" customFormat="1" ht="12.75" customHeight="1">
      <c r="A337" s="397"/>
      <c r="B337" s="137" t="s">
        <v>1936</v>
      </c>
      <c r="C337" s="137"/>
      <c r="D337" s="545"/>
      <c r="E337" s="545" t="s">
        <v>1104</v>
      </c>
      <c r="F337" s="546">
        <f t="shared" ref="F337:L337" si="221">F112/1000</f>
        <v>0</v>
      </c>
      <c r="G337" s="546">
        <f t="shared" si="221"/>
        <v>0</v>
      </c>
      <c r="H337" s="546">
        <f t="shared" si="221"/>
        <v>0</v>
      </c>
      <c r="I337" s="546">
        <f t="shared" si="221"/>
        <v>0</v>
      </c>
      <c r="J337" s="546">
        <f t="shared" si="221"/>
        <v>0</v>
      </c>
      <c r="K337" s="546">
        <f t="shared" si="221"/>
        <v>0</v>
      </c>
      <c r="L337" s="546">
        <f t="shared" si="221"/>
        <v>0</v>
      </c>
      <c r="M337" s="1257">
        <f t="shared" ref="M337:AA337" si="222">(M112/1000)*1000</f>
        <v>0</v>
      </c>
      <c r="N337" s="1257">
        <f t="shared" si="222"/>
        <v>0</v>
      </c>
      <c r="O337" s="1257">
        <f t="shared" si="222"/>
        <v>0</v>
      </c>
      <c r="P337" s="1257">
        <f t="shared" si="222"/>
        <v>0</v>
      </c>
      <c r="Q337" s="1257">
        <f t="shared" si="222"/>
        <v>0</v>
      </c>
      <c r="R337" s="1257">
        <f t="shared" si="222"/>
        <v>0</v>
      </c>
      <c r="S337" s="1257">
        <f t="shared" si="222"/>
        <v>0</v>
      </c>
      <c r="T337" s="1257">
        <f t="shared" si="222"/>
        <v>0</v>
      </c>
      <c r="U337" s="1257">
        <f t="shared" si="222"/>
        <v>0</v>
      </c>
      <c r="V337" s="1257">
        <f t="shared" si="222"/>
        <v>0</v>
      </c>
      <c r="W337" s="1257">
        <f t="shared" si="222"/>
        <v>0</v>
      </c>
      <c r="X337" s="1257">
        <f t="shared" si="222"/>
        <v>0</v>
      </c>
      <c r="Y337" s="1257">
        <f t="shared" si="222"/>
        <v>0</v>
      </c>
      <c r="Z337" s="1257">
        <f t="shared" si="222"/>
        <v>0</v>
      </c>
      <c r="AA337" s="1257">
        <f t="shared" si="222"/>
        <v>0</v>
      </c>
      <c r="AB337" s="1257">
        <f t="shared" ref="AB337" si="223">(AB112/1000)*1000</f>
        <v>0</v>
      </c>
      <c r="AE337" s="1119"/>
      <c r="AF337" s="541" t="str">
        <f t="shared" si="213"/>
        <v/>
      </c>
      <c r="AG337" s="542" t="str">
        <f t="shared" si="214"/>
        <v/>
      </c>
      <c r="AH337" s="542" t="str">
        <f t="shared" si="215"/>
        <v/>
      </c>
      <c r="AI337" s="542" t="str">
        <f t="shared" si="216"/>
        <v/>
      </c>
      <c r="AJ337" s="543" t="str">
        <f t="shared" si="217"/>
        <v/>
      </c>
      <c r="AK337" s="544"/>
    </row>
    <row r="338" spans="1:37" s="488" customFormat="1" ht="12.75" customHeight="1">
      <c r="A338" s="397"/>
      <c r="B338" s="129" t="s">
        <v>1937</v>
      </c>
      <c r="C338" s="129"/>
      <c r="D338" s="545"/>
      <c r="E338" s="545" t="s">
        <v>1104</v>
      </c>
      <c r="F338" s="546">
        <f t="shared" ref="F338:L338" si="224">F122/1000</f>
        <v>0</v>
      </c>
      <c r="G338" s="546">
        <f t="shared" si="224"/>
        <v>0</v>
      </c>
      <c r="H338" s="546">
        <f t="shared" si="224"/>
        <v>0</v>
      </c>
      <c r="I338" s="546">
        <f t="shared" si="224"/>
        <v>0</v>
      </c>
      <c r="J338" s="546">
        <f t="shared" si="224"/>
        <v>0</v>
      </c>
      <c r="K338" s="546">
        <f t="shared" si="224"/>
        <v>0</v>
      </c>
      <c r="L338" s="546">
        <f t="shared" si="224"/>
        <v>0</v>
      </c>
      <c r="M338" s="1257">
        <f t="shared" ref="M338:AA338" si="225">(M122/1000)*1000</f>
        <v>0</v>
      </c>
      <c r="N338" s="1257">
        <f t="shared" si="225"/>
        <v>0</v>
      </c>
      <c r="O338" s="1257">
        <f t="shared" si="225"/>
        <v>0</v>
      </c>
      <c r="P338" s="1257">
        <f t="shared" si="225"/>
        <v>0</v>
      </c>
      <c r="Q338" s="1257">
        <f t="shared" si="225"/>
        <v>0</v>
      </c>
      <c r="R338" s="1257">
        <f t="shared" si="225"/>
        <v>0</v>
      </c>
      <c r="S338" s="1257">
        <f t="shared" si="225"/>
        <v>0</v>
      </c>
      <c r="T338" s="1257">
        <f t="shared" si="225"/>
        <v>0</v>
      </c>
      <c r="U338" s="1257">
        <f t="shared" si="225"/>
        <v>0</v>
      </c>
      <c r="V338" s="1257">
        <f t="shared" si="225"/>
        <v>0</v>
      </c>
      <c r="W338" s="1257">
        <f t="shared" si="225"/>
        <v>0</v>
      </c>
      <c r="X338" s="1257">
        <f t="shared" si="225"/>
        <v>0</v>
      </c>
      <c r="Y338" s="1257">
        <f t="shared" si="225"/>
        <v>0</v>
      </c>
      <c r="Z338" s="1257">
        <f t="shared" si="225"/>
        <v>0</v>
      </c>
      <c r="AA338" s="1257">
        <f t="shared" si="225"/>
        <v>0</v>
      </c>
      <c r="AB338" s="1257">
        <f t="shared" ref="AB338" si="226">(AB122/1000)*1000</f>
        <v>0</v>
      </c>
      <c r="AE338" s="1119"/>
      <c r="AF338" s="541" t="str">
        <f t="shared" si="213"/>
        <v/>
      </c>
      <c r="AG338" s="542" t="str">
        <f t="shared" si="214"/>
        <v/>
      </c>
      <c r="AH338" s="542" t="str">
        <f t="shared" si="215"/>
        <v/>
      </c>
      <c r="AI338" s="542" t="str">
        <f t="shared" si="216"/>
        <v/>
      </c>
      <c r="AJ338" s="543" t="str">
        <f t="shared" si="217"/>
        <v/>
      </c>
      <c r="AK338" s="544"/>
    </row>
    <row r="339" spans="1:37" s="488" customFormat="1" ht="12.75" customHeight="1">
      <c r="A339" s="397"/>
      <c r="B339" s="129" t="s">
        <v>1938</v>
      </c>
      <c r="C339" s="129"/>
      <c r="D339" s="545"/>
      <c r="E339" s="545" t="s">
        <v>1104</v>
      </c>
      <c r="F339" s="546">
        <f t="shared" ref="F339:L339" si="227">F132/1000</f>
        <v>0</v>
      </c>
      <c r="G339" s="546">
        <f t="shared" si="227"/>
        <v>0</v>
      </c>
      <c r="H339" s="546">
        <f t="shared" si="227"/>
        <v>0</v>
      </c>
      <c r="I339" s="546">
        <f t="shared" si="227"/>
        <v>0</v>
      </c>
      <c r="J339" s="546">
        <f t="shared" si="227"/>
        <v>0</v>
      </c>
      <c r="K339" s="546">
        <f t="shared" si="227"/>
        <v>0</v>
      </c>
      <c r="L339" s="546">
        <f t="shared" si="227"/>
        <v>0</v>
      </c>
      <c r="M339" s="1257">
        <f t="shared" ref="M339:AA339" si="228">(M132/1000)*1000</f>
        <v>0</v>
      </c>
      <c r="N339" s="1257">
        <f t="shared" si="228"/>
        <v>0</v>
      </c>
      <c r="O339" s="1257">
        <f t="shared" si="228"/>
        <v>0</v>
      </c>
      <c r="P339" s="1257">
        <f t="shared" si="228"/>
        <v>0</v>
      </c>
      <c r="Q339" s="1257">
        <f t="shared" si="228"/>
        <v>0</v>
      </c>
      <c r="R339" s="1257">
        <f t="shared" si="228"/>
        <v>0</v>
      </c>
      <c r="S339" s="1257">
        <f t="shared" si="228"/>
        <v>0</v>
      </c>
      <c r="T339" s="1257">
        <f t="shared" si="228"/>
        <v>0</v>
      </c>
      <c r="U339" s="1257">
        <f t="shared" si="228"/>
        <v>0</v>
      </c>
      <c r="V339" s="1257">
        <f t="shared" si="228"/>
        <v>0</v>
      </c>
      <c r="W339" s="1257">
        <f t="shared" si="228"/>
        <v>0</v>
      </c>
      <c r="X339" s="1257">
        <f t="shared" si="228"/>
        <v>0</v>
      </c>
      <c r="Y339" s="1257">
        <f t="shared" si="228"/>
        <v>0</v>
      </c>
      <c r="Z339" s="1257">
        <f t="shared" si="228"/>
        <v>0</v>
      </c>
      <c r="AA339" s="1257">
        <f t="shared" si="228"/>
        <v>0</v>
      </c>
      <c r="AB339" s="1257">
        <f t="shared" ref="AB339" si="229">(AB132/1000)*1000</f>
        <v>0</v>
      </c>
      <c r="AE339" s="1119"/>
      <c r="AF339" s="541" t="str">
        <f t="shared" si="213"/>
        <v/>
      </c>
      <c r="AG339" s="542" t="str">
        <f t="shared" si="214"/>
        <v/>
      </c>
      <c r="AH339" s="542" t="str">
        <f t="shared" si="215"/>
        <v/>
      </c>
      <c r="AI339" s="542" t="str">
        <f t="shared" si="216"/>
        <v/>
      </c>
      <c r="AJ339" s="543" t="str">
        <f t="shared" si="217"/>
        <v/>
      </c>
      <c r="AK339" s="544"/>
    </row>
    <row r="340" spans="1:37" s="488" customFormat="1" ht="12.75" customHeight="1">
      <c r="A340" s="397"/>
      <c r="B340" s="129" t="s">
        <v>1939</v>
      </c>
      <c r="C340" s="129"/>
      <c r="D340" s="545"/>
      <c r="E340" s="545" t="s">
        <v>1104</v>
      </c>
      <c r="F340" s="546">
        <f t="shared" ref="F340:L340" si="230">F142/1000</f>
        <v>0</v>
      </c>
      <c r="G340" s="546">
        <f t="shared" si="230"/>
        <v>0</v>
      </c>
      <c r="H340" s="546">
        <f t="shared" si="230"/>
        <v>0</v>
      </c>
      <c r="I340" s="546">
        <f t="shared" si="230"/>
        <v>0</v>
      </c>
      <c r="J340" s="546">
        <f t="shared" si="230"/>
        <v>0</v>
      </c>
      <c r="K340" s="546">
        <f t="shared" si="230"/>
        <v>0</v>
      </c>
      <c r="L340" s="546">
        <f t="shared" si="230"/>
        <v>0</v>
      </c>
      <c r="M340" s="1257">
        <f t="shared" ref="M340:AA340" si="231">(M142/1000)*1000</f>
        <v>0</v>
      </c>
      <c r="N340" s="1257">
        <f t="shared" si="231"/>
        <v>0</v>
      </c>
      <c r="O340" s="1257">
        <f t="shared" si="231"/>
        <v>0</v>
      </c>
      <c r="P340" s="1257">
        <f t="shared" si="231"/>
        <v>0</v>
      </c>
      <c r="Q340" s="1257">
        <f t="shared" si="231"/>
        <v>0</v>
      </c>
      <c r="R340" s="1257">
        <f t="shared" si="231"/>
        <v>0</v>
      </c>
      <c r="S340" s="1257">
        <f t="shared" si="231"/>
        <v>0</v>
      </c>
      <c r="T340" s="1257">
        <f t="shared" si="231"/>
        <v>0</v>
      </c>
      <c r="U340" s="1257">
        <f t="shared" si="231"/>
        <v>0</v>
      </c>
      <c r="V340" s="1257">
        <f t="shared" si="231"/>
        <v>0</v>
      </c>
      <c r="W340" s="1257">
        <f t="shared" si="231"/>
        <v>0</v>
      </c>
      <c r="X340" s="1257">
        <f t="shared" si="231"/>
        <v>0</v>
      </c>
      <c r="Y340" s="1257">
        <f t="shared" si="231"/>
        <v>0</v>
      </c>
      <c r="Z340" s="1257">
        <f t="shared" si="231"/>
        <v>0</v>
      </c>
      <c r="AA340" s="1257">
        <f t="shared" si="231"/>
        <v>0</v>
      </c>
      <c r="AB340" s="1257">
        <f t="shared" ref="AB340" si="232">(AB142/1000)*1000</f>
        <v>0</v>
      </c>
      <c r="AE340" s="1119"/>
      <c r="AF340" s="541" t="str">
        <f t="shared" si="213"/>
        <v/>
      </c>
      <c r="AG340" s="542" t="str">
        <f t="shared" si="214"/>
        <v/>
      </c>
      <c r="AH340" s="542" t="str">
        <f t="shared" si="215"/>
        <v/>
      </c>
      <c r="AI340" s="542" t="str">
        <f t="shared" si="216"/>
        <v/>
      </c>
      <c r="AJ340" s="543" t="str">
        <f t="shared" si="217"/>
        <v/>
      </c>
      <c r="AK340" s="544"/>
    </row>
    <row r="341" spans="1:37" s="488" customFormat="1" ht="12.75" customHeight="1">
      <c r="A341" s="397"/>
      <c r="B341" s="129" t="s">
        <v>1940</v>
      </c>
      <c r="C341" s="129"/>
      <c r="D341" s="545"/>
      <c r="E341" s="545" t="s">
        <v>1104</v>
      </c>
      <c r="F341" s="546">
        <f t="shared" ref="F341:L341" si="233">F162/1000</f>
        <v>0</v>
      </c>
      <c r="G341" s="546">
        <f t="shared" si="233"/>
        <v>0</v>
      </c>
      <c r="H341" s="546">
        <f t="shared" si="233"/>
        <v>0</v>
      </c>
      <c r="I341" s="546">
        <f t="shared" si="233"/>
        <v>0</v>
      </c>
      <c r="J341" s="546">
        <f t="shared" si="233"/>
        <v>0</v>
      </c>
      <c r="K341" s="546">
        <f t="shared" si="233"/>
        <v>0</v>
      </c>
      <c r="L341" s="546">
        <f t="shared" si="233"/>
        <v>0</v>
      </c>
      <c r="M341" s="1257">
        <f t="shared" ref="M341:AA341" si="234">(M162/1000)*1000</f>
        <v>0</v>
      </c>
      <c r="N341" s="1257">
        <f t="shared" si="234"/>
        <v>0</v>
      </c>
      <c r="O341" s="1257">
        <f t="shared" si="234"/>
        <v>0</v>
      </c>
      <c r="P341" s="1257">
        <f t="shared" si="234"/>
        <v>0</v>
      </c>
      <c r="Q341" s="1257">
        <f t="shared" si="234"/>
        <v>0</v>
      </c>
      <c r="R341" s="1257">
        <f t="shared" si="234"/>
        <v>0</v>
      </c>
      <c r="S341" s="1257">
        <f t="shared" si="234"/>
        <v>0</v>
      </c>
      <c r="T341" s="1257">
        <f t="shared" si="234"/>
        <v>0</v>
      </c>
      <c r="U341" s="1257">
        <f t="shared" si="234"/>
        <v>0</v>
      </c>
      <c r="V341" s="1257">
        <f t="shared" si="234"/>
        <v>0</v>
      </c>
      <c r="W341" s="1257">
        <f t="shared" si="234"/>
        <v>0</v>
      </c>
      <c r="X341" s="1257">
        <f t="shared" si="234"/>
        <v>0</v>
      </c>
      <c r="Y341" s="1257">
        <f t="shared" si="234"/>
        <v>0</v>
      </c>
      <c r="Z341" s="1257">
        <f t="shared" si="234"/>
        <v>0</v>
      </c>
      <c r="AA341" s="1257">
        <f t="shared" si="234"/>
        <v>0</v>
      </c>
      <c r="AB341" s="1257">
        <f t="shared" ref="AB341" si="235">(AB162/1000)*1000</f>
        <v>0</v>
      </c>
      <c r="AE341" s="1119"/>
      <c r="AF341" s="541" t="str">
        <f t="shared" si="213"/>
        <v/>
      </c>
      <c r="AG341" s="542" t="str">
        <f t="shared" si="214"/>
        <v/>
      </c>
      <c r="AH341" s="542" t="str">
        <f t="shared" si="215"/>
        <v/>
      </c>
      <c r="AI341" s="542" t="str">
        <f t="shared" si="216"/>
        <v/>
      </c>
      <c r="AJ341" s="543" t="str">
        <f t="shared" si="217"/>
        <v/>
      </c>
      <c r="AK341" s="544"/>
    </row>
    <row r="342" spans="1:37" s="547" customFormat="1" ht="12.75" customHeight="1">
      <c r="A342" s="397"/>
      <c r="B342" s="561" t="s">
        <v>1941</v>
      </c>
      <c r="C342" s="561"/>
      <c r="D342" s="545"/>
      <c r="E342" s="545" t="s">
        <v>1104</v>
      </c>
      <c r="F342" s="546">
        <f t="shared" ref="F342:L342" si="236">F172/1000</f>
        <v>0</v>
      </c>
      <c r="G342" s="546">
        <f t="shared" si="236"/>
        <v>0</v>
      </c>
      <c r="H342" s="546">
        <f t="shared" si="236"/>
        <v>0</v>
      </c>
      <c r="I342" s="546">
        <f t="shared" si="236"/>
        <v>0</v>
      </c>
      <c r="J342" s="546">
        <f t="shared" si="236"/>
        <v>0</v>
      </c>
      <c r="K342" s="546">
        <f t="shared" si="236"/>
        <v>0</v>
      </c>
      <c r="L342" s="546">
        <f t="shared" si="236"/>
        <v>0</v>
      </c>
      <c r="M342" s="1257">
        <f t="shared" ref="M342:AA342" si="237">(M172/1000)*1000</f>
        <v>0</v>
      </c>
      <c r="N342" s="1257">
        <f t="shared" si="237"/>
        <v>0</v>
      </c>
      <c r="O342" s="1257">
        <f t="shared" si="237"/>
        <v>0</v>
      </c>
      <c r="P342" s="1257">
        <f t="shared" si="237"/>
        <v>0</v>
      </c>
      <c r="Q342" s="1257">
        <f t="shared" si="237"/>
        <v>0</v>
      </c>
      <c r="R342" s="1257">
        <f t="shared" si="237"/>
        <v>0</v>
      </c>
      <c r="S342" s="1257">
        <f t="shared" si="237"/>
        <v>0</v>
      </c>
      <c r="T342" s="1257">
        <f t="shared" si="237"/>
        <v>0</v>
      </c>
      <c r="U342" s="1257">
        <f t="shared" si="237"/>
        <v>0</v>
      </c>
      <c r="V342" s="1257">
        <f t="shared" si="237"/>
        <v>0</v>
      </c>
      <c r="W342" s="1257">
        <f t="shared" si="237"/>
        <v>0</v>
      </c>
      <c r="X342" s="1257">
        <f t="shared" si="237"/>
        <v>0</v>
      </c>
      <c r="Y342" s="1257">
        <f t="shared" si="237"/>
        <v>0</v>
      </c>
      <c r="Z342" s="1257">
        <f t="shared" si="237"/>
        <v>0</v>
      </c>
      <c r="AA342" s="1257">
        <f t="shared" si="237"/>
        <v>0</v>
      </c>
      <c r="AB342" s="1257">
        <f t="shared" ref="AB342" si="238">(AB172/1000)*1000</f>
        <v>0</v>
      </c>
      <c r="AD342" s="548"/>
      <c r="AE342" s="1119"/>
      <c r="AF342" s="541" t="str">
        <f t="shared" si="213"/>
        <v/>
      </c>
      <c r="AG342" s="542" t="str">
        <f t="shared" si="214"/>
        <v/>
      </c>
      <c r="AH342" s="542" t="str">
        <f t="shared" si="215"/>
        <v/>
      </c>
      <c r="AI342" s="542" t="str">
        <f t="shared" si="216"/>
        <v/>
      </c>
      <c r="AJ342" s="543" t="str">
        <f t="shared" si="217"/>
        <v/>
      </c>
      <c r="AK342" s="544"/>
    </row>
    <row r="343" spans="1:37" s="488" customFormat="1" ht="12.75" customHeight="1">
      <c r="A343" s="397"/>
      <c r="B343" s="129" t="s">
        <v>1942</v>
      </c>
      <c r="C343" s="129"/>
      <c r="D343" s="545"/>
      <c r="E343" s="545" t="s">
        <v>1104</v>
      </c>
      <c r="F343" s="546">
        <f t="shared" ref="F343:L343" si="239">F193/1000</f>
        <v>0</v>
      </c>
      <c r="G343" s="546">
        <f t="shared" si="239"/>
        <v>0</v>
      </c>
      <c r="H343" s="546">
        <f t="shared" si="239"/>
        <v>0</v>
      </c>
      <c r="I343" s="546">
        <f t="shared" si="239"/>
        <v>0</v>
      </c>
      <c r="J343" s="546">
        <f t="shared" si="239"/>
        <v>0</v>
      </c>
      <c r="K343" s="546">
        <f t="shared" si="239"/>
        <v>0</v>
      </c>
      <c r="L343" s="546">
        <f t="shared" si="239"/>
        <v>0</v>
      </c>
      <c r="M343" s="1257">
        <f t="shared" ref="M343:AA343" si="240">(M193/1000)*1000</f>
        <v>0</v>
      </c>
      <c r="N343" s="1257">
        <f t="shared" si="240"/>
        <v>0</v>
      </c>
      <c r="O343" s="1257">
        <f t="shared" si="240"/>
        <v>0</v>
      </c>
      <c r="P343" s="1257">
        <f t="shared" si="240"/>
        <v>0</v>
      </c>
      <c r="Q343" s="1257">
        <f t="shared" si="240"/>
        <v>0</v>
      </c>
      <c r="R343" s="1257">
        <f t="shared" si="240"/>
        <v>0</v>
      </c>
      <c r="S343" s="1257">
        <f t="shared" si="240"/>
        <v>0</v>
      </c>
      <c r="T343" s="1257">
        <f t="shared" si="240"/>
        <v>0</v>
      </c>
      <c r="U343" s="1257">
        <f t="shared" si="240"/>
        <v>0</v>
      </c>
      <c r="V343" s="1257">
        <f t="shared" si="240"/>
        <v>0</v>
      </c>
      <c r="W343" s="1257">
        <f t="shared" si="240"/>
        <v>0</v>
      </c>
      <c r="X343" s="1257">
        <f t="shared" si="240"/>
        <v>0</v>
      </c>
      <c r="Y343" s="1257">
        <f t="shared" si="240"/>
        <v>0</v>
      </c>
      <c r="Z343" s="1257">
        <f t="shared" si="240"/>
        <v>0</v>
      </c>
      <c r="AA343" s="1257">
        <f t="shared" si="240"/>
        <v>0</v>
      </c>
      <c r="AB343" s="1257">
        <f t="shared" ref="AB343" si="241">(AB193/1000)*1000</f>
        <v>0</v>
      </c>
      <c r="AE343" s="1119"/>
      <c r="AF343" s="541" t="str">
        <f t="shared" si="213"/>
        <v/>
      </c>
      <c r="AG343" s="542" t="str">
        <f t="shared" si="214"/>
        <v/>
      </c>
      <c r="AH343" s="542" t="str">
        <f t="shared" si="215"/>
        <v/>
      </c>
      <c r="AI343" s="542" t="str">
        <f t="shared" si="216"/>
        <v/>
      </c>
      <c r="AJ343" s="543" t="str">
        <f t="shared" si="217"/>
        <v/>
      </c>
      <c r="AK343" s="544"/>
    </row>
    <row r="344" spans="1:37" s="488" customFormat="1" ht="12.75" customHeight="1">
      <c r="A344" s="397"/>
      <c r="B344" s="129" t="s">
        <v>1943</v>
      </c>
      <c r="C344" s="129"/>
      <c r="D344" s="545"/>
      <c r="E344" s="545" t="s">
        <v>1104</v>
      </c>
      <c r="F344" s="546">
        <f t="shared" ref="F344:L344" si="242">F203/1000</f>
        <v>0</v>
      </c>
      <c r="G344" s="546">
        <f t="shared" si="242"/>
        <v>0</v>
      </c>
      <c r="H344" s="546">
        <f t="shared" si="242"/>
        <v>0</v>
      </c>
      <c r="I344" s="546">
        <f t="shared" si="242"/>
        <v>0</v>
      </c>
      <c r="J344" s="546">
        <f t="shared" si="242"/>
        <v>0</v>
      </c>
      <c r="K344" s="546">
        <f t="shared" si="242"/>
        <v>0</v>
      </c>
      <c r="L344" s="546">
        <f t="shared" si="242"/>
        <v>0</v>
      </c>
      <c r="M344" s="1257">
        <f t="shared" ref="M344:AA344" si="243">(M203/1000)*1000</f>
        <v>0</v>
      </c>
      <c r="N344" s="1257">
        <f t="shared" si="243"/>
        <v>0</v>
      </c>
      <c r="O344" s="1257">
        <f t="shared" si="243"/>
        <v>0</v>
      </c>
      <c r="P344" s="1257">
        <f t="shared" si="243"/>
        <v>0</v>
      </c>
      <c r="Q344" s="1257">
        <f t="shared" si="243"/>
        <v>0</v>
      </c>
      <c r="R344" s="1257">
        <f t="shared" si="243"/>
        <v>0</v>
      </c>
      <c r="S344" s="1257">
        <f t="shared" si="243"/>
        <v>0</v>
      </c>
      <c r="T344" s="1257">
        <f t="shared" si="243"/>
        <v>0</v>
      </c>
      <c r="U344" s="1257">
        <f t="shared" si="243"/>
        <v>0</v>
      </c>
      <c r="V344" s="1257">
        <f t="shared" si="243"/>
        <v>0</v>
      </c>
      <c r="W344" s="1257">
        <f t="shared" si="243"/>
        <v>0</v>
      </c>
      <c r="X344" s="1257">
        <f t="shared" si="243"/>
        <v>0</v>
      </c>
      <c r="Y344" s="1257">
        <f t="shared" si="243"/>
        <v>0</v>
      </c>
      <c r="Z344" s="1257">
        <f t="shared" si="243"/>
        <v>0</v>
      </c>
      <c r="AA344" s="1257">
        <f t="shared" si="243"/>
        <v>0</v>
      </c>
      <c r="AB344" s="1257">
        <f t="shared" ref="AB344" si="244">(AB203/1000)*1000</f>
        <v>0</v>
      </c>
      <c r="AE344" s="1119"/>
      <c r="AF344" s="541" t="str">
        <f t="shared" si="213"/>
        <v/>
      </c>
      <c r="AG344" s="542" t="str">
        <f t="shared" si="214"/>
        <v/>
      </c>
      <c r="AH344" s="542" t="str">
        <f t="shared" si="215"/>
        <v/>
      </c>
      <c r="AI344" s="542" t="str">
        <f t="shared" si="216"/>
        <v/>
      </c>
      <c r="AJ344" s="543" t="str">
        <f t="shared" si="217"/>
        <v/>
      </c>
      <c r="AK344" s="544"/>
    </row>
    <row r="345" spans="1:37" s="488" customFormat="1" ht="12.75" customHeight="1">
      <c r="A345" s="397"/>
      <c r="B345" s="129" t="s">
        <v>1944</v>
      </c>
      <c r="C345" s="129"/>
      <c r="D345" s="545"/>
      <c r="E345" s="545" t="s">
        <v>1104</v>
      </c>
      <c r="F345" s="546">
        <f t="shared" ref="F345:L345" si="245">F213/1000</f>
        <v>0</v>
      </c>
      <c r="G345" s="546">
        <f t="shared" si="245"/>
        <v>0</v>
      </c>
      <c r="H345" s="546">
        <f t="shared" si="245"/>
        <v>0</v>
      </c>
      <c r="I345" s="546">
        <f t="shared" si="245"/>
        <v>0</v>
      </c>
      <c r="J345" s="546">
        <f t="shared" si="245"/>
        <v>0</v>
      </c>
      <c r="K345" s="546">
        <f t="shared" si="245"/>
        <v>0</v>
      </c>
      <c r="L345" s="546">
        <f t="shared" si="245"/>
        <v>0</v>
      </c>
      <c r="M345" s="1257">
        <f t="shared" ref="M345:AA345" si="246">(M213/1000)*1000</f>
        <v>0</v>
      </c>
      <c r="N345" s="1257">
        <f t="shared" si="246"/>
        <v>0</v>
      </c>
      <c r="O345" s="1257">
        <f t="shared" si="246"/>
        <v>0</v>
      </c>
      <c r="P345" s="1257">
        <f t="shared" si="246"/>
        <v>0</v>
      </c>
      <c r="Q345" s="1257">
        <f t="shared" si="246"/>
        <v>0</v>
      </c>
      <c r="R345" s="1257">
        <f t="shared" si="246"/>
        <v>0</v>
      </c>
      <c r="S345" s="1257">
        <f t="shared" si="246"/>
        <v>0</v>
      </c>
      <c r="T345" s="1257">
        <f t="shared" si="246"/>
        <v>0</v>
      </c>
      <c r="U345" s="1257">
        <f t="shared" si="246"/>
        <v>0</v>
      </c>
      <c r="V345" s="1257">
        <f t="shared" si="246"/>
        <v>0</v>
      </c>
      <c r="W345" s="1257">
        <f t="shared" si="246"/>
        <v>0</v>
      </c>
      <c r="X345" s="1257">
        <f t="shared" si="246"/>
        <v>0</v>
      </c>
      <c r="Y345" s="1257">
        <f t="shared" si="246"/>
        <v>0</v>
      </c>
      <c r="Z345" s="1257">
        <f t="shared" si="246"/>
        <v>0</v>
      </c>
      <c r="AA345" s="1257">
        <f t="shared" si="246"/>
        <v>0</v>
      </c>
      <c r="AB345" s="1257">
        <f t="shared" ref="AB345" si="247">(AB213/1000)*1000</f>
        <v>0</v>
      </c>
      <c r="AE345" s="1119"/>
      <c r="AF345" s="541" t="str">
        <f t="shared" si="213"/>
        <v/>
      </c>
      <c r="AG345" s="542" t="str">
        <f t="shared" si="214"/>
        <v/>
      </c>
      <c r="AH345" s="542" t="str">
        <f t="shared" si="215"/>
        <v/>
      </c>
      <c r="AI345" s="542" t="str">
        <f t="shared" si="216"/>
        <v/>
      </c>
      <c r="AJ345" s="543" t="str">
        <f t="shared" si="217"/>
        <v/>
      </c>
      <c r="AK345" s="544"/>
    </row>
    <row r="346" spans="1:37" s="488" customFormat="1" ht="12.75" customHeight="1">
      <c r="A346" s="397"/>
      <c r="B346" s="129" t="s">
        <v>1945</v>
      </c>
      <c r="C346" s="129"/>
      <c r="D346" s="545"/>
      <c r="E346" s="545" t="s">
        <v>1104</v>
      </c>
      <c r="F346" s="546">
        <f t="shared" ref="F346:L346" si="248">F224/1000</f>
        <v>0</v>
      </c>
      <c r="G346" s="546">
        <f t="shared" si="248"/>
        <v>0</v>
      </c>
      <c r="H346" s="546">
        <f t="shared" si="248"/>
        <v>0</v>
      </c>
      <c r="I346" s="546">
        <f t="shared" si="248"/>
        <v>0</v>
      </c>
      <c r="J346" s="546">
        <f t="shared" si="248"/>
        <v>0</v>
      </c>
      <c r="K346" s="546">
        <f t="shared" si="248"/>
        <v>0</v>
      </c>
      <c r="L346" s="546">
        <f t="shared" si="248"/>
        <v>0</v>
      </c>
      <c r="M346" s="1257">
        <f t="shared" ref="M346:AA346" si="249">(M224/1000)*1000</f>
        <v>0</v>
      </c>
      <c r="N346" s="1257">
        <f t="shared" si="249"/>
        <v>0</v>
      </c>
      <c r="O346" s="1257">
        <f t="shared" si="249"/>
        <v>0</v>
      </c>
      <c r="P346" s="1257">
        <f t="shared" si="249"/>
        <v>0</v>
      </c>
      <c r="Q346" s="1257">
        <f t="shared" si="249"/>
        <v>0</v>
      </c>
      <c r="R346" s="1257">
        <f t="shared" si="249"/>
        <v>0</v>
      </c>
      <c r="S346" s="1257">
        <f t="shared" si="249"/>
        <v>0</v>
      </c>
      <c r="T346" s="1257">
        <f t="shared" si="249"/>
        <v>0</v>
      </c>
      <c r="U346" s="1257">
        <f t="shared" si="249"/>
        <v>0</v>
      </c>
      <c r="V346" s="1257">
        <f t="shared" si="249"/>
        <v>0</v>
      </c>
      <c r="W346" s="1257">
        <f t="shared" si="249"/>
        <v>0</v>
      </c>
      <c r="X346" s="1257">
        <f t="shared" si="249"/>
        <v>0</v>
      </c>
      <c r="Y346" s="1257">
        <f t="shared" si="249"/>
        <v>0</v>
      </c>
      <c r="Z346" s="1257">
        <f t="shared" si="249"/>
        <v>0</v>
      </c>
      <c r="AA346" s="1257">
        <f t="shared" si="249"/>
        <v>0</v>
      </c>
      <c r="AB346" s="1257">
        <f t="shared" ref="AB346" si="250">(AB224/1000)*1000</f>
        <v>0</v>
      </c>
      <c r="AE346" s="1119"/>
      <c r="AF346" s="541" t="str">
        <f t="shared" si="213"/>
        <v/>
      </c>
      <c r="AG346" s="542" t="str">
        <f t="shared" si="214"/>
        <v/>
      </c>
      <c r="AH346" s="542" t="str">
        <f t="shared" si="215"/>
        <v/>
      </c>
      <c r="AI346" s="542" t="str">
        <f t="shared" si="216"/>
        <v/>
      </c>
      <c r="AJ346" s="543" t="str">
        <f t="shared" si="217"/>
        <v/>
      </c>
      <c r="AK346" s="544"/>
    </row>
    <row r="347" spans="1:37" s="488" customFormat="1" ht="12.75" customHeight="1">
      <c r="A347" s="397"/>
      <c r="B347" s="129" t="s">
        <v>1946</v>
      </c>
      <c r="C347" s="129"/>
      <c r="D347" s="545"/>
      <c r="E347" s="545" t="s">
        <v>1104</v>
      </c>
      <c r="F347" s="546">
        <f t="shared" ref="F347:L347" si="251">F234/1000</f>
        <v>0</v>
      </c>
      <c r="G347" s="546">
        <f t="shared" si="251"/>
        <v>0</v>
      </c>
      <c r="H347" s="546">
        <f t="shared" si="251"/>
        <v>0</v>
      </c>
      <c r="I347" s="546">
        <f t="shared" si="251"/>
        <v>0</v>
      </c>
      <c r="J347" s="546">
        <f t="shared" si="251"/>
        <v>0</v>
      </c>
      <c r="K347" s="546">
        <f t="shared" si="251"/>
        <v>0</v>
      </c>
      <c r="L347" s="546">
        <f t="shared" si="251"/>
        <v>0</v>
      </c>
      <c r="M347" s="1257">
        <f t="shared" ref="M347:AA347" si="252">(M234/1000)*1000</f>
        <v>0</v>
      </c>
      <c r="N347" s="1257">
        <f t="shared" si="252"/>
        <v>0</v>
      </c>
      <c r="O347" s="1257">
        <f t="shared" si="252"/>
        <v>0</v>
      </c>
      <c r="P347" s="1257">
        <f t="shared" si="252"/>
        <v>0</v>
      </c>
      <c r="Q347" s="1257">
        <f t="shared" si="252"/>
        <v>0</v>
      </c>
      <c r="R347" s="1257">
        <f t="shared" si="252"/>
        <v>0</v>
      </c>
      <c r="S347" s="1257">
        <f t="shared" si="252"/>
        <v>0</v>
      </c>
      <c r="T347" s="1257">
        <f t="shared" si="252"/>
        <v>0</v>
      </c>
      <c r="U347" s="1257">
        <f t="shared" si="252"/>
        <v>0</v>
      </c>
      <c r="V347" s="1257">
        <f t="shared" si="252"/>
        <v>0</v>
      </c>
      <c r="W347" s="1257">
        <f t="shared" si="252"/>
        <v>0</v>
      </c>
      <c r="X347" s="1257">
        <f t="shared" si="252"/>
        <v>0</v>
      </c>
      <c r="Y347" s="1257">
        <f t="shared" si="252"/>
        <v>0</v>
      </c>
      <c r="Z347" s="1257">
        <f t="shared" si="252"/>
        <v>0</v>
      </c>
      <c r="AA347" s="1257">
        <f t="shared" si="252"/>
        <v>0</v>
      </c>
      <c r="AB347" s="1257">
        <f t="shared" ref="AB347" si="253">(AB234/1000)*1000</f>
        <v>0</v>
      </c>
      <c r="AE347" s="1119"/>
      <c r="AF347" s="541" t="str">
        <f t="shared" si="213"/>
        <v/>
      </c>
      <c r="AG347" s="542" t="str">
        <f t="shared" si="214"/>
        <v/>
      </c>
      <c r="AH347" s="542" t="str">
        <f t="shared" si="215"/>
        <v/>
      </c>
      <c r="AI347" s="542" t="str">
        <f t="shared" si="216"/>
        <v/>
      </c>
      <c r="AJ347" s="543" t="str">
        <f t="shared" si="217"/>
        <v/>
      </c>
      <c r="AK347" s="544"/>
    </row>
    <row r="348" spans="1:37" s="488" customFormat="1" ht="7.5" customHeight="1">
      <c r="A348" s="397"/>
      <c r="B348" s="129"/>
      <c r="C348" s="129"/>
      <c r="D348" s="545"/>
      <c r="E348" s="545"/>
      <c r="F348" s="546"/>
      <c r="G348" s="546"/>
      <c r="H348" s="546"/>
      <c r="I348" s="546"/>
      <c r="J348" s="546"/>
      <c r="K348" s="546"/>
      <c r="L348" s="546"/>
      <c r="M348" s="1257"/>
      <c r="N348" s="1257"/>
      <c r="O348" s="1257"/>
      <c r="P348" s="1257"/>
      <c r="Q348" s="1257"/>
      <c r="R348" s="1257"/>
      <c r="S348" s="1257"/>
      <c r="T348" s="1257"/>
      <c r="U348" s="1257"/>
      <c r="V348" s="1257"/>
      <c r="W348" s="1257"/>
      <c r="X348" s="1257"/>
      <c r="Y348" s="1257"/>
      <c r="Z348" s="1257"/>
      <c r="AA348" s="1257"/>
      <c r="AB348" s="1257"/>
      <c r="AE348" s="1119"/>
      <c r="AF348" s="541" t="str">
        <f t="shared" si="213"/>
        <v/>
      </c>
      <c r="AG348" s="542" t="str">
        <f t="shared" si="214"/>
        <v/>
      </c>
      <c r="AH348" s="542" t="str">
        <f t="shared" si="215"/>
        <v/>
      </c>
      <c r="AI348" s="542" t="str">
        <f t="shared" si="216"/>
        <v/>
      </c>
      <c r="AJ348" s="543" t="str">
        <f t="shared" si="217"/>
        <v/>
      </c>
      <c r="AK348" s="544"/>
    </row>
    <row r="349" spans="1:37" s="488" customFormat="1" ht="13.5" customHeight="1">
      <c r="A349" s="397"/>
      <c r="B349" s="137" t="s">
        <v>1947</v>
      </c>
      <c r="C349" s="137"/>
      <c r="D349" s="545"/>
      <c r="E349" s="545" t="s">
        <v>1104</v>
      </c>
      <c r="F349" s="546">
        <f t="shared" ref="F349:L349" si="254">F245/1000</f>
        <v>0</v>
      </c>
      <c r="G349" s="546">
        <f t="shared" si="254"/>
        <v>0</v>
      </c>
      <c r="H349" s="546">
        <f t="shared" si="254"/>
        <v>0</v>
      </c>
      <c r="I349" s="546">
        <f t="shared" si="254"/>
        <v>0</v>
      </c>
      <c r="J349" s="546">
        <f t="shared" si="254"/>
        <v>0</v>
      </c>
      <c r="K349" s="546">
        <f t="shared" si="254"/>
        <v>0</v>
      </c>
      <c r="L349" s="546">
        <f t="shared" si="254"/>
        <v>0</v>
      </c>
      <c r="M349" s="1257">
        <f t="shared" ref="M349:AA349" si="255">(M245/1000)*1000</f>
        <v>0</v>
      </c>
      <c r="N349" s="1257">
        <f t="shared" si="255"/>
        <v>0</v>
      </c>
      <c r="O349" s="1257">
        <f t="shared" si="255"/>
        <v>0</v>
      </c>
      <c r="P349" s="1257">
        <f t="shared" si="255"/>
        <v>0</v>
      </c>
      <c r="Q349" s="1257">
        <f t="shared" si="255"/>
        <v>0</v>
      </c>
      <c r="R349" s="1257">
        <f t="shared" si="255"/>
        <v>0</v>
      </c>
      <c r="S349" s="1257">
        <f t="shared" si="255"/>
        <v>0</v>
      </c>
      <c r="T349" s="1257">
        <f t="shared" si="255"/>
        <v>0</v>
      </c>
      <c r="U349" s="1257">
        <f t="shared" si="255"/>
        <v>0</v>
      </c>
      <c r="V349" s="1257">
        <f t="shared" si="255"/>
        <v>0</v>
      </c>
      <c r="W349" s="1257">
        <f t="shared" si="255"/>
        <v>0</v>
      </c>
      <c r="X349" s="1257">
        <f t="shared" si="255"/>
        <v>0</v>
      </c>
      <c r="Y349" s="1257">
        <f t="shared" si="255"/>
        <v>0</v>
      </c>
      <c r="Z349" s="1257">
        <f t="shared" si="255"/>
        <v>0</v>
      </c>
      <c r="AA349" s="1257">
        <f t="shared" si="255"/>
        <v>0</v>
      </c>
      <c r="AB349" s="1257">
        <f t="shared" ref="AB349" si="256">(AB245/1000)*1000</f>
        <v>0</v>
      </c>
      <c r="AE349" s="1119"/>
      <c r="AF349" s="541" t="str">
        <f t="shared" si="213"/>
        <v/>
      </c>
      <c r="AG349" s="542" t="str">
        <f t="shared" si="214"/>
        <v/>
      </c>
      <c r="AH349" s="542" t="str">
        <f t="shared" si="215"/>
        <v/>
      </c>
      <c r="AI349" s="542" t="str">
        <f t="shared" si="216"/>
        <v/>
      </c>
      <c r="AJ349" s="543" t="str">
        <f t="shared" si="217"/>
        <v/>
      </c>
      <c r="AK349" s="544"/>
    </row>
    <row r="350" spans="1:37" s="488" customFormat="1" ht="13.5" customHeight="1">
      <c r="A350" s="397"/>
      <c r="B350" s="137" t="s">
        <v>1948</v>
      </c>
      <c r="C350" s="137"/>
      <c r="D350" s="545"/>
      <c r="E350" s="545" t="s">
        <v>1104</v>
      </c>
      <c r="F350" s="546">
        <f t="shared" ref="F350:L350" si="257">F286/1000</f>
        <v>0</v>
      </c>
      <c r="G350" s="546">
        <f t="shared" si="257"/>
        <v>0</v>
      </c>
      <c r="H350" s="546">
        <f t="shared" si="257"/>
        <v>0</v>
      </c>
      <c r="I350" s="546">
        <f t="shared" si="257"/>
        <v>0</v>
      </c>
      <c r="J350" s="546">
        <f t="shared" si="257"/>
        <v>0</v>
      </c>
      <c r="K350" s="546">
        <f t="shared" si="257"/>
        <v>0</v>
      </c>
      <c r="L350" s="546">
        <f t="shared" si="257"/>
        <v>0</v>
      </c>
      <c r="M350" s="1257">
        <f t="shared" ref="M350:AA350" si="258">(M286/1000)*1000</f>
        <v>0</v>
      </c>
      <c r="N350" s="1257">
        <f>(N286/1000)*1000</f>
        <v>0</v>
      </c>
      <c r="O350" s="1257">
        <f t="shared" si="258"/>
        <v>0</v>
      </c>
      <c r="P350" s="1257">
        <f t="shared" si="258"/>
        <v>0</v>
      </c>
      <c r="Q350" s="1257">
        <f t="shared" si="258"/>
        <v>0</v>
      </c>
      <c r="R350" s="1257">
        <f t="shared" si="258"/>
        <v>0</v>
      </c>
      <c r="S350" s="1257">
        <f t="shared" si="258"/>
        <v>0</v>
      </c>
      <c r="T350" s="1257">
        <f t="shared" si="258"/>
        <v>0</v>
      </c>
      <c r="U350" s="1257">
        <f t="shared" si="258"/>
        <v>0</v>
      </c>
      <c r="V350" s="1257">
        <f t="shared" si="258"/>
        <v>0</v>
      </c>
      <c r="W350" s="1257">
        <f t="shared" si="258"/>
        <v>0</v>
      </c>
      <c r="X350" s="1257">
        <f t="shared" si="258"/>
        <v>0</v>
      </c>
      <c r="Y350" s="1257">
        <f t="shared" si="258"/>
        <v>0</v>
      </c>
      <c r="Z350" s="1257">
        <f t="shared" si="258"/>
        <v>0</v>
      </c>
      <c r="AA350" s="1257">
        <f t="shared" si="258"/>
        <v>0</v>
      </c>
      <c r="AB350" s="1257">
        <f t="shared" ref="AB350" si="259">(AB286/1000)*1000</f>
        <v>0</v>
      </c>
      <c r="AE350" s="1119"/>
      <c r="AF350" s="541" t="str">
        <f t="shared" si="213"/>
        <v/>
      </c>
      <c r="AG350" s="542" t="str">
        <f t="shared" si="214"/>
        <v/>
      </c>
      <c r="AH350" s="542" t="str">
        <f t="shared" si="215"/>
        <v/>
      </c>
      <c r="AI350" s="542" t="str">
        <f t="shared" si="216"/>
        <v/>
      </c>
      <c r="AJ350" s="543" t="str">
        <f t="shared" si="217"/>
        <v/>
      </c>
      <c r="AK350" s="544"/>
    </row>
    <row r="351" spans="1:37" s="397" customFormat="1" ht="13.5" customHeight="1">
      <c r="B351" s="562" t="s">
        <v>1949</v>
      </c>
      <c r="C351" s="562"/>
      <c r="D351" s="398"/>
      <c r="E351" s="393" t="str">
        <f>E336</f>
        <v>ktoe</v>
      </c>
      <c r="F351" s="470">
        <f t="shared" ref="F351:Y351" si="260">F336+F337+F338+F339+F340+F341+F343+F344+F345+F346+F347</f>
        <v>0</v>
      </c>
      <c r="G351" s="470">
        <f t="shared" si="260"/>
        <v>0</v>
      </c>
      <c r="H351" s="470">
        <f t="shared" si="260"/>
        <v>0</v>
      </c>
      <c r="I351" s="470">
        <f t="shared" si="260"/>
        <v>0</v>
      </c>
      <c r="J351" s="470">
        <f t="shared" si="260"/>
        <v>0</v>
      </c>
      <c r="K351" s="470">
        <f t="shared" si="260"/>
        <v>0</v>
      </c>
      <c r="L351" s="470">
        <f t="shared" si="260"/>
        <v>0</v>
      </c>
      <c r="M351" s="470">
        <f t="shared" si="260"/>
        <v>0</v>
      </c>
      <c r="N351" s="470">
        <f t="shared" si="260"/>
        <v>0</v>
      </c>
      <c r="O351" s="470">
        <f t="shared" si="260"/>
        <v>0</v>
      </c>
      <c r="P351" s="470">
        <f>P336+P337+P338+P339+P340+P341+P343+P344+P345+P346+P347</f>
        <v>0</v>
      </c>
      <c r="Q351" s="470">
        <f t="shared" si="260"/>
        <v>0</v>
      </c>
      <c r="R351" s="470">
        <f t="shared" si="260"/>
        <v>0</v>
      </c>
      <c r="S351" s="470">
        <f t="shared" si="260"/>
        <v>0</v>
      </c>
      <c r="T351" s="470">
        <f>T336+T337+T338+T339+T340+T341+T343+T344+T345+T346+T347</f>
        <v>0</v>
      </c>
      <c r="U351" s="470">
        <f t="shared" si="260"/>
        <v>0</v>
      </c>
      <c r="V351" s="470">
        <f t="shared" si="260"/>
        <v>0</v>
      </c>
      <c r="W351" s="470">
        <f t="shared" si="260"/>
        <v>0</v>
      </c>
      <c r="X351" s="470">
        <f t="shared" si="260"/>
        <v>0</v>
      </c>
      <c r="Y351" s="470">
        <f t="shared" si="260"/>
        <v>0</v>
      </c>
      <c r="Z351" s="470">
        <f>Z336+Z337+Z338+Z339+Z340+Z341+Z343+Z344+Z345+Z346+Z347</f>
        <v>0</v>
      </c>
      <c r="AA351" s="470">
        <f>AA336+AA337+AA338+AA339+AA340+AA341+AA343+AA344+AA345+AA346+AA347</f>
        <v>0</v>
      </c>
      <c r="AB351" s="470">
        <f>AB336+AB337+AB338+AB339+AB340+AB341+AB343+AB344+AB345+AB346+AB347</f>
        <v>0</v>
      </c>
      <c r="AE351" s="1119"/>
      <c r="AF351" s="541" t="str">
        <f t="shared" si="213"/>
        <v/>
      </c>
      <c r="AG351" s="542" t="str">
        <f t="shared" si="214"/>
        <v/>
      </c>
      <c r="AH351" s="542" t="str">
        <f t="shared" si="215"/>
        <v/>
      </c>
      <c r="AI351" s="542" t="str">
        <f t="shared" si="216"/>
        <v/>
      </c>
      <c r="AJ351" s="543" t="str">
        <f t="shared" si="217"/>
        <v/>
      </c>
      <c r="AK351" s="395"/>
    </row>
    <row r="352" spans="1:37" s="397" customFormat="1" ht="13.5" customHeight="1">
      <c r="B352" s="472" t="s">
        <v>1950</v>
      </c>
      <c r="C352" s="634"/>
      <c r="D352" s="398"/>
      <c r="E352" s="398" t="s">
        <v>392</v>
      </c>
      <c r="F352" s="473" t="e">
        <f t="shared" ref="F352:M352" si="261">F335/F351</f>
        <v>#DIV/0!</v>
      </c>
      <c r="G352" s="473" t="e">
        <f t="shared" si="261"/>
        <v>#DIV/0!</v>
      </c>
      <c r="H352" s="473" t="e">
        <f t="shared" si="261"/>
        <v>#DIV/0!</v>
      </c>
      <c r="I352" s="473" t="e">
        <f t="shared" si="261"/>
        <v>#DIV/0!</v>
      </c>
      <c r="J352" s="473" t="e">
        <f t="shared" si="261"/>
        <v>#DIV/0!</v>
      </c>
      <c r="K352" s="473" t="e">
        <f t="shared" si="261"/>
        <v>#DIV/0!</v>
      </c>
      <c r="L352" s="473" t="e">
        <f t="shared" si="261"/>
        <v>#DIV/0!</v>
      </c>
      <c r="M352" s="473" t="e">
        <f t="shared" si="261"/>
        <v>#DIV/0!</v>
      </c>
      <c r="N352" s="473" t="e">
        <f t="shared" ref="N352:AA352" si="262">N335/N351</f>
        <v>#DIV/0!</v>
      </c>
      <c r="O352" s="473" t="e">
        <f t="shared" si="262"/>
        <v>#DIV/0!</v>
      </c>
      <c r="P352" s="473" t="e">
        <f t="shared" si="262"/>
        <v>#DIV/0!</v>
      </c>
      <c r="Q352" s="473" t="e">
        <f t="shared" si="262"/>
        <v>#DIV/0!</v>
      </c>
      <c r="R352" s="473" t="e">
        <f t="shared" si="262"/>
        <v>#DIV/0!</v>
      </c>
      <c r="S352" s="473" t="e">
        <f t="shared" si="262"/>
        <v>#DIV/0!</v>
      </c>
      <c r="T352" s="473" t="e">
        <f t="shared" si="262"/>
        <v>#DIV/0!</v>
      </c>
      <c r="U352" s="473" t="e">
        <f t="shared" si="262"/>
        <v>#DIV/0!</v>
      </c>
      <c r="V352" s="473" t="e">
        <f t="shared" si="262"/>
        <v>#DIV/0!</v>
      </c>
      <c r="W352" s="473" t="e">
        <f t="shared" si="262"/>
        <v>#DIV/0!</v>
      </c>
      <c r="X352" s="473" t="e">
        <f t="shared" si="262"/>
        <v>#DIV/0!</v>
      </c>
      <c r="Y352" s="473" t="e">
        <f t="shared" si="262"/>
        <v>#DIV/0!</v>
      </c>
      <c r="Z352" s="473" t="e">
        <f t="shared" si="262"/>
        <v>#DIV/0!</v>
      </c>
      <c r="AA352" s="473" t="e">
        <f t="shared" si="262"/>
        <v>#DIV/0!</v>
      </c>
      <c r="AB352" s="473" t="e">
        <f t="shared" ref="AB352" si="263">AB335/AB351</f>
        <v>#DIV/0!</v>
      </c>
      <c r="AE352" s="1119"/>
      <c r="AF352" s="474"/>
      <c r="AH352" s="418"/>
      <c r="AI352" s="418"/>
      <c r="AJ352" s="419"/>
      <c r="AK352" s="395"/>
    </row>
    <row r="353" spans="1:37" s="397" customFormat="1" ht="13.5" customHeight="1">
      <c r="B353" s="392"/>
      <c r="C353" s="392"/>
      <c r="D353" s="393"/>
      <c r="E353" s="393"/>
      <c r="F353" s="471"/>
      <c r="G353" s="471"/>
      <c r="H353" s="471"/>
      <c r="I353" s="471"/>
      <c r="J353" s="471"/>
      <c r="K353" s="471"/>
      <c r="L353" s="471"/>
      <c r="M353" s="471"/>
      <c r="N353" s="471"/>
      <c r="O353" s="471"/>
      <c r="P353" s="471"/>
      <c r="Q353" s="471"/>
      <c r="R353" s="471"/>
      <c r="S353" s="471"/>
      <c r="T353" s="471"/>
      <c r="U353" s="471"/>
      <c r="V353" s="471"/>
      <c r="W353" s="471"/>
      <c r="X353" s="471"/>
      <c r="Y353" s="471"/>
      <c r="Z353" s="471"/>
      <c r="AA353" s="471"/>
      <c r="AB353" s="471"/>
      <c r="AE353" s="1119"/>
      <c r="AF353" s="474"/>
      <c r="AH353" s="418"/>
      <c r="AI353" s="418"/>
      <c r="AJ353" s="419"/>
      <c r="AK353" s="395"/>
    </row>
    <row r="354" spans="1:37" s="391" customFormat="1" ht="13.5" customHeight="1">
      <c r="B354" s="129" t="s">
        <v>1947</v>
      </c>
      <c r="C354" s="129"/>
      <c r="D354" s="393"/>
      <c r="E354" s="545" t="s">
        <v>1104</v>
      </c>
      <c r="F354" s="471">
        <f t="shared" ref="F354:O354" si="264">F245</f>
        <v>0</v>
      </c>
      <c r="G354" s="471">
        <f t="shared" si="264"/>
        <v>0</v>
      </c>
      <c r="H354" s="471">
        <f t="shared" si="264"/>
        <v>0</v>
      </c>
      <c r="I354" s="471">
        <f t="shared" si="264"/>
        <v>0</v>
      </c>
      <c r="J354" s="471">
        <f t="shared" si="264"/>
        <v>0</v>
      </c>
      <c r="K354" s="471">
        <f t="shared" si="264"/>
        <v>0</v>
      </c>
      <c r="L354" s="471">
        <f t="shared" si="264"/>
        <v>0</v>
      </c>
      <c r="M354" s="471">
        <f t="shared" si="264"/>
        <v>0</v>
      </c>
      <c r="N354" s="471">
        <f t="shared" si="264"/>
        <v>0</v>
      </c>
      <c r="O354" s="471">
        <f t="shared" si="264"/>
        <v>0</v>
      </c>
      <c r="P354" s="471">
        <f t="shared" ref="P354:Y354" si="265">P245</f>
        <v>0</v>
      </c>
      <c r="Q354" s="471">
        <f t="shared" si="265"/>
        <v>0</v>
      </c>
      <c r="R354" s="471">
        <f t="shared" si="265"/>
        <v>0</v>
      </c>
      <c r="S354" s="471">
        <f t="shared" si="265"/>
        <v>0</v>
      </c>
      <c r="T354" s="471">
        <f t="shared" si="265"/>
        <v>0</v>
      </c>
      <c r="U354" s="471">
        <f t="shared" si="265"/>
        <v>0</v>
      </c>
      <c r="V354" s="471">
        <f t="shared" si="265"/>
        <v>0</v>
      </c>
      <c r="W354" s="471">
        <f t="shared" si="265"/>
        <v>0</v>
      </c>
      <c r="X354" s="471">
        <f t="shared" si="265"/>
        <v>0</v>
      </c>
      <c r="Y354" s="471">
        <f t="shared" si="265"/>
        <v>0</v>
      </c>
      <c r="Z354" s="471">
        <f>Z245</f>
        <v>0</v>
      </c>
      <c r="AA354" s="471">
        <f>AA245</f>
        <v>0</v>
      </c>
      <c r="AB354" s="471">
        <f>AB245</f>
        <v>0</v>
      </c>
      <c r="AE354" s="957"/>
      <c r="AF354" s="541" t="str">
        <f>IF(AND(Y354&lt;&gt;0,Z354&lt;&gt;""),(Z354/Y354-1),"")</f>
        <v/>
      </c>
      <c r="AG354" s="542" t="str">
        <f>IF(AND(X354&lt;&gt;0,Y354&lt;&gt;""),(Y354/X354-1),"")</f>
        <v/>
      </c>
      <c r="AH354" s="542" t="str">
        <f>IF(AND(W354&lt;&gt;0,X354&lt;&gt;""),(X354/W354-1),"")</f>
        <v/>
      </c>
      <c r="AI354" s="542" t="str">
        <f>IF(AND(V354&lt;&gt;0,V354&lt;&gt;""),(W354/V354-1),"")</f>
        <v/>
      </c>
      <c r="AJ354" s="543" t="str">
        <f>IF(AND(U354&lt;&gt;0,U354&lt;&gt;""),(V354/U354-1),"")</f>
        <v/>
      </c>
      <c r="AK354" s="395"/>
    </row>
    <row r="355" spans="1:37" s="391" customFormat="1" ht="13.5" customHeight="1">
      <c r="B355" s="129" t="s">
        <v>1951</v>
      </c>
      <c r="C355" s="129"/>
      <c r="D355" s="393"/>
      <c r="E355" s="393" t="str">
        <f>E340</f>
        <v>ktoe</v>
      </c>
      <c r="F355" s="471">
        <f t="shared" ref="F355:O355" si="266">F286</f>
        <v>0</v>
      </c>
      <c r="G355" s="471">
        <f t="shared" si="266"/>
        <v>0</v>
      </c>
      <c r="H355" s="471">
        <f t="shared" si="266"/>
        <v>0</v>
      </c>
      <c r="I355" s="471">
        <f t="shared" si="266"/>
        <v>0</v>
      </c>
      <c r="J355" s="471">
        <f t="shared" si="266"/>
        <v>0</v>
      </c>
      <c r="K355" s="471">
        <f t="shared" si="266"/>
        <v>0</v>
      </c>
      <c r="L355" s="471">
        <f t="shared" si="266"/>
        <v>0</v>
      </c>
      <c r="M355" s="471">
        <f t="shared" si="266"/>
        <v>0</v>
      </c>
      <c r="N355" s="471">
        <f t="shared" si="266"/>
        <v>0</v>
      </c>
      <c r="O355" s="471">
        <f t="shared" si="266"/>
        <v>0</v>
      </c>
      <c r="P355" s="471">
        <f t="shared" ref="P355:Y355" si="267">P286</f>
        <v>0</v>
      </c>
      <c r="Q355" s="471">
        <f t="shared" si="267"/>
        <v>0</v>
      </c>
      <c r="R355" s="471">
        <f t="shared" si="267"/>
        <v>0</v>
      </c>
      <c r="S355" s="471">
        <f t="shared" si="267"/>
        <v>0</v>
      </c>
      <c r="T355" s="471">
        <f t="shared" si="267"/>
        <v>0</v>
      </c>
      <c r="U355" s="471">
        <f t="shared" si="267"/>
        <v>0</v>
      </c>
      <c r="V355" s="471">
        <f t="shared" si="267"/>
        <v>0</v>
      </c>
      <c r="W355" s="471">
        <f t="shared" si="267"/>
        <v>0</v>
      </c>
      <c r="X355" s="471">
        <f t="shared" si="267"/>
        <v>0</v>
      </c>
      <c r="Y355" s="471">
        <f t="shared" si="267"/>
        <v>0</v>
      </c>
      <c r="Z355" s="471">
        <f>Z286</f>
        <v>0</v>
      </c>
      <c r="AA355" s="471">
        <f>AA286</f>
        <v>0</v>
      </c>
      <c r="AB355" s="471">
        <f>AB286</f>
        <v>0</v>
      </c>
      <c r="AE355" s="957"/>
      <c r="AF355" s="541" t="str">
        <f>IF(AND(Y355&lt;&gt;0,Z355&lt;&gt;""),(Z355/Y355-1),"")</f>
        <v/>
      </c>
      <c r="AG355" s="542" t="str">
        <f>IF(AND(X355&lt;&gt;0,Y355&lt;&gt;""),(Y355/X355-1),"")</f>
        <v/>
      </c>
      <c r="AH355" s="542" t="str">
        <f>IF(AND(W355&lt;&gt;0,X355&lt;&gt;""),(X355/W355-1),"")</f>
        <v/>
      </c>
      <c r="AI355" s="542" t="str">
        <f>IF(AND(V355&lt;&gt;0,V355&lt;&gt;""),(W355/V355-1),"")</f>
        <v/>
      </c>
      <c r="AJ355" s="543" t="str">
        <f>IF(AND(U355&lt;&gt;0,U355&lt;&gt;""),(V355/U355-1),"")</f>
        <v/>
      </c>
      <c r="AK355" s="395"/>
    </row>
    <row r="356" spans="1:37" s="397" customFormat="1" ht="13.5" customHeight="1">
      <c r="B356" s="159" t="s">
        <v>1952</v>
      </c>
      <c r="C356" s="635"/>
      <c r="D356" s="398"/>
      <c r="E356" s="398" t="s">
        <v>392</v>
      </c>
      <c r="F356" s="473" t="e">
        <f t="shared" ref="F356:O356" si="268">(F351+F354+F355)/F334</f>
        <v>#DIV/0!</v>
      </c>
      <c r="G356" s="473" t="e">
        <f t="shared" si="268"/>
        <v>#DIV/0!</v>
      </c>
      <c r="H356" s="473" t="e">
        <f t="shared" si="268"/>
        <v>#DIV/0!</v>
      </c>
      <c r="I356" s="473" t="e">
        <f t="shared" si="268"/>
        <v>#DIV/0!</v>
      </c>
      <c r="J356" s="473" t="e">
        <f t="shared" si="268"/>
        <v>#DIV/0!</v>
      </c>
      <c r="K356" s="473" t="e">
        <f t="shared" si="268"/>
        <v>#DIV/0!</v>
      </c>
      <c r="L356" s="473" t="e">
        <f t="shared" si="268"/>
        <v>#DIV/0!</v>
      </c>
      <c r="M356" s="473" t="e">
        <f t="shared" si="268"/>
        <v>#DIV/0!</v>
      </c>
      <c r="N356" s="473" t="e">
        <f t="shared" si="268"/>
        <v>#DIV/0!</v>
      </c>
      <c r="O356" s="473" t="e">
        <f t="shared" si="268"/>
        <v>#DIV/0!</v>
      </c>
      <c r="P356" s="473" t="e">
        <f t="shared" ref="P356:Z356" si="269">(P351+P354+P355)/P334</f>
        <v>#DIV/0!</v>
      </c>
      <c r="Q356" s="473" t="e">
        <f t="shared" si="269"/>
        <v>#DIV/0!</v>
      </c>
      <c r="R356" s="473" t="e">
        <f t="shared" si="269"/>
        <v>#DIV/0!</v>
      </c>
      <c r="S356" s="473" t="e">
        <f t="shared" si="269"/>
        <v>#DIV/0!</v>
      </c>
      <c r="T356" s="473" t="e">
        <f t="shared" si="269"/>
        <v>#DIV/0!</v>
      </c>
      <c r="U356" s="473" t="e">
        <f t="shared" si="269"/>
        <v>#DIV/0!</v>
      </c>
      <c r="V356" s="473" t="e">
        <f t="shared" si="269"/>
        <v>#DIV/0!</v>
      </c>
      <c r="W356" s="473" t="e">
        <f t="shared" si="269"/>
        <v>#DIV/0!</v>
      </c>
      <c r="X356" s="473" t="e">
        <f t="shared" si="269"/>
        <v>#DIV/0!</v>
      </c>
      <c r="Y356" s="473" t="e">
        <f t="shared" si="269"/>
        <v>#DIV/0!</v>
      </c>
      <c r="Z356" s="473" t="e">
        <f t="shared" si="269"/>
        <v>#DIV/0!</v>
      </c>
      <c r="AA356" s="473" t="e">
        <f>(AA351+AA354+AA355)/AA334</f>
        <v>#DIV/0!</v>
      </c>
      <c r="AB356" s="473" t="e">
        <f>(AB351+AB354+AB355)/AB334</f>
        <v>#DIV/0!</v>
      </c>
      <c r="AE356" s="957"/>
      <c r="AF356" s="417"/>
      <c r="AG356" s="418"/>
      <c r="AH356" s="418"/>
      <c r="AI356" s="418"/>
      <c r="AJ356" s="419"/>
      <c r="AK356" s="395"/>
    </row>
    <row r="357" spans="1:37" s="391" customFormat="1" ht="12" customHeight="1">
      <c r="B357" s="392"/>
      <c r="C357" s="392"/>
      <c r="D357" s="393"/>
      <c r="E357" s="393"/>
      <c r="AE357" s="957"/>
      <c r="AF357" s="439"/>
      <c r="AH357" s="418"/>
      <c r="AI357" s="418"/>
      <c r="AJ357" s="419"/>
      <c r="AK357" s="395"/>
    </row>
    <row r="358" spans="1:37" s="390" customFormat="1" ht="12.75" customHeight="1">
      <c r="A358" s="397" t="s">
        <v>1953</v>
      </c>
      <c r="D358" s="393"/>
      <c r="E358" s="457"/>
      <c r="AD358" s="403"/>
      <c r="AE358" s="957"/>
      <c r="AF358" s="458"/>
      <c r="AH358" s="418"/>
      <c r="AI358" s="418"/>
      <c r="AJ358" s="419"/>
      <c r="AK358" s="395"/>
    </row>
    <row r="359" spans="1:37" s="390" customFormat="1" ht="12.75" customHeight="1">
      <c r="A359" s="459"/>
      <c r="B359" s="397"/>
      <c r="C359" s="397"/>
      <c r="D359" s="393"/>
      <c r="E359" s="457"/>
      <c r="AD359" s="403"/>
      <c r="AE359" s="957"/>
      <c r="AF359" s="458"/>
      <c r="AH359" s="418"/>
      <c r="AI359" s="418"/>
      <c r="AJ359" s="419"/>
      <c r="AK359" s="395"/>
    </row>
    <row r="360" spans="1:37" s="390" customFormat="1" ht="12.75" customHeight="1">
      <c r="A360" s="459" t="s">
        <v>2096</v>
      </c>
      <c r="B360" s="130" t="s">
        <v>1406</v>
      </c>
      <c r="C360" s="130"/>
      <c r="D360" s="393"/>
      <c r="E360" s="457" t="s">
        <v>2597</v>
      </c>
      <c r="F360" s="425">
        <f>'Macro '!F126</f>
        <v>0</v>
      </c>
      <c r="G360" s="425">
        <f>'Macro '!G126</f>
        <v>0</v>
      </c>
      <c r="H360" s="425">
        <f>'Macro '!H126</f>
        <v>0</v>
      </c>
      <c r="I360" s="425" t="e">
        <f>'Macro '!I126</f>
        <v>#DIV/0!</v>
      </c>
      <c r="J360" s="425" t="e">
        <f>'Macro '!J126</f>
        <v>#DIV/0!</v>
      </c>
      <c r="K360" s="425" t="e">
        <f>'Macro '!K126</f>
        <v>#DIV/0!</v>
      </c>
      <c r="L360" s="425" t="e">
        <f>'Macro '!L126</f>
        <v>#DIV/0!</v>
      </c>
      <c r="M360" s="425" t="e">
        <f>'Macro '!M126</f>
        <v>#DIV/0!</v>
      </c>
      <c r="N360" s="425" t="e">
        <f>'Macro '!N126</f>
        <v>#DIV/0!</v>
      </c>
      <c r="O360" s="425" t="e">
        <f>'Macro '!O126</f>
        <v>#DIV/0!</v>
      </c>
      <c r="P360" s="425" t="e">
        <f>'Macro '!P126</f>
        <v>#DIV/0!</v>
      </c>
      <c r="Q360" s="425" t="e">
        <f>'Macro '!Q126</f>
        <v>#DIV/0!</v>
      </c>
      <c r="R360" s="425" t="e">
        <f>'Macro '!R126</f>
        <v>#DIV/0!</v>
      </c>
      <c r="S360" s="425" t="e">
        <f>'Macro '!S126</f>
        <v>#DIV/0!</v>
      </c>
      <c r="T360" s="425" t="e">
        <f>'Macro '!T126</f>
        <v>#DIV/0!</v>
      </c>
      <c r="U360" s="425" t="e">
        <f>'Macro '!U126</f>
        <v>#DIV/0!</v>
      </c>
      <c r="V360" s="425" t="e">
        <f>'Macro '!V126</f>
        <v>#DIV/0!</v>
      </c>
      <c r="W360" s="425" t="e">
        <f>'Macro '!W126</f>
        <v>#DIV/0!</v>
      </c>
      <c r="X360" s="425" t="e">
        <f>'Macro '!X126</f>
        <v>#DIV/0!</v>
      </c>
      <c r="Y360" s="425" t="e">
        <f>'Macro '!Y126</f>
        <v>#DIV/0!</v>
      </c>
      <c r="Z360" s="425" t="e">
        <f>'Macro '!Z126</f>
        <v>#DIV/0!</v>
      </c>
      <c r="AA360" s="425" t="e">
        <f>'Macro '!AA126</f>
        <v>#DIV/0!</v>
      </c>
      <c r="AB360" s="425" t="e">
        <f>'Macro '!AB126</f>
        <v>#DIV/0!</v>
      </c>
      <c r="AD360" s="403"/>
      <c r="AE360" s="957"/>
      <c r="AF360" s="541" t="e">
        <f>IF(AND(Y360&lt;&gt;0,Z360&lt;&gt;""),(Z360/Y360-1),"")</f>
        <v>#DIV/0!</v>
      </c>
      <c r="AG360" s="542" t="e">
        <f>IF(AND(X360&lt;&gt;0,Y360&lt;&gt;""),(Y360/X360-1),"")</f>
        <v>#DIV/0!</v>
      </c>
      <c r="AH360" s="542" t="e">
        <f>IF(AND(W360&lt;&gt;0,X360&lt;&gt;""),(X360/W360-1),"")</f>
        <v>#DIV/0!</v>
      </c>
      <c r="AI360" s="542" t="e">
        <f>IF(AND(V360&lt;&gt;0,V360&lt;&gt;""),(W360/V360-1),"")</f>
        <v>#DIV/0!</v>
      </c>
      <c r="AJ360" s="543" t="e">
        <f>IF(AND(U360&lt;&gt;0,U360&lt;&gt;""),(V360/U360-1),"")</f>
        <v>#DIV/0!</v>
      </c>
      <c r="AK360" s="395"/>
    </row>
    <row r="361" spans="1:37" s="390" customFormat="1" ht="12.75" customHeight="1">
      <c r="A361" s="313" t="s">
        <v>2097</v>
      </c>
      <c r="B361" s="130" t="s">
        <v>559</v>
      </c>
      <c r="C361" s="130"/>
      <c r="D361" s="393"/>
      <c r="E361" s="457" t="s">
        <v>2597</v>
      </c>
      <c r="F361" s="425" t="e">
        <f>(F26*$P6/$P26)/'Macro '!$P$8</f>
        <v>#DIV/0!</v>
      </c>
      <c r="G361" s="425" t="e">
        <f>(G26*$P6/$P26)/'Macro '!$P$8</f>
        <v>#DIV/0!</v>
      </c>
      <c r="H361" s="425" t="e">
        <f>(H26*$P6/$P26)/'Macro '!$P$8</f>
        <v>#DIV/0!</v>
      </c>
      <c r="I361" s="425" t="e">
        <f>(I26*$P6/$P26)/'Macro '!$P$8</f>
        <v>#DIV/0!</v>
      </c>
      <c r="J361" s="425" t="e">
        <f>(J26*$P6/$P26)/'Macro '!$P$8</f>
        <v>#DIV/0!</v>
      </c>
      <c r="K361" s="425" t="e">
        <f>(K26*$P6/$P26)/'Macro '!$P$8</f>
        <v>#DIV/0!</v>
      </c>
      <c r="L361" s="425" t="e">
        <f>(L26*$P6/$P26)/'Macro '!$P$8</f>
        <v>#DIV/0!</v>
      </c>
      <c r="M361" s="425" t="e">
        <f>(M26*$P6/$P26)/'Macro '!$P$8</f>
        <v>#DIV/0!</v>
      </c>
      <c r="N361" s="425" t="e">
        <f>(N26*$P6/$P26)/'Macro '!$P$8</f>
        <v>#DIV/0!</v>
      </c>
      <c r="O361" s="425" t="e">
        <f>(O26*$P6/$P26)/'Macro '!$P$8</f>
        <v>#DIV/0!</v>
      </c>
      <c r="P361" s="425" t="e">
        <f>(P26*$P6/$P26)/'Macro '!$P$8</f>
        <v>#DIV/0!</v>
      </c>
      <c r="Q361" s="425" t="e">
        <f>(Q26*$P6/$P26)/'Macro '!$P$8</f>
        <v>#DIV/0!</v>
      </c>
      <c r="R361" s="425" t="e">
        <f>(R26*$P6/$P26)/'Macro '!$P$8</f>
        <v>#DIV/0!</v>
      </c>
      <c r="S361" s="425" t="e">
        <f>(S26*$P6/$P26)/'Macro '!$P$8</f>
        <v>#DIV/0!</v>
      </c>
      <c r="T361" s="425" t="e">
        <f>(T26*$P6/$P26)/'Macro '!$P$8</f>
        <v>#DIV/0!</v>
      </c>
      <c r="U361" s="425" t="e">
        <f>(U26*$P6/$P26)/'Macro '!$P$8</f>
        <v>#DIV/0!</v>
      </c>
      <c r="V361" s="425" t="e">
        <f>(V26*$P6/$P26)/'Macro '!$P$8</f>
        <v>#DIV/0!</v>
      </c>
      <c r="W361" s="425" t="e">
        <f>(W26*$P6/$P26)/'Macro '!$P$8</f>
        <v>#DIV/0!</v>
      </c>
      <c r="X361" s="425" t="e">
        <f>(X26*$P6/$P26)/'Macro '!$P$8</f>
        <v>#DIV/0!</v>
      </c>
      <c r="Y361" s="425" t="e">
        <f>(Y26*$P6/$P26)/'Macro '!$P$8</f>
        <v>#DIV/0!</v>
      </c>
      <c r="Z361" s="425" t="e">
        <f>(Z26*$P6/$P26)/'Macro '!$P$8</f>
        <v>#DIV/0!</v>
      </c>
      <c r="AA361" s="425" t="e">
        <f>(AA26*$P6/$P26)/'Macro '!$P$8</f>
        <v>#DIV/0!</v>
      </c>
      <c r="AB361" s="425" t="e">
        <f>(AB26*$P6/$P26)/'Macro '!$P$8</f>
        <v>#DIV/0!</v>
      </c>
      <c r="AD361" s="403"/>
      <c r="AE361" s="957"/>
      <c r="AF361" s="541" t="e">
        <f>IF(AND(Y361&lt;&gt;0,Z361&lt;&gt;""),(Z361/Y361-1),"")</f>
        <v>#DIV/0!</v>
      </c>
      <c r="AG361" s="542" t="e">
        <f>IF(AND(X361&lt;&gt;0,Y361&lt;&gt;""),(Y361/X361-1),"")</f>
        <v>#DIV/0!</v>
      </c>
      <c r="AH361" s="542" t="e">
        <f>IF(AND(W361&lt;&gt;0,X361&lt;&gt;""),(X361/W361-1),"")</f>
        <v>#DIV/0!</v>
      </c>
      <c r="AI361" s="542" t="e">
        <f>IF(AND(V361&lt;&gt;0,V361&lt;&gt;""),(W361/V361-1),"")</f>
        <v>#DIV/0!</v>
      </c>
      <c r="AJ361" s="543" t="e">
        <f>IF(AND(U361&lt;&gt;0,U361&lt;&gt;""),(V361/U361-1),"")</f>
        <v>#DIV/0!</v>
      </c>
      <c r="AK361" s="395"/>
    </row>
    <row r="362" spans="1:37" s="390" customFormat="1" ht="12.75" customHeight="1">
      <c r="A362" s="41" t="s">
        <v>2098</v>
      </c>
      <c r="B362" s="561" t="s">
        <v>1956</v>
      </c>
      <c r="C362" s="561"/>
      <c r="D362" s="393"/>
      <c r="E362" s="457" t="s">
        <v>2597</v>
      </c>
      <c r="F362" s="425" t="e">
        <f>(F27*$P7/$P27)/'Macro '!$P$8</f>
        <v>#DIV/0!</v>
      </c>
      <c r="G362" s="425" t="e">
        <f>(G27*$P7/$P27)/'Macro '!$P$8</f>
        <v>#DIV/0!</v>
      </c>
      <c r="H362" s="425" t="e">
        <f>(H27*$P7/$P27)/'Macro '!$P$8</f>
        <v>#DIV/0!</v>
      </c>
      <c r="I362" s="425" t="e">
        <f>(I27*$P7/$P27)/'Macro '!$P$8</f>
        <v>#DIV/0!</v>
      </c>
      <c r="J362" s="425" t="e">
        <f>(J27*$P7/$P27)/'Macro '!$P$8</f>
        <v>#DIV/0!</v>
      </c>
      <c r="K362" s="425" t="e">
        <f>(K27*$P7/$P27)/'Macro '!$P$8</f>
        <v>#DIV/0!</v>
      </c>
      <c r="L362" s="425" t="e">
        <f>(L27*$P7/$P27)/'Macro '!$P$8</f>
        <v>#DIV/0!</v>
      </c>
      <c r="M362" s="425" t="e">
        <f>(M27*$P7/$P27)/'Macro '!$P$8</f>
        <v>#DIV/0!</v>
      </c>
      <c r="N362" s="425" t="e">
        <f>(N27*$P7/$P27)/'Macro '!$P$8</f>
        <v>#DIV/0!</v>
      </c>
      <c r="O362" s="425" t="e">
        <f>(O27*$P7/$P27)/'Macro '!$P$8</f>
        <v>#DIV/0!</v>
      </c>
      <c r="P362" s="425" t="e">
        <f>(P27*$P7/$P27)/'Macro '!$P$8</f>
        <v>#DIV/0!</v>
      </c>
      <c r="Q362" s="425" t="e">
        <f>(Q27*$P7/$P27)/'Macro '!$P$8</f>
        <v>#DIV/0!</v>
      </c>
      <c r="R362" s="425" t="e">
        <f>(R27*$P7/$P27)/'Macro '!$P$8</f>
        <v>#DIV/0!</v>
      </c>
      <c r="S362" s="425" t="e">
        <f>(S27*$P7/$P27)/'Macro '!$P$8</f>
        <v>#DIV/0!</v>
      </c>
      <c r="T362" s="425" t="e">
        <f>(T27*$P7/$P27)/'Macro '!$P$8</f>
        <v>#DIV/0!</v>
      </c>
      <c r="U362" s="425" t="e">
        <f>(U27*$P7/$P27)/'Macro '!$P$8</f>
        <v>#DIV/0!</v>
      </c>
      <c r="V362" s="425" t="e">
        <f>(V27*$P7/$P27)/'Macro '!$P$8</f>
        <v>#DIV/0!</v>
      </c>
      <c r="W362" s="425" t="e">
        <f>(W27*$P7/$P27)/'Macro '!$P$8</f>
        <v>#DIV/0!</v>
      </c>
      <c r="X362" s="425" t="e">
        <f>(X27*$P7/$P27)/'Macro '!$P$8</f>
        <v>#DIV/0!</v>
      </c>
      <c r="Y362" s="425" t="e">
        <f>(Y27*$P7/$P27)/'Macro '!$P$8</f>
        <v>#DIV/0!</v>
      </c>
      <c r="Z362" s="425" t="e">
        <f>(Z27*$P7/$P27)/'Macro '!$P$8</f>
        <v>#DIV/0!</v>
      </c>
      <c r="AA362" s="425" t="e">
        <f>(AA27*$P7/$P27)/'Macro '!$P$8</f>
        <v>#DIV/0!</v>
      </c>
      <c r="AB362" s="425" t="e">
        <f>(AB27*$P7/$P27)/'Macro '!$P$8</f>
        <v>#DIV/0!</v>
      </c>
      <c r="AD362" s="403"/>
      <c r="AE362" s="957"/>
      <c r="AF362" s="541" t="e">
        <f>IF(AND(Y362&lt;&gt;0,Z362&lt;&gt;""),(Z362/Y362-1),"")</f>
        <v>#DIV/0!</v>
      </c>
      <c r="AG362" s="542" t="e">
        <f>IF(AND(X362&lt;&gt;0,Y362&lt;&gt;""),(Y362/X362-1),"")</f>
        <v>#DIV/0!</v>
      </c>
      <c r="AH362" s="542" t="e">
        <f>IF(AND(W362&lt;&gt;0,X362&lt;&gt;""),(X362/W362-1),"")</f>
        <v>#DIV/0!</v>
      </c>
      <c r="AI362" s="542" t="e">
        <f>IF(AND(V362&lt;&gt;0,V362&lt;&gt;""),(W362/V362-1),"")</f>
        <v>#DIV/0!</v>
      </c>
      <c r="AJ362" s="543" t="e">
        <f>IF(AND(U362&lt;&gt;0,U362&lt;&gt;""),(V362/U362-1),"")</f>
        <v>#DIV/0!</v>
      </c>
      <c r="AK362" s="395"/>
    </row>
    <row r="363" spans="1:37" s="390" customFormat="1" ht="12.75" customHeight="1">
      <c r="A363" s="41" t="s">
        <v>2099</v>
      </c>
      <c r="B363" s="561" t="s">
        <v>1957</v>
      </c>
      <c r="C363" s="561"/>
      <c r="D363" s="393"/>
      <c r="E363" s="457" t="s">
        <v>2597</v>
      </c>
      <c r="F363" s="425" t="e">
        <f>(F28*$P8/$P28)/'Macro '!$P$8</f>
        <v>#DIV/0!</v>
      </c>
      <c r="G363" s="425" t="e">
        <f>(G28*$P8/$P28)/'Macro '!$P$8</f>
        <v>#DIV/0!</v>
      </c>
      <c r="H363" s="425" t="e">
        <f>(H28*$P8/$P28)/'Macro '!$P$8</f>
        <v>#DIV/0!</v>
      </c>
      <c r="I363" s="425" t="e">
        <f>(I28*$P8/$P28)/'Macro '!$P$8</f>
        <v>#DIV/0!</v>
      </c>
      <c r="J363" s="425" t="e">
        <f>(J28*$P8/$P28)/'Macro '!$P$8</f>
        <v>#DIV/0!</v>
      </c>
      <c r="K363" s="425" t="e">
        <f>(K28*$P8/$P28)/'Macro '!$P$8</f>
        <v>#DIV/0!</v>
      </c>
      <c r="L363" s="425" t="e">
        <f>(L28*$P8/$P28)/'Macro '!$P$8</f>
        <v>#DIV/0!</v>
      </c>
      <c r="M363" s="425" t="e">
        <f>(M28*$P8/$P28)/'Macro '!$P$8</f>
        <v>#DIV/0!</v>
      </c>
      <c r="N363" s="425" t="e">
        <f>(N28*$P8/$P28)/'Macro '!$P$8</f>
        <v>#DIV/0!</v>
      </c>
      <c r="O363" s="425" t="e">
        <f>(O28*$P8/$P28)/'Macro '!$P$8</f>
        <v>#DIV/0!</v>
      </c>
      <c r="P363" s="425" t="e">
        <f>(P28*$P8/$P28)/'Macro '!$P$8</f>
        <v>#DIV/0!</v>
      </c>
      <c r="Q363" s="425" t="e">
        <f>(Q28*$P8/$P28)/'Macro '!$P$8</f>
        <v>#DIV/0!</v>
      </c>
      <c r="R363" s="425" t="e">
        <f>(R28*$P8/$P28)/'Macro '!$P$8</f>
        <v>#DIV/0!</v>
      </c>
      <c r="S363" s="425" t="e">
        <f>(S28*$P8/$P28)/'Macro '!$P$8</f>
        <v>#DIV/0!</v>
      </c>
      <c r="T363" s="425" t="e">
        <f>(T28*$P8/$P28)/'Macro '!$P$8</f>
        <v>#DIV/0!</v>
      </c>
      <c r="U363" s="425" t="e">
        <f>(U28*$P8/$P28)/'Macro '!$P$8</f>
        <v>#DIV/0!</v>
      </c>
      <c r="V363" s="425" t="e">
        <f>(V28*$P8/$P28)/'Macro '!$P$8</f>
        <v>#DIV/0!</v>
      </c>
      <c r="W363" s="425" t="e">
        <f>(W28*$P8/$P28)/'Macro '!$P$8</f>
        <v>#DIV/0!</v>
      </c>
      <c r="X363" s="425" t="e">
        <f>(X28*$P8/$P28)/'Macro '!$P$8</f>
        <v>#DIV/0!</v>
      </c>
      <c r="Y363" s="425" t="e">
        <f>(Y28*$P8/$P28)/'Macro '!$P$8</f>
        <v>#DIV/0!</v>
      </c>
      <c r="Z363" s="425" t="e">
        <f>(Z28*$P8/$P28)/'Macro '!$P$8</f>
        <v>#DIV/0!</v>
      </c>
      <c r="AA363" s="425" t="e">
        <f>(AA28*$P8/$P28)/'Macro '!$P$8</f>
        <v>#DIV/0!</v>
      </c>
      <c r="AB363" s="425" t="e">
        <f>(AB28*$P8/$P28)/'Macro '!$P$8</f>
        <v>#DIV/0!</v>
      </c>
      <c r="AD363" s="403"/>
      <c r="AE363" s="957"/>
      <c r="AF363" s="541" t="e">
        <f t="shared" ref="AF363:AF372" si="270">IF(AND(Y363&lt;&gt;0,Z363&lt;&gt;""),(Z363/Y363-1),"")</f>
        <v>#DIV/0!</v>
      </c>
      <c r="AG363" s="542" t="e">
        <f t="shared" ref="AG363:AG372" si="271">IF(AND(X363&lt;&gt;0,Y363&lt;&gt;""),(Y363/X363-1),"")</f>
        <v>#DIV/0!</v>
      </c>
      <c r="AH363" s="542" t="e">
        <f t="shared" ref="AH363:AH372" si="272">IF(AND(W363&lt;&gt;0,X363&lt;&gt;""),(X363/W363-1),"")</f>
        <v>#DIV/0!</v>
      </c>
      <c r="AI363" s="542" t="e">
        <f t="shared" ref="AI363:AI372" si="273">IF(AND(V363&lt;&gt;0,V363&lt;&gt;""),(W363/V363-1),"")</f>
        <v>#DIV/0!</v>
      </c>
      <c r="AJ363" s="543" t="e">
        <f t="shared" ref="AJ363:AJ372" si="274">IF(AND(U363&lt;&gt;0,U363&lt;&gt;""),(V363/U363-1),"")</f>
        <v>#DIV/0!</v>
      </c>
      <c r="AK363" s="395"/>
    </row>
    <row r="364" spans="1:37" s="390" customFormat="1" ht="12.75" customHeight="1">
      <c r="A364" s="41" t="s">
        <v>2100</v>
      </c>
      <c r="B364" s="561" t="s">
        <v>1958</v>
      </c>
      <c r="C364" s="561"/>
      <c r="D364" s="393"/>
      <c r="E364" s="457" t="s">
        <v>2597</v>
      </c>
      <c r="F364" s="425" t="e">
        <f>(F29*$P9/$P29)/'Macro '!$P$8</f>
        <v>#DIV/0!</v>
      </c>
      <c r="G364" s="425" t="e">
        <f>(G29*$P9/$P29)/'Macro '!$P$8</f>
        <v>#DIV/0!</v>
      </c>
      <c r="H364" s="425" t="e">
        <f>(H29*$P9/$P29)/'Macro '!$P$8</f>
        <v>#DIV/0!</v>
      </c>
      <c r="I364" s="425" t="e">
        <f>(I29*$P9/$P29)/'Macro '!$P$8</f>
        <v>#DIV/0!</v>
      </c>
      <c r="J364" s="425" t="e">
        <f>(J29*$P9/$P29)/'Macro '!$P$8</f>
        <v>#DIV/0!</v>
      </c>
      <c r="K364" s="425" t="e">
        <f>(K29*$P9/$P29)/'Macro '!$P$8</f>
        <v>#DIV/0!</v>
      </c>
      <c r="L364" s="425" t="e">
        <f>(L29*$P9/$P29)/'Macro '!$P$8</f>
        <v>#DIV/0!</v>
      </c>
      <c r="M364" s="425" t="e">
        <f>(M29*$P9/$P29)/'Macro '!$P$8</f>
        <v>#DIV/0!</v>
      </c>
      <c r="N364" s="425" t="e">
        <f>(N29*$P9/$P29)/'Macro '!$P$8</f>
        <v>#DIV/0!</v>
      </c>
      <c r="O364" s="425" t="e">
        <f>(O29*$P9/$P29)/'Macro '!$P$8</f>
        <v>#DIV/0!</v>
      </c>
      <c r="P364" s="425" t="e">
        <f>(P29*$P9/$P29)/'Macro '!$P$8</f>
        <v>#DIV/0!</v>
      </c>
      <c r="Q364" s="425" t="e">
        <f>(Q29*$P9/$P29)/'Macro '!$P$8</f>
        <v>#DIV/0!</v>
      </c>
      <c r="R364" s="425" t="e">
        <f>(R29*$P9/$P29)/'Macro '!$P$8</f>
        <v>#DIV/0!</v>
      </c>
      <c r="S364" s="425" t="e">
        <f>(S29*$P9/$P29)/'Macro '!$P$8</f>
        <v>#DIV/0!</v>
      </c>
      <c r="T364" s="425" t="e">
        <f>(T29*$P9/$P29)/'Macro '!$P$8</f>
        <v>#DIV/0!</v>
      </c>
      <c r="U364" s="425" t="e">
        <f>(U29*$P9/$P29)/'Macro '!$P$8</f>
        <v>#DIV/0!</v>
      </c>
      <c r="V364" s="425" t="e">
        <f>(V29*$P9/$P29)/'Macro '!$P$8</f>
        <v>#DIV/0!</v>
      </c>
      <c r="W364" s="425" t="e">
        <f>(W29*$P9/$P29)/'Macro '!$P$8</f>
        <v>#DIV/0!</v>
      </c>
      <c r="X364" s="425" t="e">
        <f>(X29*$P9/$P29)/'Macro '!$P$8</f>
        <v>#DIV/0!</v>
      </c>
      <c r="Y364" s="425" t="e">
        <f>(Y29*$P9/$P29)/'Macro '!$P$8</f>
        <v>#DIV/0!</v>
      </c>
      <c r="Z364" s="425" t="e">
        <f>(Z29*$P9/$P29)/'Macro '!$P$8</f>
        <v>#DIV/0!</v>
      </c>
      <c r="AA364" s="425" t="e">
        <f>(AA29*$P9/$P29)/'Macro '!$P$8</f>
        <v>#DIV/0!</v>
      </c>
      <c r="AB364" s="425" t="e">
        <f>(AB29*$P9/$P29)/'Macro '!$P$8</f>
        <v>#DIV/0!</v>
      </c>
      <c r="AD364" s="403"/>
      <c r="AE364" s="957"/>
      <c r="AF364" s="541" t="e">
        <f t="shared" si="270"/>
        <v>#DIV/0!</v>
      </c>
      <c r="AG364" s="542" t="e">
        <f t="shared" si="271"/>
        <v>#DIV/0!</v>
      </c>
      <c r="AH364" s="542" t="e">
        <f t="shared" si="272"/>
        <v>#DIV/0!</v>
      </c>
      <c r="AI364" s="542" t="e">
        <f t="shared" si="273"/>
        <v>#DIV/0!</v>
      </c>
      <c r="AJ364" s="543" t="e">
        <f t="shared" si="274"/>
        <v>#DIV/0!</v>
      </c>
      <c r="AK364" s="395"/>
    </row>
    <row r="365" spans="1:37" s="390" customFormat="1" ht="12.75" customHeight="1">
      <c r="A365" s="41" t="s">
        <v>2101</v>
      </c>
      <c r="B365" s="561" t="s">
        <v>1959</v>
      </c>
      <c r="C365" s="561"/>
      <c r="D365" s="393"/>
      <c r="E365" s="457" t="s">
        <v>2597</v>
      </c>
      <c r="F365" s="425" t="e">
        <f>(F30*$P10/$P30)/'Macro '!$P$8</f>
        <v>#DIV/0!</v>
      </c>
      <c r="G365" s="425" t="e">
        <f>(G30*$P10/$P30)/'Macro '!$P$8</f>
        <v>#DIV/0!</v>
      </c>
      <c r="H365" s="425" t="e">
        <f>(H30*$P10/$P30)/'Macro '!$P$8</f>
        <v>#DIV/0!</v>
      </c>
      <c r="I365" s="425" t="e">
        <f>(I30*$P10/$P30)/'Macro '!$P$8</f>
        <v>#DIV/0!</v>
      </c>
      <c r="J365" s="425" t="e">
        <f>(J30*$P10/$P30)/'Macro '!$P$8</f>
        <v>#DIV/0!</v>
      </c>
      <c r="K365" s="425" t="e">
        <f>(K30*$P10/$P30)/'Macro '!$P$8</f>
        <v>#DIV/0!</v>
      </c>
      <c r="L365" s="425" t="e">
        <f>(L30*$P10/$P30)/'Macro '!$P$8</f>
        <v>#DIV/0!</v>
      </c>
      <c r="M365" s="425" t="e">
        <f>(M30*$P10/$P30)/'Macro '!$P$8</f>
        <v>#DIV/0!</v>
      </c>
      <c r="N365" s="425" t="e">
        <f>(N30*$P10/$P30)/'Macro '!$P$8</f>
        <v>#DIV/0!</v>
      </c>
      <c r="O365" s="425" t="e">
        <f>(O30*$P10/$P30)/'Macro '!$P$8</f>
        <v>#DIV/0!</v>
      </c>
      <c r="P365" s="425" t="e">
        <f>(P30*$P10/$P30)/'Macro '!$P$8</f>
        <v>#DIV/0!</v>
      </c>
      <c r="Q365" s="425" t="e">
        <f>(Q30*$P10/$P30)/'Macro '!$P$8</f>
        <v>#DIV/0!</v>
      </c>
      <c r="R365" s="425" t="e">
        <f>(R30*$P10/$P30)/'Macro '!$P$8</f>
        <v>#DIV/0!</v>
      </c>
      <c r="S365" s="425" t="e">
        <f>(S30*$P10/$P30)/'Macro '!$P$8</f>
        <v>#DIV/0!</v>
      </c>
      <c r="T365" s="425" t="e">
        <f>(T30*$P10/$P30)/'Macro '!$P$8</f>
        <v>#DIV/0!</v>
      </c>
      <c r="U365" s="425" t="e">
        <f>(U30*$P10/$P30)/'Macro '!$P$8</f>
        <v>#DIV/0!</v>
      </c>
      <c r="V365" s="425" t="e">
        <f>(V30*$P10/$P30)/'Macro '!$P$8</f>
        <v>#DIV/0!</v>
      </c>
      <c r="W365" s="425" t="e">
        <f>(W30*$P10/$P30)/'Macro '!$P$8</f>
        <v>#DIV/0!</v>
      </c>
      <c r="X365" s="425" t="e">
        <f>(X30*$P10/$P30)/'Macro '!$P$8</f>
        <v>#DIV/0!</v>
      </c>
      <c r="Y365" s="425" t="e">
        <f>(Y30*$P10/$P30)/'Macro '!$P$8</f>
        <v>#DIV/0!</v>
      </c>
      <c r="Z365" s="425" t="e">
        <f>(Z30*$P10/$P30)/'Macro '!$P$8</f>
        <v>#DIV/0!</v>
      </c>
      <c r="AA365" s="425" t="e">
        <f>(AA30*$P10/$P30)/'Macro '!$P$8</f>
        <v>#DIV/0!</v>
      </c>
      <c r="AB365" s="425" t="e">
        <f>(AB30*$P10/$P30)/'Macro '!$P$8</f>
        <v>#DIV/0!</v>
      </c>
      <c r="AD365" s="403"/>
      <c r="AE365" s="957"/>
      <c r="AF365" s="541" t="e">
        <f t="shared" si="270"/>
        <v>#DIV/0!</v>
      </c>
      <c r="AG365" s="542" t="e">
        <f t="shared" si="271"/>
        <v>#DIV/0!</v>
      </c>
      <c r="AH365" s="542" t="e">
        <f t="shared" si="272"/>
        <v>#DIV/0!</v>
      </c>
      <c r="AI365" s="542" t="e">
        <f t="shared" si="273"/>
        <v>#DIV/0!</v>
      </c>
      <c r="AJ365" s="543" t="e">
        <f t="shared" si="274"/>
        <v>#DIV/0!</v>
      </c>
      <c r="AK365" s="395"/>
    </row>
    <row r="366" spans="1:37" s="390" customFormat="1" ht="12.75" customHeight="1">
      <c r="A366" s="41" t="s">
        <v>2102</v>
      </c>
      <c r="B366" s="561" t="s">
        <v>1960</v>
      </c>
      <c r="C366" s="561"/>
      <c r="D366" s="393"/>
      <c r="E366" s="457" t="s">
        <v>2597</v>
      </c>
      <c r="F366" s="425" t="e">
        <f>(F31*$P11/$P31)/'Macro '!$P$8</f>
        <v>#DIV/0!</v>
      </c>
      <c r="G366" s="425" t="e">
        <f>(G31*$P11/$P31)/'Macro '!$P$8</f>
        <v>#DIV/0!</v>
      </c>
      <c r="H366" s="425" t="e">
        <f>(H31*$P11/$P31)/'Macro '!$P$8</f>
        <v>#DIV/0!</v>
      </c>
      <c r="I366" s="425" t="e">
        <f>(I31*$P11/$P31)/'Macro '!$P$8</f>
        <v>#DIV/0!</v>
      </c>
      <c r="J366" s="425" t="e">
        <f>(J31*$P11/$P31)/'Macro '!$P$8</f>
        <v>#DIV/0!</v>
      </c>
      <c r="K366" s="425" t="e">
        <f>(K31*$P11/$P31)/'Macro '!$P$8</f>
        <v>#DIV/0!</v>
      </c>
      <c r="L366" s="425" t="e">
        <f>(L31*$P11/$P31)/'Macro '!$P$8</f>
        <v>#DIV/0!</v>
      </c>
      <c r="M366" s="425" t="e">
        <f>(M31*$P11/$P31)/'Macro '!$P$8</f>
        <v>#DIV/0!</v>
      </c>
      <c r="N366" s="425" t="e">
        <f>(N31*$P11/$P31)/'Macro '!$P$8</f>
        <v>#DIV/0!</v>
      </c>
      <c r="O366" s="425" t="e">
        <f>(O31*$P11/$P31)/'Macro '!$P$8</f>
        <v>#DIV/0!</v>
      </c>
      <c r="P366" s="425" t="e">
        <f>(P31*$P11/$P31)/'Macro '!$P$8</f>
        <v>#DIV/0!</v>
      </c>
      <c r="Q366" s="425" t="e">
        <f>(Q31*$P11/$P31)/'Macro '!$P$8</f>
        <v>#DIV/0!</v>
      </c>
      <c r="R366" s="425" t="e">
        <f>(R31*$P11/$P31)/'Macro '!$P$8</f>
        <v>#DIV/0!</v>
      </c>
      <c r="S366" s="425" t="e">
        <f>(S31*$P11/$P31)/'Macro '!$P$8</f>
        <v>#DIV/0!</v>
      </c>
      <c r="T366" s="425" t="e">
        <f>(T31*$P11/$P31)/'Macro '!$P$8</f>
        <v>#DIV/0!</v>
      </c>
      <c r="U366" s="425" t="e">
        <f>(U31*$P11/$P31)/'Macro '!$P$8</f>
        <v>#DIV/0!</v>
      </c>
      <c r="V366" s="425" t="e">
        <f>(V31*$P11/$P31)/'Macro '!$P$8</f>
        <v>#DIV/0!</v>
      </c>
      <c r="W366" s="425" t="e">
        <f>(W31*$P11/$P31)/'Macro '!$P$8</f>
        <v>#DIV/0!</v>
      </c>
      <c r="X366" s="425" t="e">
        <f>(X31*$P11/$P31)/'Macro '!$P$8</f>
        <v>#DIV/0!</v>
      </c>
      <c r="Y366" s="425" t="e">
        <f>(Y31*$P11/$P31)/'Macro '!$P$8</f>
        <v>#DIV/0!</v>
      </c>
      <c r="Z366" s="425" t="e">
        <f>(Z31*$P11/$P31)/'Macro '!$P$8</f>
        <v>#DIV/0!</v>
      </c>
      <c r="AA366" s="425" t="e">
        <f>(AA31*$P11/$P31)/'Macro '!$P$8</f>
        <v>#DIV/0!</v>
      </c>
      <c r="AB366" s="425" t="e">
        <f>(AB31*$P11/$P31)/'Macro '!$P$8</f>
        <v>#DIV/0!</v>
      </c>
      <c r="AD366" s="403"/>
      <c r="AE366" s="957"/>
      <c r="AF366" s="541" t="e">
        <f t="shared" si="270"/>
        <v>#DIV/0!</v>
      </c>
      <c r="AG366" s="542" t="e">
        <f t="shared" si="271"/>
        <v>#DIV/0!</v>
      </c>
      <c r="AH366" s="542" t="e">
        <f t="shared" si="272"/>
        <v>#DIV/0!</v>
      </c>
      <c r="AI366" s="542" t="e">
        <f t="shared" si="273"/>
        <v>#DIV/0!</v>
      </c>
      <c r="AJ366" s="543" t="e">
        <f t="shared" si="274"/>
        <v>#DIV/0!</v>
      </c>
      <c r="AK366" s="395"/>
    </row>
    <row r="367" spans="1:37" s="390" customFormat="1" ht="12.75" customHeight="1">
      <c r="A367" s="41" t="s">
        <v>2103</v>
      </c>
      <c r="B367" s="561" t="s">
        <v>1961</v>
      </c>
      <c r="C367" s="561"/>
      <c r="D367" s="393"/>
      <c r="E367" s="457" t="s">
        <v>2597</v>
      </c>
      <c r="F367" s="425" t="e">
        <f>(F32*$P12/$P32)/'Macro '!$P$8</f>
        <v>#DIV/0!</v>
      </c>
      <c r="G367" s="425" t="e">
        <f>(G32*$P12/$P32)/'Macro '!$P$8</f>
        <v>#DIV/0!</v>
      </c>
      <c r="H367" s="425" t="e">
        <f>(H32*$P12/$P32)/'Macro '!$P$8</f>
        <v>#DIV/0!</v>
      </c>
      <c r="I367" s="425" t="e">
        <f>(I32*$P12/$P32)/'Macro '!$P$8</f>
        <v>#DIV/0!</v>
      </c>
      <c r="J367" s="425" t="e">
        <f>(J32*$P12/$P32)/'Macro '!$P$8</f>
        <v>#DIV/0!</v>
      </c>
      <c r="K367" s="425" t="e">
        <f>(K32*$P12/$P32)/'Macro '!$P$8</f>
        <v>#DIV/0!</v>
      </c>
      <c r="L367" s="425" t="e">
        <f>(L32*$P12/$P32)/'Macro '!$P$8</f>
        <v>#DIV/0!</v>
      </c>
      <c r="M367" s="425" t="e">
        <f>(M32*$P12/$P32)/'Macro '!$P$8</f>
        <v>#DIV/0!</v>
      </c>
      <c r="N367" s="425" t="e">
        <f>(N32*$P12/$P32)/'Macro '!$P$8</f>
        <v>#DIV/0!</v>
      </c>
      <c r="O367" s="425" t="e">
        <f>(O32*$P12/$P32)/'Macro '!$P$8</f>
        <v>#DIV/0!</v>
      </c>
      <c r="P367" s="425" t="e">
        <f>(P32*$P12/$P32)/'Macro '!$P$8</f>
        <v>#DIV/0!</v>
      </c>
      <c r="Q367" s="425" t="e">
        <f>(Q32*$P12/$P32)/'Macro '!$P$8</f>
        <v>#DIV/0!</v>
      </c>
      <c r="R367" s="425" t="e">
        <f>(R32*$P12/$P32)/'Macro '!$P$8</f>
        <v>#DIV/0!</v>
      </c>
      <c r="S367" s="425" t="e">
        <f>(S32*$P12/$P32)/'Macro '!$P$8</f>
        <v>#DIV/0!</v>
      </c>
      <c r="T367" s="425" t="e">
        <f>(T32*$P12/$P32)/'Macro '!$P$8</f>
        <v>#DIV/0!</v>
      </c>
      <c r="U367" s="425" t="e">
        <f>(U32*$P12/$P32)/'Macro '!$P$8</f>
        <v>#DIV/0!</v>
      </c>
      <c r="V367" s="425" t="e">
        <f>(V32*$P12/$P32)/'Macro '!$P$8</f>
        <v>#DIV/0!</v>
      </c>
      <c r="W367" s="425" t="e">
        <f>(W32*$P12/$P32)/'Macro '!$P$8</f>
        <v>#DIV/0!</v>
      </c>
      <c r="X367" s="425" t="e">
        <f>(X32*$P12/$P32)/'Macro '!$P$8</f>
        <v>#DIV/0!</v>
      </c>
      <c r="Y367" s="425" t="e">
        <f>(Y32*$P12/$P32)/'Macro '!$P$8</f>
        <v>#DIV/0!</v>
      </c>
      <c r="Z367" s="425" t="e">
        <f>(Z32*$P12/$P32)/'Macro '!$P$8</f>
        <v>#DIV/0!</v>
      </c>
      <c r="AA367" s="425" t="e">
        <f>(AA32*$P12/$P32)/'Macro '!$P$8</f>
        <v>#DIV/0!</v>
      </c>
      <c r="AB367" s="425" t="e">
        <f>(AB32*$P12/$P32)/'Macro '!$P$8</f>
        <v>#DIV/0!</v>
      </c>
      <c r="AD367" s="403"/>
      <c r="AE367" s="957"/>
      <c r="AF367" s="541" t="e">
        <f t="shared" si="270"/>
        <v>#DIV/0!</v>
      </c>
      <c r="AG367" s="542" t="e">
        <f t="shared" si="271"/>
        <v>#DIV/0!</v>
      </c>
      <c r="AH367" s="542" t="e">
        <f t="shared" si="272"/>
        <v>#DIV/0!</v>
      </c>
      <c r="AI367" s="542" t="e">
        <f t="shared" si="273"/>
        <v>#DIV/0!</v>
      </c>
      <c r="AJ367" s="543" t="e">
        <f t="shared" si="274"/>
        <v>#DIV/0!</v>
      </c>
      <c r="AK367" s="395"/>
    </row>
    <row r="368" spans="1:37" s="390" customFormat="1" ht="12.75" customHeight="1">
      <c r="A368" s="41" t="s">
        <v>2104</v>
      </c>
      <c r="B368" s="561" t="s">
        <v>1962</v>
      </c>
      <c r="C368" s="561"/>
      <c r="D368" s="393"/>
      <c r="E368" s="457" t="s">
        <v>2597</v>
      </c>
      <c r="F368" s="425" t="e">
        <f>(F33*$P13/$P33)/'Macro '!$P$8</f>
        <v>#DIV/0!</v>
      </c>
      <c r="G368" s="425" t="e">
        <f>(G33*$P13/$P33)/'Macro '!$P$8</f>
        <v>#DIV/0!</v>
      </c>
      <c r="H368" s="425" t="e">
        <f>(H33*$P13/$P33)/'Macro '!$P$8</f>
        <v>#DIV/0!</v>
      </c>
      <c r="I368" s="425" t="e">
        <f>(I33*$P13/$P33)/'Macro '!$P$8</f>
        <v>#DIV/0!</v>
      </c>
      <c r="J368" s="425" t="e">
        <f>(J33*$P13/$P33)/'Macro '!$P$8</f>
        <v>#DIV/0!</v>
      </c>
      <c r="K368" s="425" t="e">
        <f>(K33*$P13/$P33)/'Macro '!$P$8</f>
        <v>#DIV/0!</v>
      </c>
      <c r="L368" s="425" t="e">
        <f>(L33*$P13/$P33)/'Macro '!$P$8</f>
        <v>#DIV/0!</v>
      </c>
      <c r="M368" s="425" t="e">
        <f>(M33*$P13/$P33)/'Macro '!$P$8</f>
        <v>#DIV/0!</v>
      </c>
      <c r="N368" s="425" t="e">
        <f>(N33*$P13/$P33)/'Macro '!$P$8</f>
        <v>#DIV/0!</v>
      </c>
      <c r="O368" s="425" t="e">
        <f>(O33*$P13/$P33)/'Macro '!$P$8</f>
        <v>#DIV/0!</v>
      </c>
      <c r="P368" s="425" t="e">
        <f>(P33*$P13/$P33)/'Macro '!$P$8</f>
        <v>#DIV/0!</v>
      </c>
      <c r="Q368" s="425" t="e">
        <f>(Q33*$P13/$P33)/'Macro '!$P$8</f>
        <v>#DIV/0!</v>
      </c>
      <c r="R368" s="425" t="e">
        <f>(R33*$P13/$P33)/'Macro '!$P$8</f>
        <v>#DIV/0!</v>
      </c>
      <c r="S368" s="425" t="e">
        <f>(S33*$P13/$P33)/'Macro '!$P$8</f>
        <v>#DIV/0!</v>
      </c>
      <c r="T368" s="425" t="e">
        <f>(T33*$P13/$P33)/'Macro '!$P$8</f>
        <v>#DIV/0!</v>
      </c>
      <c r="U368" s="425" t="e">
        <f>(U33*$P13/$P33)/'Macro '!$P$8</f>
        <v>#DIV/0!</v>
      </c>
      <c r="V368" s="425" t="e">
        <f>(V33*$P13/$P33)/'Macro '!$P$8</f>
        <v>#DIV/0!</v>
      </c>
      <c r="W368" s="425" t="e">
        <f>(W33*$P13/$P33)/'Macro '!$P$8</f>
        <v>#DIV/0!</v>
      </c>
      <c r="X368" s="425" t="e">
        <f>(X33*$P13/$P33)/'Macro '!$P$8</f>
        <v>#DIV/0!</v>
      </c>
      <c r="Y368" s="425" t="e">
        <f>(Y33*$P13/$P33)/'Macro '!$P$8</f>
        <v>#DIV/0!</v>
      </c>
      <c r="Z368" s="425" t="e">
        <f>(Z33*$P13/$P33)/'Macro '!$P$8</f>
        <v>#DIV/0!</v>
      </c>
      <c r="AA368" s="425" t="e">
        <f>(AA33*$P13/$P33)/'Macro '!$P$8</f>
        <v>#DIV/0!</v>
      </c>
      <c r="AB368" s="425" t="e">
        <f>(AB33*$P13/$P33)/'Macro '!$P$8</f>
        <v>#DIV/0!</v>
      </c>
      <c r="AD368" s="403"/>
      <c r="AE368" s="957"/>
      <c r="AF368" s="541" t="e">
        <f t="shared" si="270"/>
        <v>#DIV/0!</v>
      </c>
      <c r="AG368" s="542" t="e">
        <f t="shared" si="271"/>
        <v>#DIV/0!</v>
      </c>
      <c r="AH368" s="542" t="e">
        <f t="shared" si="272"/>
        <v>#DIV/0!</v>
      </c>
      <c r="AI368" s="542" t="e">
        <f t="shared" si="273"/>
        <v>#DIV/0!</v>
      </c>
      <c r="AJ368" s="543" t="e">
        <f t="shared" si="274"/>
        <v>#DIV/0!</v>
      </c>
      <c r="AK368" s="395"/>
    </row>
    <row r="369" spans="1:37" s="390" customFormat="1" ht="12.75" customHeight="1">
      <c r="A369" s="41" t="s">
        <v>2105</v>
      </c>
      <c r="B369" s="561" t="s">
        <v>1963</v>
      </c>
      <c r="C369" s="561"/>
      <c r="D369" s="393"/>
      <c r="E369" s="457" t="s">
        <v>2597</v>
      </c>
      <c r="F369" s="425" t="e">
        <f>(F34*$P14/$P34)/'Macro '!$P$8</f>
        <v>#DIV/0!</v>
      </c>
      <c r="G369" s="425" t="e">
        <f>(G34*$P14/$P34)/'Macro '!$P$8</f>
        <v>#DIV/0!</v>
      </c>
      <c r="H369" s="425" t="e">
        <f>(H34*$P14/$P34)/'Macro '!$P$8</f>
        <v>#DIV/0!</v>
      </c>
      <c r="I369" s="425" t="e">
        <f>(I34*$P14/$P34)/'Macro '!$P$8</f>
        <v>#DIV/0!</v>
      </c>
      <c r="J369" s="425" t="e">
        <f>(J34*$P14/$P34)/'Macro '!$P$8</f>
        <v>#DIV/0!</v>
      </c>
      <c r="K369" s="425" t="e">
        <f>(K34*$P14/$P34)/'Macro '!$P$8</f>
        <v>#DIV/0!</v>
      </c>
      <c r="L369" s="425" t="e">
        <f>(L34*$P14/$P34)/'Macro '!$P$8</f>
        <v>#DIV/0!</v>
      </c>
      <c r="M369" s="425" t="e">
        <f>(M34*$P14/$P34)/'Macro '!$P$8</f>
        <v>#DIV/0!</v>
      </c>
      <c r="N369" s="425" t="e">
        <f>(N34*$P14/$P34)/'Macro '!$P$8</f>
        <v>#DIV/0!</v>
      </c>
      <c r="O369" s="425" t="e">
        <f>(O34*$P14/$P34)/'Macro '!$P$8</f>
        <v>#DIV/0!</v>
      </c>
      <c r="P369" s="425" t="e">
        <f>(P34*$P14/$P34)/'Macro '!$P$8</f>
        <v>#DIV/0!</v>
      </c>
      <c r="Q369" s="425" t="e">
        <f>(Q34*$P14/$P34)/'Macro '!$P$8</f>
        <v>#DIV/0!</v>
      </c>
      <c r="R369" s="425" t="e">
        <f>(R34*$P14/$P34)/'Macro '!$P$8</f>
        <v>#DIV/0!</v>
      </c>
      <c r="S369" s="425" t="e">
        <f>(S34*$P14/$P34)/'Macro '!$P$8</f>
        <v>#DIV/0!</v>
      </c>
      <c r="T369" s="425" t="e">
        <f>(T34*$P14/$P34)/'Macro '!$P$8</f>
        <v>#DIV/0!</v>
      </c>
      <c r="U369" s="425" t="e">
        <f>(U34*$P14/$P34)/'Macro '!$P$8</f>
        <v>#DIV/0!</v>
      </c>
      <c r="V369" s="425" t="e">
        <f>(V34*$P14/$P34)/'Macro '!$P$8</f>
        <v>#DIV/0!</v>
      </c>
      <c r="W369" s="425" t="e">
        <f>(W34*$P14/$P34)/'Macro '!$P$8</f>
        <v>#DIV/0!</v>
      </c>
      <c r="X369" s="425" t="e">
        <f>(X34*$P14/$P34)/'Macro '!$P$8</f>
        <v>#DIV/0!</v>
      </c>
      <c r="Y369" s="425" t="e">
        <f>(Y34*$P14/$P34)/'Macro '!$P$8</f>
        <v>#DIV/0!</v>
      </c>
      <c r="Z369" s="425" t="e">
        <f>(Z34*$P14/$P34)/'Macro '!$P$8</f>
        <v>#DIV/0!</v>
      </c>
      <c r="AA369" s="425" t="e">
        <f>(AA34*$P14/$P34)/'Macro '!$P$8</f>
        <v>#DIV/0!</v>
      </c>
      <c r="AB369" s="425" t="e">
        <f>(AB34*$P14/$P34)/'Macro '!$P$8</f>
        <v>#DIV/0!</v>
      </c>
      <c r="AC369" s="425"/>
      <c r="AD369" s="403"/>
      <c r="AE369" s="957"/>
      <c r="AF369" s="541" t="e">
        <f t="shared" si="270"/>
        <v>#DIV/0!</v>
      </c>
      <c r="AG369" s="542" t="e">
        <f t="shared" si="271"/>
        <v>#DIV/0!</v>
      </c>
      <c r="AH369" s="542" t="e">
        <f t="shared" si="272"/>
        <v>#DIV/0!</v>
      </c>
      <c r="AI369" s="542" t="e">
        <f t="shared" si="273"/>
        <v>#DIV/0!</v>
      </c>
      <c r="AJ369" s="543" t="e">
        <f t="shared" si="274"/>
        <v>#DIV/0!</v>
      </c>
      <c r="AK369" s="395"/>
    </row>
    <row r="370" spans="1:37" s="390" customFormat="1" ht="12.75" customHeight="1">
      <c r="A370" s="41" t="s">
        <v>2106</v>
      </c>
      <c r="B370" s="561" t="s">
        <v>1964</v>
      </c>
      <c r="C370" s="561"/>
      <c r="D370" s="393"/>
      <c r="E370" s="457" t="s">
        <v>2597</v>
      </c>
      <c r="F370" s="425" t="e">
        <f>(F35*$P15/$P35)/'Macro '!$P$8</f>
        <v>#DIV/0!</v>
      </c>
      <c r="G370" s="425" t="e">
        <f>(G35*$P15/$P35)/'Macro '!$P$8</f>
        <v>#DIV/0!</v>
      </c>
      <c r="H370" s="425" t="e">
        <f>(H35*$P15/$P35)/'Macro '!$P$8</f>
        <v>#DIV/0!</v>
      </c>
      <c r="I370" s="425" t="e">
        <f>(I35*$P15/$P35)/'Macro '!$P$8</f>
        <v>#DIV/0!</v>
      </c>
      <c r="J370" s="425" t="e">
        <f>(J35*$P15/$P35)/'Macro '!$P$8</f>
        <v>#DIV/0!</v>
      </c>
      <c r="K370" s="425" t="e">
        <f>(K35*$P15/$P35)/'Macro '!$P$8</f>
        <v>#DIV/0!</v>
      </c>
      <c r="L370" s="425" t="e">
        <f>(L35*$P15/$P35)/'Macro '!$P$8</f>
        <v>#DIV/0!</v>
      </c>
      <c r="M370" s="425" t="e">
        <f>(M35*$P15/$P35)/'Macro '!$P$8</f>
        <v>#DIV/0!</v>
      </c>
      <c r="N370" s="425" t="e">
        <f>(N35*$P15/$P35)/'Macro '!$P$8</f>
        <v>#DIV/0!</v>
      </c>
      <c r="O370" s="425" t="e">
        <f>(O35*$P15/$P35)/'Macro '!$P$8</f>
        <v>#DIV/0!</v>
      </c>
      <c r="P370" s="425" t="e">
        <f>(P35*$P15/$P35)/'Macro '!$P$8</f>
        <v>#DIV/0!</v>
      </c>
      <c r="Q370" s="425" t="e">
        <f>(Q35*$P15/$P35)/'Macro '!$P$8</f>
        <v>#DIV/0!</v>
      </c>
      <c r="R370" s="425" t="e">
        <f>(R35*$P15/$P35)/'Macro '!$P$8</f>
        <v>#DIV/0!</v>
      </c>
      <c r="S370" s="425" t="e">
        <f>(S35*$P15/$P35)/'Macro '!$P$8</f>
        <v>#DIV/0!</v>
      </c>
      <c r="T370" s="425" t="e">
        <f>(T35*$P15/$P35)/'Macro '!$P$8</f>
        <v>#DIV/0!</v>
      </c>
      <c r="U370" s="425" t="e">
        <f>(U35*$P15/$P35)/'Macro '!$P$8</f>
        <v>#DIV/0!</v>
      </c>
      <c r="V370" s="425" t="e">
        <f>(V35*$P15/$P35)/'Macro '!$P$8</f>
        <v>#DIV/0!</v>
      </c>
      <c r="W370" s="425" t="e">
        <f>(W35*$P15/$P35)/'Macro '!$P$8</f>
        <v>#DIV/0!</v>
      </c>
      <c r="X370" s="425" t="e">
        <f>(X35*$P15/$P35)/'Macro '!$P$8</f>
        <v>#DIV/0!</v>
      </c>
      <c r="Y370" s="425" t="e">
        <f>(Y35*$P15/$P35)/'Macro '!$P$8</f>
        <v>#DIV/0!</v>
      </c>
      <c r="Z370" s="425" t="e">
        <f>(Z35*$P15/$P35)/'Macro '!$P$8</f>
        <v>#DIV/0!</v>
      </c>
      <c r="AA370" s="425" t="e">
        <f>(AA35*$P15/$P35)/'Macro '!$P$8</f>
        <v>#DIV/0!</v>
      </c>
      <c r="AB370" s="425" t="e">
        <f>(AB35*$P15/$P35)/'Macro '!$P$8</f>
        <v>#DIV/0!</v>
      </c>
      <c r="AD370" s="403"/>
      <c r="AE370" s="957"/>
      <c r="AF370" s="541" t="e">
        <f t="shared" si="270"/>
        <v>#DIV/0!</v>
      </c>
      <c r="AG370" s="542" t="e">
        <f t="shared" si="271"/>
        <v>#DIV/0!</v>
      </c>
      <c r="AH370" s="542" t="e">
        <f t="shared" si="272"/>
        <v>#DIV/0!</v>
      </c>
      <c r="AI370" s="542" t="e">
        <f t="shared" si="273"/>
        <v>#DIV/0!</v>
      </c>
      <c r="AJ370" s="543" t="e">
        <f t="shared" si="274"/>
        <v>#DIV/0!</v>
      </c>
      <c r="AK370" s="395"/>
    </row>
    <row r="371" spans="1:37" s="390" customFormat="1" ht="12.75" customHeight="1">
      <c r="A371" s="41" t="s">
        <v>2107</v>
      </c>
      <c r="B371" s="561" t="s">
        <v>1965</v>
      </c>
      <c r="C371" s="561"/>
      <c r="D371" s="393"/>
      <c r="E371" s="457" t="s">
        <v>2597</v>
      </c>
      <c r="F371" s="425" t="e">
        <f>(F36*$P16/$P36)/'Macro '!$P$8</f>
        <v>#DIV/0!</v>
      </c>
      <c r="G371" s="425" t="e">
        <f>(G36*$P16/$P36)/'Macro '!$P$8</f>
        <v>#DIV/0!</v>
      </c>
      <c r="H371" s="425" t="e">
        <f>(H36*$P16/$P36)/'Macro '!$P$8</f>
        <v>#DIV/0!</v>
      </c>
      <c r="I371" s="425" t="e">
        <f>(I36*$P16/$P36)/'Macro '!$P$8</f>
        <v>#DIV/0!</v>
      </c>
      <c r="J371" s="425" t="e">
        <f>(J36*$P16/$P36)/'Macro '!$P$8</f>
        <v>#DIV/0!</v>
      </c>
      <c r="K371" s="425" t="e">
        <f>(K36*$P16/$P36)/'Macro '!$P$8</f>
        <v>#DIV/0!</v>
      </c>
      <c r="L371" s="425" t="e">
        <f>(L36*$P16/$P36)/'Macro '!$P$8</f>
        <v>#DIV/0!</v>
      </c>
      <c r="M371" s="425" t="e">
        <f>(M36*$P16/$P36)/'Macro '!$P$8</f>
        <v>#DIV/0!</v>
      </c>
      <c r="N371" s="425" t="e">
        <f>(N36*$P16/$P36)/'Macro '!$P$8</f>
        <v>#DIV/0!</v>
      </c>
      <c r="O371" s="425" t="e">
        <f>(O36*$P16/$P36)/'Macro '!$P$8</f>
        <v>#DIV/0!</v>
      </c>
      <c r="P371" s="425" t="e">
        <f>(P36*$P16/$P36)/'Macro '!$P$8</f>
        <v>#DIV/0!</v>
      </c>
      <c r="Q371" s="425" t="e">
        <f>(Q36*$P16/$P36)/'Macro '!$P$8</f>
        <v>#DIV/0!</v>
      </c>
      <c r="R371" s="425" t="e">
        <f>(R36*$P16/$P36)/'Macro '!$P$8</f>
        <v>#DIV/0!</v>
      </c>
      <c r="S371" s="425" t="e">
        <f>(S36*$P16/$P36)/'Macro '!$P$8</f>
        <v>#DIV/0!</v>
      </c>
      <c r="T371" s="425" t="e">
        <f>(T36*$P16/$P36)/'Macro '!$P$8</f>
        <v>#DIV/0!</v>
      </c>
      <c r="U371" s="425" t="e">
        <f>(U36*$P16/$P36)/'Macro '!$P$8</f>
        <v>#DIV/0!</v>
      </c>
      <c r="V371" s="425" t="e">
        <f>(V36*$P16/$P36)/'Macro '!$P$8</f>
        <v>#DIV/0!</v>
      </c>
      <c r="W371" s="425" t="e">
        <f>(W36*$P16/$P36)/'Macro '!$P$8</f>
        <v>#DIV/0!</v>
      </c>
      <c r="X371" s="425" t="e">
        <f>(X36*$P16/$P36)/'Macro '!$P$8</f>
        <v>#DIV/0!</v>
      </c>
      <c r="Y371" s="425" t="e">
        <f>(Y36*$P16/$P36)/'Macro '!$P$8</f>
        <v>#DIV/0!</v>
      </c>
      <c r="Z371" s="425" t="e">
        <f>(Z36*$P16/$P36)/'Macro '!$P$8</f>
        <v>#DIV/0!</v>
      </c>
      <c r="AA371" s="425" t="e">
        <f>(AA36*$P16/$P36)/'Macro '!$P$8</f>
        <v>#DIV/0!</v>
      </c>
      <c r="AB371" s="425" t="e">
        <f>(AB36*$P16/$P36)/'Macro '!$P$8</f>
        <v>#DIV/0!</v>
      </c>
      <c r="AD371" s="403"/>
      <c r="AE371" s="957"/>
      <c r="AF371" s="541" t="e">
        <f t="shared" si="270"/>
        <v>#DIV/0!</v>
      </c>
      <c r="AG371" s="542" t="e">
        <f t="shared" si="271"/>
        <v>#DIV/0!</v>
      </c>
      <c r="AH371" s="542" t="e">
        <f t="shared" si="272"/>
        <v>#DIV/0!</v>
      </c>
      <c r="AI371" s="542" t="e">
        <f t="shared" si="273"/>
        <v>#DIV/0!</v>
      </c>
      <c r="AJ371" s="543" t="e">
        <f t="shared" si="274"/>
        <v>#DIV/0!</v>
      </c>
      <c r="AK371" s="395"/>
    </row>
    <row r="372" spans="1:37" s="390" customFormat="1" ht="12.75" customHeight="1">
      <c r="A372" s="41" t="s">
        <v>2108</v>
      </c>
      <c r="B372" s="561" t="s">
        <v>1966</v>
      </c>
      <c r="C372" s="561"/>
      <c r="D372" s="393"/>
      <c r="E372" s="457" t="s">
        <v>2597</v>
      </c>
      <c r="F372" s="425" t="e">
        <f>(F37*$P17/$P37)/'Macro '!$P$8</f>
        <v>#DIV/0!</v>
      </c>
      <c r="G372" s="425" t="e">
        <f>(G37*$P17/$P37)/'Macro '!$P$8</f>
        <v>#DIV/0!</v>
      </c>
      <c r="H372" s="425" t="e">
        <f>(H37*$P17/$P37)/'Macro '!$P$8</f>
        <v>#DIV/0!</v>
      </c>
      <c r="I372" s="425" t="e">
        <f>(I37*$P17/$P37)/'Macro '!$P$8</f>
        <v>#DIV/0!</v>
      </c>
      <c r="J372" s="425" t="e">
        <f>(J37*$P17/$P37)/'Macro '!$P$8</f>
        <v>#DIV/0!</v>
      </c>
      <c r="K372" s="425" t="e">
        <f>(K37*$P17/$P37)/'Macro '!$P$8</f>
        <v>#DIV/0!</v>
      </c>
      <c r="L372" s="425" t="e">
        <f>(L37*$P17/$P37)/'Macro '!$P$8</f>
        <v>#DIV/0!</v>
      </c>
      <c r="M372" s="425" t="e">
        <f>(M37*$P17/$P37)/'Macro '!$P$8</f>
        <v>#DIV/0!</v>
      </c>
      <c r="N372" s="425" t="e">
        <f>(N37*$P17/$P37)/'Macro '!$P$8</f>
        <v>#DIV/0!</v>
      </c>
      <c r="O372" s="425" t="e">
        <f>(O37*$P17/$P37)/'Macro '!$P$8</f>
        <v>#DIV/0!</v>
      </c>
      <c r="P372" s="425" t="e">
        <f>(P37*$P17/$P37)/'Macro '!$P$8</f>
        <v>#DIV/0!</v>
      </c>
      <c r="Q372" s="425" t="e">
        <f>(Q37*$P17/$P37)/'Macro '!$P$8</f>
        <v>#DIV/0!</v>
      </c>
      <c r="R372" s="425" t="e">
        <f>(R37*$P17/$P37)/'Macro '!$P$8</f>
        <v>#DIV/0!</v>
      </c>
      <c r="S372" s="425" t="e">
        <f>(S37*$P17/$P37)/'Macro '!$P$8</f>
        <v>#DIV/0!</v>
      </c>
      <c r="T372" s="425" t="e">
        <f>(T37*$P17/$P37)/'Macro '!$P$8</f>
        <v>#DIV/0!</v>
      </c>
      <c r="U372" s="425" t="e">
        <f>(U37*$P17/$P37)/'Macro '!$P$8</f>
        <v>#DIV/0!</v>
      </c>
      <c r="V372" s="425" t="e">
        <f>(V37*$P17/$P37)/'Macro '!$P$8</f>
        <v>#DIV/0!</v>
      </c>
      <c r="W372" s="425" t="e">
        <f>(W37*$P17/$P37)/'Macro '!$P$8</f>
        <v>#DIV/0!</v>
      </c>
      <c r="X372" s="425" t="e">
        <f>(X37*$P17/$P37)/'Macro '!$P$8</f>
        <v>#DIV/0!</v>
      </c>
      <c r="Y372" s="425" t="e">
        <f>(Y37*$P17/$P37)/'Macro '!$P$8</f>
        <v>#DIV/0!</v>
      </c>
      <c r="Z372" s="425" t="e">
        <f>(Z37*$P17/$P37)/'Macro '!$P$8</f>
        <v>#DIV/0!</v>
      </c>
      <c r="AA372" s="425" t="e">
        <f>(AA37*$P17/$P37)/'Macro '!$P$8</f>
        <v>#DIV/0!</v>
      </c>
      <c r="AB372" s="425" t="e">
        <f>(AB37*$P17/$P37)/'Macro '!$P$8</f>
        <v>#DIV/0!</v>
      </c>
      <c r="AD372" s="403"/>
      <c r="AE372" s="957"/>
      <c r="AF372" s="541" t="e">
        <f t="shared" si="270"/>
        <v>#DIV/0!</v>
      </c>
      <c r="AG372" s="542" t="e">
        <f t="shared" si="271"/>
        <v>#DIV/0!</v>
      </c>
      <c r="AH372" s="542" t="e">
        <f t="shared" si="272"/>
        <v>#DIV/0!</v>
      </c>
      <c r="AI372" s="542" t="e">
        <f t="shared" si="273"/>
        <v>#DIV/0!</v>
      </c>
      <c r="AJ372" s="543" t="e">
        <f t="shared" si="274"/>
        <v>#DIV/0!</v>
      </c>
      <c r="AK372" s="395"/>
    </row>
    <row r="373" spans="1:37" s="390" customFormat="1" ht="12.75" customHeight="1">
      <c r="A373" s="459" t="s">
        <v>2769</v>
      </c>
      <c r="B373" s="561" t="s">
        <v>2608</v>
      </c>
      <c r="C373" s="563"/>
      <c r="D373" s="393"/>
      <c r="E373" s="457" t="s">
        <v>2597</v>
      </c>
      <c r="F373" s="425" t="e">
        <f>(F40*$P19/$P40)/'Macro '!$P$8</f>
        <v>#DIV/0!</v>
      </c>
      <c r="G373" s="425" t="e">
        <f>(G40*$P19/$P40)/'Macro '!$P$8</f>
        <v>#DIV/0!</v>
      </c>
      <c r="H373" s="425" t="e">
        <f>(H40*$P19/$P40)/'Macro '!$P$8</f>
        <v>#DIV/0!</v>
      </c>
      <c r="I373" s="425" t="e">
        <f>(I40*$P19/$P40)/'Macro '!$P$8</f>
        <v>#DIV/0!</v>
      </c>
      <c r="J373" s="425" t="e">
        <f>(J40*$P19/$P40)/'Macro '!$P$8</f>
        <v>#DIV/0!</v>
      </c>
      <c r="K373" s="425" t="e">
        <f>(K40*$P19/$P40)/'Macro '!$P$8</f>
        <v>#DIV/0!</v>
      </c>
      <c r="L373" s="425" t="e">
        <f>(L40*$P19/$P40)/'Macro '!$P$8</f>
        <v>#DIV/0!</v>
      </c>
      <c r="M373" s="425" t="e">
        <f>(M40*$P19/$P40)/'Macro '!$P$8</f>
        <v>#DIV/0!</v>
      </c>
      <c r="N373" s="425" t="e">
        <f>(N40*$P19/$P40)/'Macro '!$P$8</f>
        <v>#DIV/0!</v>
      </c>
      <c r="O373" s="425" t="e">
        <f>(O40*$P19/$P40)/'Macro '!$P$8</f>
        <v>#DIV/0!</v>
      </c>
      <c r="P373" s="425" t="e">
        <f>(P40*$P19/$P40)/'Macro '!$P$8</f>
        <v>#DIV/0!</v>
      </c>
      <c r="Q373" s="425" t="e">
        <f>(Q40*$P19/$P40)/'Macro '!$P$8</f>
        <v>#DIV/0!</v>
      </c>
      <c r="R373" s="425" t="e">
        <f>(R40*$P19/$P40)/'Macro '!$P$8</f>
        <v>#DIV/0!</v>
      </c>
      <c r="S373" s="425" t="e">
        <f>(S40*$P19/$P40)/'Macro '!$P$8</f>
        <v>#DIV/0!</v>
      </c>
      <c r="T373" s="425" t="e">
        <f>(T40*$P19/$P40)/'Macro '!$P$8</f>
        <v>#DIV/0!</v>
      </c>
      <c r="U373" s="425" t="e">
        <f>(U40*$P19/$P40)/'Macro '!$P$8</f>
        <v>#DIV/0!</v>
      </c>
      <c r="V373" s="425" t="e">
        <f>(V40*$P19/$P40)/'Macro '!$P$8</f>
        <v>#DIV/0!</v>
      </c>
      <c r="W373" s="425" t="e">
        <f>(W40*$P19/$P40)/'Macro '!$P$8</f>
        <v>#DIV/0!</v>
      </c>
      <c r="X373" s="425" t="e">
        <f>(X40*$P19/$P40)/'Macro '!$P$8</f>
        <v>#DIV/0!</v>
      </c>
      <c r="Y373" s="425" t="e">
        <f>(Y40*$P19/$P40)/'Macro '!$P$8</f>
        <v>#DIV/0!</v>
      </c>
      <c r="Z373" s="425" t="e">
        <f>(Z40*$P19/$P40)/'Macro '!$P$8</f>
        <v>#DIV/0!</v>
      </c>
      <c r="AA373" s="425" t="e">
        <f>(AA40*$P19/$P40)/'Macro '!$P$8</f>
        <v>#DIV/0!</v>
      </c>
      <c r="AB373" s="425" t="e">
        <f>(AB40*$P19/$P40)/'Macro '!$P$8</f>
        <v>#DIV/0!</v>
      </c>
      <c r="AD373" s="403"/>
      <c r="AE373" s="957"/>
      <c r="AF373" s="417"/>
      <c r="AG373" s="418"/>
      <c r="AH373" s="418"/>
      <c r="AI373" s="418"/>
      <c r="AJ373" s="419"/>
      <c r="AK373" s="395"/>
    </row>
    <row r="374" spans="1:37" s="390" customFormat="1" ht="12.75" customHeight="1">
      <c r="A374" s="459" t="s">
        <v>2109</v>
      </c>
      <c r="B374" s="69" t="s">
        <v>1954</v>
      </c>
      <c r="C374" s="69"/>
      <c r="D374" s="393"/>
      <c r="E374" s="457" t="s">
        <v>2597</v>
      </c>
      <c r="F374" s="425" t="e">
        <f>(F24*$P4/$P24)/'Macro '!$P$8</f>
        <v>#DIV/0!</v>
      </c>
      <c r="G374" s="425" t="e">
        <f>(G24*$P4/$P24)/'Macro '!$P$8</f>
        <v>#DIV/0!</v>
      </c>
      <c r="H374" s="425" t="e">
        <f>(H24*$P4/$P24)/'Macro '!$P$8</f>
        <v>#DIV/0!</v>
      </c>
      <c r="I374" s="425" t="e">
        <f>(I24*$P4/$P24)/'Macro '!$P$8</f>
        <v>#DIV/0!</v>
      </c>
      <c r="J374" s="425" t="e">
        <f>(J24*$P4/$P24)/'Macro '!$P$8</f>
        <v>#DIV/0!</v>
      </c>
      <c r="K374" s="425" t="e">
        <f>(K24*$P4/$P24)/'Macro '!$P$8</f>
        <v>#DIV/0!</v>
      </c>
      <c r="L374" s="425" t="e">
        <f>(L24*$P4/$P24)/'Macro '!$P$8</f>
        <v>#DIV/0!</v>
      </c>
      <c r="M374" s="425" t="e">
        <f>(M24*$P4/$P24)/'Macro '!$P$8</f>
        <v>#DIV/0!</v>
      </c>
      <c r="N374" s="425" t="e">
        <f>(N24*$P4/$P24)/'Macro '!$P$8</f>
        <v>#DIV/0!</v>
      </c>
      <c r="O374" s="425" t="e">
        <f>(O24*$P4/$P24)/'Macro '!$P$8</f>
        <v>#DIV/0!</v>
      </c>
      <c r="P374" s="425" t="e">
        <f>(P24*$P4/$P24)/'Macro '!$P$8</f>
        <v>#DIV/0!</v>
      </c>
      <c r="Q374" s="425" t="e">
        <f>(Q24*$P4/$P24)/'Macro '!$P$8</f>
        <v>#DIV/0!</v>
      </c>
      <c r="R374" s="425" t="e">
        <f>(R24*$P4/$P24)/'Macro '!$P$8</f>
        <v>#DIV/0!</v>
      </c>
      <c r="S374" s="425" t="e">
        <f>(S24*$P4/$P24)/'Macro '!$P$8</f>
        <v>#DIV/0!</v>
      </c>
      <c r="T374" s="425" t="e">
        <f>(T24*$P4/$P24)/'Macro '!$P$8</f>
        <v>#DIV/0!</v>
      </c>
      <c r="U374" s="425" t="e">
        <f>(U24*$P4/$P24)/'Macro '!$P$8</f>
        <v>#DIV/0!</v>
      </c>
      <c r="V374" s="425" t="e">
        <f>(V24*$P4/$P24)/'Macro '!$P$8</f>
        <v>#DIV/0!</v>
      </c>
      <c r="W374" s="425" t="e">
        <f>(W24*$P4/$P24)/'Macro '!$P$8</f>
        <v>#DIV/0!</v>
      </c>
      <c r="X374" s="425" t="e">
        <f>(X24*$P4/$P24)/'Macro '!$P$8</f>
        <v>#DIV/0!</v>
      </c>
      <c r="Y374" s="425" t="e">
        <f>(Y24*$P4/$P24)/'Macro '!$P$8</f>
        <v>#DIV/0!</v>
      </c>
      <c r="Z374" s="425" t="e">
        <f>(Z24*$P4/$P24)/'Macro '!$P$8</f>
        <v>#DIV/0!</v>
      </c>
      <c r="AA374" s="425" t="e">
        <f>(AA24*$P4/$P24)/'Macro '!$P$8</f>
        <v>#DIV/0!</v>
      </c>
      <c r="AB374" s="425" t="e">
        <f>(AB24*$P4/$P24)/'Macro '!$P$8</f>
        <v>#DIV/0!</v>
      </c>
      <c r="AD374" s="403"/>
      <c r="AE374" s="957"/>
      <c r="AF374" s="417" t="e">
        <f>IF(AND(Y374&lt;&gt;0,Z374&lt;&gt;""),(Z374/Y374-1),"")</f>
        <v>#DIV/0!</v>
      </c>
      <c r="AG374" s="418" t="e">
        <f>IF(AND(X374&lt;&gt;0,Y374&lt;&gt;""),(Y374/X374-1),"")</f>
        <v>#DIV/0!</v>
      </c>
      <c r="AH374" s="418" t="e">
        <f>IF(AND(W374&lt;&gt;0,X374&lt;&gt;""),(X374/W374-1),"")</f>
        <v>#DIV/0!</v>
      </c>
      <c r="AI374" s="418" t="e">
        <f>IF(AND(V374&lt;&gt;0,V374&lt;&gt;""),(W374/V374-1),"")</f>
        <v>#DIV/0!</v>
      </c>
      <c r="AJ374" s="419" t="e">
        <f>IF(AND(U374&lt;&gt;0,U374&lt;&gt;""),(V374/U374-1),"")</f>
        <v>#DIV/0!</v>
      </c>
      <c r="AK374" s="395"/>
    </row>
    <row r="375" spans="1:37" s="390" customFormat="1" ht="12.75" customHeight="1">
      <c r="A375" s="459" t="s">
        <v>2110</v>
      </c>
      <c r="B375" s="69" t="s">
        <v>1955</v>
      </c>
      <c r="C375" s="69"/>
      <c r="D375" s="393"/>
      <c r="E375" s="457" t="s">
        <v>2597</v>
      </c>
      <c r="F375" s="425" t="e">
        <f>(F42*$P21/$P42)/'Macro '!$P$8</f>
        <v>#DIV/0!</v>
      </c>
      <c r="G375" s="425" t="e">
        <f>(G42*$P21/$P42)/'Macro '!$P$8</f>
        <v>#DIV/0!</v>
      </c>
      <c r="H375" s="425" t="e">
        <f>(H42*$P21/$P42)/'Macro '!$P$8</f>
        <v>#DIV/0!</v>
      </c>
      <c r="I375" s="425" t="e">
        <f>(I42*$P21/$P42)/'Macro '!$P$8</f>
        <v>#DIV/0!</v>
      </c>
      <c r="J375" s="425" t="e">
        <f>(J42*$P21/$P42)/'Macro '!$P$8</f>
        <v>#DIV/0!</v>
      </c>
      <c r="K375" s="425" t="e">
        <f>(K42*$P21/$P42)/'Macro '!$P$8</f>
        <v>#DIV/0!</v>
      </c>
      <c r="L375" s="425" t="e">
        <f>(L42*$P21/$P42)/'Macro '!$P$8</f>
        <v>#DIV/0!</v>
      </c>
      <c r="M375" s="425" t="e">
        <f>(M42*$P21/$P42)/'Macro '!$P$8</f>
        <v>#DIV/0!</v>
      </c>
      <c r="N375" s="425" t="e">
        <f>(N42*$P21/$P42)/'Macro '!$P$8</f>
        <v>#DIV/0!</v>
      </c>
      <c r="O375" s="425" t="e">
        <f>(O42*$P21/$P42)/'Macro '!$P$8</f>
        <v>#DIV/0!</v>
      </c>
      <c r="P375" s="425" t="e">
        <f>(P42*$P21/$P42)/'Macro '!$P$8</f>
        <v>#DIV/0!</v>
      </c>
      <c r="Q375" s="425" t="e">
        <f>(Q42*$P21/$P42)/'Macro '!$P$8</f>
        <v>#DIV/0!</v>
      </c>
      <c r="R375" s="425" t="e">
        <f>(R42*$P21/$P42)/'Macro '!$P$8</f>
        <v>#DIV/0!</v>
      </c>
      <c r="S375" s="425" t="e">
        <f>(S42*$P21/$P42)/'Macro '!$P$8</f>
        <v>#DIV/0!</v>
      </c>
      <c r="T375" s="425" t="e">
        <f>(T42*$P21/$P42)/'Macro '!$P$8</f>
        <v>#DIV/0!</v>
      </c>
      <c r="U375" s="425" t="e">
        <f>(U42*$P21/$P42)/'Macro '!$P$8</f>
        <v>#DIV/0!</v>
      </c>
      <c r="V375" s="425" t="e">
        <f>(V42*$P21/$P42)/'Macro '!$P$8</f>
        <v>#DIV/0!</v>
      </c>
      <c r="W375" s="425" t="e">
        <f>(W42*$P21/$P42)/'Macro '!$P$8</f>
        <v>#DIV/0!</v>
      </c>
      <c r="X375" s="425" t="e">
        <f>(X42*$P21/$P42)/'Macro '!$P$8</f>
        <v>#DIV/0!</v>
      </c>
      <c r="Y375" s="425" t="e">
        <f>(Y42*$P21/$P42)/'Macro '!$P$8</f>
        <v>#DIV/0!</v>
      </c>
      <c r="Z375" s="425" t="e">
        <f>(Z42*$P21/$P42)/'Macro '!$P$8</f>
        <v>#DIV/0!</v>
      </c>
      <c r="AA375" s="425" t="e">
        <f>(AA42*$P21/$P42)/'Macro '!$P$8</f>
        <v>#DIV/0!</v>
      </c>
      <c r="AB375" s="425" t="e">
        <f>(AB42*$P21/$P42)/'Macro '!$P$8</f>
        <v>#DIV/0!</v>
      </c>
      <c r="AD375" s="403"/>
      <c r="AE375" s="958"/>
      <c r="AF375" s="417" t="e">
        <f>IF(AND(Y375&lt;&gt;0,Z375&lt;&gt;""),(Z375/Y375-1),"")</f>
        <v>#DIV/0!</v>
      </c>
      <c r="AG375" s="418" t="e">
        <f>IF(AND(X375&lt;&gt;0,Y375&lt;&gt;""),(Y375/X375-1),"")</f>
        <v>#DIV/0!</v>
      </c>
      <c r="AH375" s="418" t="e">
        <f>IF(AND(W375&lt;&gt;0,X375&lt;&gt;""),(X375/W375-1),"")</f>
        <v>#DIV/0!</v>
      </c>
      <c r="AI375" s="418" t="e">
        <f>IF(AND(V375&lt;&gt;0,V375&lt;&gt;""),(W375/V375-1),"")</f>
        <v>#DIV/0!</v>
      </c>
      <c r="AJ375" s="419" t="e">
        <f>IF(AND(U375&lt;&gt;0,U375&lt;&gt;""),(V375/U375-1),"")</f>
        <v>#DIV/0!</v>
      </c>
      <c r="AK375" s="395"/>
    </row>
    <row r="376" spans="1:37" s="397" customFormat="1" ht="12" customHeight="1">
      <c r="B376" s="1268" t="s">
        <v>2607</v>
      </c>
      <c r="C376" s="635"/>
      <c r="D376" s="398"/>
      <c r="E376" s="398" t="s">
        <v>392</v>
      </c>
      <c r="F376" s="475" t="e">
        <f t="shared" ref="F376:AA376" si="275">(F372+F371+F370+F369+F368+F367+F366+F365+F364+F363+F362)/F361</f>
        <v>#DIV/0!</v>
      </c>
      <c r="G376" s="475" t="e">
        <f t="shared" si="275"/>
        <v>#DIV/0!</v>
      </c>
      <c r="H376" s="475" t="e">
        <f t="shared" si="275"/>
        <v>#DIV/0!</v>
      </c>
      <c r="I376" s="475" t="e">
        <f t="shared" si="275"/>
        <v>#DIV/0!</v>
      </c>
      <c r="J376" s="475" t="e">
        <f t="shared" si="275"/>
        <v>#DIV/0!</v>
      </c>
      <c r="K376" s="475" t="e">
        <f t="shared" si="275"/>
        <v>#DIV/0!</v>
      </c>
      <c r="L376" s="475" t="e">
        <f t="shared" si="275"/>
        <v>#DIV/0!</v>
      </c>
      <c r="M376" s="475" t="e">
        <f t="shared" si="275"/>
        <v>#DIV/0!</v>
      </c>
      <c r="N376" s="475" t="e">
        <f t="shared" si="275"/>
        <v>#DIV/0!</v>
      </c>
      <c r="O376" s="475" t="e">
        <f t="shared" si="275"/>
        <v>#DIV/0!</v>
      </c>
      <c r="P376" s="475" t="e">
        <f t="shared" si="275"/>
        <v>#DIV/0!</v>
      </c>
      <c r="Q376" s="475" t="e">
        <f t="shared" si="275"/>
        <v>#DIV/0!</v>
      </c>
      <c r="R376" s="475" t="e">
        <f t="shared" si="275"/>
        <v>#DIV/0!</v>
      </c>
      <c r="S376" s="475" t="e">
        <f t="shared" si="275"/>
        <v>#DIV/0!</v>
      </c>
      <c r="T376" s="475" t="e">
        <f t="shared" si="275"/>
        <v>#DIV/0!</v>
      </c>
      <c r="U376" s="475" t="e">
        <f t="shared" si="275"/>
        <v>#DIV/0!</v>
      </c>
      <c r="V376" s="475" t="e">
        <f t="shared" si="275"/>
        <v>#DIV/0!</v>
      </c>
      <c r="W376" s="475" t="e">
        <f t="shared" si="275"/>
        <v>#DIV/0!</v>
      </c>
      <c r="X376" s="475" t="e">
        <f t="shared" si="275"/>
        <v>#DIV/0!</v>
      </c>
      <c r="Y376" s="475" t="e">
        <f t="shared" si="275"/>
        <v>#DIV/0!</v>
      </c>
      <c r="Z376" s="475" t="e">
        <f t="shared" si="275"/>
        <v>#DIV/0!</v>
      </c>
      <c r="AA376" s="475" t="e">
        <f t="shared" si="275"/>
        <v>#DIV/0!</v>
      </c>
      <c r="AB376" s="475" t="e">
        <f t="shared" ref="AB376" si="276">(AB372+AB371+AB370+AB369+AB368+AB367+AB366+AB365+AB364+AB363+AB362)/AB361</f>
        <v>#DIV/0!</v>
      </c>
      <c r="AE376" s="958"/>
      <c r="AF376" s="474"/>
      <c r="AH376" s="418"/>
      <c r="AI376" s="418"/>
      <c r="AJ376" s="419"/>
      <c r="AK376" s="395"/>
    </row>
    <row r="377" spans="1:37" s="390" customFormat="1" ht="12" customHeight="1">
      <c r="A377" s="459"/>
      <c r="B377" s="1268" t="s">
        <v>1952</v>
      </c>
      <c r="C377" s="391"/>
      <c r="D377" s="393"/>
      <c r="E377" s="457"/>
      <c r="F377" s="1269" t="e">
        <f t="shared" ref="F377:AA377" si="277">SUM(F362:F375)/F360</f>
        <v>#DIV/0!</v>
      </c>
      <c r="G377" s="1269" t="e">
        <f t="shared" si="277"/>
        <v>#DIV/0!</v>
      </c>
      <c r="H377" s="1269" t="e">
        <f t="shared" si="277"/>
        <v>#DIV/0!</v>
      </c>
      <c r="I377" s="1269" t="e">
        <f t="shared" si="277"/>
        <v>#DIV/0!</v>
      </c>
      <c r="J377" s="1269" t="e">
        <f t="shared" si="277"/>
        <v>#DIV/0!</v>
      </c>
      <c r="K377" s="1269" t="e">
        <f t="shared" si="277"/>
        <v>#DIV/0!</v>
      </c>
      <c r="L377" s="1269" t="e">
        <f t="shared" si="277"/>
        <v>#DIV/0!</v>
      </c>
      <c r="M377" s="1269" t="e">
        <f t="shared" si="277"/>
        <v>#DIV/0!</v>
      </c>
      <c r="N377" s="1269" t="e">
        <f t="shared" si="277"/>
        <v>#DIV/0!</v>
      </c>
      <c r="O377" s="1269" t="e">
        <f t="shared" si="277"/>
        <v>#DIV/0!</v>
      </c>
      <c r="P377" s="1269" t="e">
        <f t="shared" si="277"/>
        <v>#DIV/0!</v>
      </c>
      <c r="Q377" s="1269" t="e">
        <f t="shared" si="277"/>
        <v>#DIV/0!</v>
      </c>
      <c r="R377" s="1269" t="e">
        <f t="shared" si="277"/>
        <v>#DIV/0!</v>
      </c>
      <c r="S377" s="1269" t="e">
        <f t="shared" si="277"/>
        <v>#DIV/0!</v>
      </c>
      <c r="T377" s="1269" t="e">
        <f t="shared" si="277"/>
        <v>#DIV/0!</v>
      </c>
      <c r="U377" s="1269" t="e">
        <f t="shared" si="277"/>
        <v>#DIV/0!</v>
      </c>
      <c r="V377" s="1269" t="e">
        <f t="shared" si="277"/>
        <v>#DIV/0!</v>
      </c>
      <c r="W377" s="1269" t="e">
        <f t="shared" si="277"/>
        <v>#DIV/0!</v>
      </c>
      <c r="X377" s="1269" t="e">
        <f t="shared" si="277"/>
        <v>#DIV/0!</v>
      </c>
      <c r="Y377" s="1269" t="e">
        <f t="shared" si="277"/>
        <v>#DIV/0!</v>
      </c>
      <c r="Z377" s="1269" t="e">
        <f t="shared" si="277"/>
        <v>#DIV/0!</v>
      </c>
      <c r="AA377" s="1269" t="e">
        <f t="shared" si="277"/>
        <v>#DIV/0!</v>
      </c>
      <c r="AB377" s="1269" t="e">
        <f t="shared" ref="AB377" si="278">SUM(AB362:AB375)/AB360</f>
        <v>#DIV/0!</v>
      </c>
      <c r="AD377" s="403"/>
      <c r="AE377" s="957"/>
      <c r="AF377" s="458"/>
      <c r="AH377" s="418"/>
      <c r="AI377" s="418"/>
      <c r="AJ377" s="419"/>
      <c r="AK377" s="395"/>
    </row>
    <row r="378" spans="1:37" s="157" customFormat="1" ht="16.5" customHeight="1">
      <c r="A378" s="160" t="s">
        <v>1967</v>
      </c>
      <c r="B378" s="152"/>
      <c r="C378" s="152"/>
      <c r="D378" s="216"/>
      <c r="E378" s="216"/>
      <c r="F378" s="298"/>
      <c r="G378" s="298"/>
      <c r="H378" s="298"/>
      <c r="I378" s="298"/>
      <c r="J378" s="298"/>
      <c r="K378" s="298"/>
      <c r="L378" s="298"/>
      <c r="N378" s="298"/>
      <c r="O378" s="298"/>
      <c r="P378" s="298"/>
      <c r="Q378" s="298"/>
      <c r="R378" s="298"/>
      <c r="S378" s="298"/>
      <c r="T378" s="298"/>
      <c r="U378" s="298"/>
      <c r="V378" s="298"/>
      <c r="W378" s="298"/>
      <c r="X378" s="298"/>
      <c r="Y378" s="298"/>
      <c r="Z378" s="298"/>
      <c r="AA378" s="298"/>
      <c r="AB378" s="298"/>
      <c r="AD378" s="22"/>
      <c r="AE378" s="958"/>
      <c r="AF378" s="415"/>
      <c r="AG378" s="416"/>
      <c r="AH378" s="50"/>
      <c r="AI378" s="50"/>
      <c r="AJ378" s="209"/>
      <c r="AK378" s="4"/>
    </row>
    <row r="379" spans="1:37" s="390" customFormat="1" ht="24.75" customHeight="1">
      <c r="A379" s="397" t="s">
        <v>1707</v>
      </c>
      <c r="D379" s="393"/>
      <c r="E379" s="457"/>
      <c r="F379" s="425"/>
      <c r="G379" s="425"/>
      <c r="H379" s="425"/>
      <c r="I379" s="425"/>
      <c r="J379" s="425"/>
      <c r="K379" s="425"/>
      <c r="L379" s="425"/>
      <c r="M379" s="425"/>
      <c r="N379" s="425"/>
      <c r="O379" s="425"/>
      <c r="P379" s="425"/>
      <c r="Q379" s="425"/>
      <c r="R379" s="425"/>
      <c r="S379" s="425"/>
      <c r="T379" s="425"/>
      <c r="U379" s="425"/>
      <c r="V379" s="425"/>
      <c r="W379" s="425"/>
      <c r="AD379" s="403"/>
      <c r="AE379" s="957"/>
      <c r="AF379" s="458"/>
      <c r="AH379" s="418"/>
      <c r="AI379" s="418"/>
      <c r="AJ379" s="419"/>
      <c r="AK379" s="395"/>
    </row>
    <row r="380" spans="1:37" s="786" customFormat="1" ht="13.5" customHeight="1">
      <c r="A380" s="781" t="s">
        <v>810</v>
      </c>
      <c r="B380" s="782" t="s">
        <v>793</v>
      </c>
      <c r="C380" s="782"/>
      <c r="D380" s="783"/>
      <c r="E380" s="1258" t="s">
        <v>2759</v>
      </c>
      <c r="F380" s="791" t="e">
        <f>'Macro '!F170</f>
        <v>#DIV/0!</v>
      </c>
      <c r="G380" s="791" t="e">
        <f>'Macro '!G170</f>
        <v>#DIV/0!</v>
      </c>
      <c r="H380" s="791" t="e">
        <f>'Macro '!H170</f>
        <v>#DIV/0!</v>
      </c>
      <c r="I380" s="791" t="e">
        <f>'Macro '!I170</f>
        <v>#DIV/0!</v>
      </c>
      <c r="J380" s="791" t="e">
        <f>'Macro '!J170</f>
        <v>#DIV/0!</v>
      </c>
      <c r="K380" s="791" t="e">
        <f>'Macro '!K170</f>
        <v>#DIV/0!</v>
      </c>
      <c r="L380" s="791" t="e">
        <f>'Macro '!L170</f>
        <v>#DIV/0!</v>
      </c>
      <c r="M380" s="791" t="e">
        <f>'Macro '!M170</f>
        <v>#DIV/0!</v>
      </c>
      <c r="N380" s="791" t="e">
        <f>'Macro '!N170</f>
        <v>#DIV/0!</v>
      </c>
      <c r="O380" s="791" t="e">
        <f>'Macro '!O170</f>
        <v>#DIV/0!</v>
      </c>
      <c r="P380" s="791" t="e">
        <f>'Macro '!P170</f>
        <v>#DIV/0!</v>
      </c>
      <c r="Q380" s="791" t="e">
        <f>'Macro '!Q170</f>
        <v>#DIV/0!</v>
      </c>
      <c r="R380" s="791" t="e">
        <f>'Macro '!R170</f>
        <v>#DIV/0!</v>
      </c>
      <c r="S380" s="791" t="e">
        <f>'Macro '!S170</f>
        <v>#DIV/0!</v>
      </c>
      <c r="T380" s="791" t="e">
        <f>'Macro '!T170</f>
        <v>#DIV/0!</v>
      </c>
      <c r="U380" s="791" t="e">
        <f>'Macro '!U170</f>
        <v>#DIV/0!</v>
      </c>
      <c r="V380" s="791" t="e">
        <f>'Macro '!V170</f>
        <v>#DIV/0!</v>
      </c>
      <c r="W380" s="791" t="e">
        <f>'Macro '!W170</f>
        <v>#DIV/0!</v>
      </c>
      <c r="X380" s="791" t="e">
        <f>'Macro '!X170</f>
        <v>#DIV/0!</v>
      </c>
      <c r="Y380" s="791" t="e">
        <f>'Macro '!Y170</f>
        <v>#DIV/0!</v>
      </c>
      <c r="Z380" s="791" t="e">
        <f>'Macro '!Z170</f>
        <v>#DIV/0!</v>
      </c>
      <c r="AA380" s="791" t="e">
        <f>'Macro '!AA170</f>
        <v>#DIV/0!</v>
      </c>
      <c r="AB380" s="791" t="e">
        <f>'Macro '!AB170</f>
        <v>#DIV/0!</v>
      </c>
      <c r="AE380" s="1120"/>
      <c r="AF380" s="787" t="e">
        <f>IF(AND(Y380&lt;&gt;0,Z380&lt;&gt;""),(Z380/Y380-1),"")</f>
        <v>#DIV/0!</v>
      </c>
      <c r="AG380" s="788" t="e">
        <f>IF(AND(X380&lt;&gt;0,Y380&lt;&gt;""),(Y380/X380-1),"")</f>
        <v>#DIV/0!</v>
      </c>
      <c r="AH380" s="788" t="e">
        <f>IF(AND(W380&lt;&gt;0,X380&lt;&gt;""),(X380/W380-1),"")</f>
        <v>#DIV/0!</v>
      </c>
      <c r="AI380" s="788" t="e">
        <f>IF(AND(V380&lt;&gt;0,V380&lt;&gt;""),(W380/V380-1),"")</f>
        <v>#DIV/0!</v>
      </c>
      <c r="AJ380" s="789" t="e">
        <f>IF(AND(U380&lt;&gt;0,U380&lt;&gt;""),(V380/U380-1),"")</f>
        <v>#DIV/0!</v>
      </c>
      <c r="AK380" s="790"/>
    </row>
    <row r="381" spans="1:37" s="786" customFormat="1" ht="13.5" customHeight="1">
      <c r="A381" s="781" t="s">
        <v>1712</v>
      </c>
      <c r="B381" s="782" t="s">
        <v>1711</v>
      </c>
      <c r="C381" s="782"/>
      <c r="D381" s="783"/>
      <c r="E381" s="1258" t="s">
        <v>2759</v>
      </c>
      <c r="F381" s="791" t="e">
        <f>F335/F26</f>
        <v>#DIV/0!</v>
      </c>
      <c r="G381" s="791" t="e">
        <f t="shared" ref="G381:AB381" si="279">G335/G26</f>
        <v>#DIV/0!</v>
      </c>
      <c r="H381" s="791" t="e">
        <f t="shared" si="279"/>
        <v>#DIV/0!</v>
      </c>
      <c r="I381" s="791" t="e">
        <f t="shared" si="279"/>
        <v>#DIV/0!</v>
      </c>
      <c r="J381" s="791" t="e">
        <f t="shared" si="279"/>
        <v>#DIV/0!</v>
      </c>
      <c r="K381" s="791" t="e">
        <f t="shared" si="279"/>
        <v>#DIV/0!</v>
      </c>
      <c r="L381" s="791" t="e">
        <f t="shared" si="279"/>
        <v>#DIV/0!</v>
      </c>
      <c r="M381" s="791" t="e">
        <f t="shared" si="279"/>
        <v>#DIV/0!</v>
      </c>
      <c r="N381" s="791" t="e">
        <f t="shared" si="279"/>
        <v>#DIV/0!</v>
      </c>
      <c r="O381" s="791" t="e">
        <f t="shared" si="279"/>
        <v>#DIV/0!</v>
      </c>
      <c r="P381" s="791" t="e">
        <f t="shared" si="279"/>
        <v>#DIV/0!</v>
      </c>
      <c r="Q381" s="791" t="e">
        <f t="shared" si="279"/>
        <v>#DIV/0!</v>
      </c>
      <c r="R381" s="791" t="e">
        <f t="shared" si="279"/>
        <v>#DIV/0!</v>
      </c>
      <c r="S381" s="791" t="e">
        <f t="shared" si="279"/>
        <v>#DIV/0!</v>
      </c>
      <c r="T381" s="791" t="e">
        <f t="shared" si="279"/>
        <v>#DIV/0!</v>
      </c>
      <c r="U381" s="791" t="e">
        <f t="shared" si="279"/>
        <v>#DIV/0!</v>
      </c>
      <c r="V381" s="791" t="e">
        <f t="shared" si="279"/>
        <v>#DIV/0!</v>
      </c>
      <c r="W381" s="791" t="e">
        <f t="shared" si="279"/>
        <v>#DIV/0!</v>
      </c>
      <c r="X381" s="791" t="e">
        <f t="shared" si="279"/>
        <v>#DIV/0!</v>
      </c>
      <c r="Y381" s="791" t="e">
        <f t="shared" si="279"/>
        <v>#DIV/0!</v>
      </c>
      <c r="Z381" s="791" t="e">
        <f t="shared" si="279"/>
        <v>#DIV/0!</v>
      </c>
      <c r="AA381" s="791" t="e">
        <f t="shared" si="279"/>
        <v>#DIV/0!</v>
      </c>
      <c r="AB381" s="791" t="e">
        <f t="shared" si="279"/>
        <v>#DIV/0!</v>
      </c>
      <c r="AE381" s="1120"/>
      <c r="AF381" s="787" t="e">
        <f>IF(AND(Y381&lt;&gt;0,Z381&lt;&gt;""),(Z381/Y381-1),"")</f>
        <v>#DIV/0!</v>
      </c>
      <c r="AG381" s="788" t="e">
        <f>IF(AND(X381&lt;&gt;0,Y381&lt;&gt;""),(Y381/X381-1),"")</f>
        <v>#DIV/0!</v>
      </c>
      <c r="AH381" s="788" t="e">
        <f>IF(AND(W381&lt;&gt;0,X381&lt;&gt;""),(X381/W381-1),"")</f>
        <v>#DIV/0!</v>
      </c>
      <c r="AI381" s="788" t="e">
        <f>IF(AND(V381&lt;&gt;0,V381&lt;&gt;""),(W381/V381-1),"")</f>
        <v>#DIV/0!</v>
      </c>
      <c r="AJ381" s="789" t="e">
        <f>IF(AND(U381&lt;&gt;0,U381&lt;&gt;""),(V381/U381-1),"")</f>
        <v>#DIV/0!</v>
      </c>
      <c r="AK381" s="790"/>
    </row>
    <row r="382" spans="1:37" s="786" customFormat="1" ht="13.5" customHeight="1">
      <c r="A382" s="782" t="s">
        <v>1694</v>
      </c>
      <c r="B382" s="782" t="s">
        <v>1970</v>
      </c>
      <c r="C382" s="782"/>
      <c r="D382" s="783"/>
      <c r="E382" s="1258" t="s">
        <v>2759</v>
      </c>
      <c r="F382" s="791" t="e">
        <f>F336/F27</f>
        <v>#DIV/0!</v>
      </c>
      <c r="G382" s="791" t="e">
        <f t="shared" ref="G382:AB385" si="280">G336/G27</f>
        <v>#DIV/0!</v>
      </c>
      <c r="H382" s="791" t="e">
        <f t="shared" si="280"/>
        <v>#DIV/0!</v>
      </c>
      <c r="I382" s="791" t="e">
        <f t="shared" si="280"/>
        <v>#DIV/0!</v>
      </c>
      <c r="J382" s="791" t="e">
        <f t="shared" si="280"/>
        <v>#DIV/0!</v>
      </c>
      <c r="K382" s="791" t="e">
        <f t="shared" si="280"/>
        <v>#DIV/0!</v>
      </c>
      <c r="L382" s="791" t="e">
        <f t="shared" si="280"/>
        <v>#DIV/0!</v>
      </c>
      <c r="M382" s="791" t="e">
        <f t="shared" si="280"/>
        <v>#DIV/0!</v>
      </c>
      <c r="N382" s="791" t="e">
        <f t="shared" si="280"/>
        <v>#DIV/0!</v>
      </c>
      <c r="O382" s="791" t="e">
        <f t="shared" si="280"/>
        <v>#DIV/0!</v>
      </c>
      <c r="P382" s="791" t="e">
        <f t="shared" si="280"/>
        <v>#DIV/0!</v>
      </c>
      <c r="Q382" s="791" t="e">
        <f t="shared" si="280"/>
        <v>#DIV/0!</v>
      </c>
      <c r="R382" s="791" t="e">
        <f t="shared" si="280"/>
        <v>#DIV/0!</v>
      </c>
      <c r="S382" s="791" t="e">
        <f t="shared" si="280"/>
        <v>#DIV/0!</v>
      </c>
      <c r="T382" s="791" t="e">
        <f t="shared" si="280"/>
        <v>#DIV/0!</v>
      </c>
      <c r="U382" s="791" t="e">
        <f t="shared" si="280"/>
        <v>#DIV/0!</v>
      </c>
      <c r="V382" s="791" t="e">
        <f t="shared" si="280"/>
        <v>#DIV/0!</v>
      </c>
      <c r="W382" s="791" t="e">
        <f t="shared" si="280"/>
        <v>#DIV/0!</v>
      </c>
      <c r="X382" s="791" t="e">
        <f t="shared" si="280"/>
        <v>#DIV/0!</v>
      </c>
      <c r="Y382" s="791" t="e">
        <f t="shared" si="280"/>
        <v>#DIV/0!</v>
      </c>
      <c r="Z382" s="791" t="e">
        <f t="shared" si="280"/>
        <v>#DIV/0!</v>
      </c>
      <c r="AA382" s="791" t="e">
        <f t="shared" si="280"/>
        <v>#DIV/0!</v>
      </c>
      <c r="AB382" s="791" t="e">
        <f t="shared" si="280"/>
        <v>#DIV/0!</v>
      </c>
      <c r="AE382" s="313"/>
      <c r="AF382" s="787" t="e">
        <f t="shared" ref="AF382:AF396" si="281">IF(AND(Y382&lt;&gt;0,Z382&lt;&gt;""),(Z382/Y382-1),"")</f>
        <v>#DIV/0!</v>
      </c>
      <c r="AG382" s="788" t="e">
        <f t="shared" ref="AG382:AG396" si="282">IF(AND(X382&lt;&gt;0,Y382&lt;&gt;""),(Y382/X382-1),"")</f>
        <v>#DIV/0!</v>
      </c>
      <c r="AH382" s="788" t="e">
        <f t="shared" ref="AH382:AH396" si="283">IF(AND(W382&lt;&gt;0,X382&lt;&gt;""),(X382/W382-1),"")</f>
        <v>#DIV/0!</v>
      </c>
      <c r="AI382" s="788" t="e">
        <f t="shared" ref="AI382:AI396" si="284">IF(AND(V382&lt;&gt;0,V382&lt;&gt;""),(W382/V382-1),"")</f>
        <v>#DIV/0!</v>
      </c>
      <c r="AJ382" s="789" t="e">
        <f t="shared" ref="AJ382:AJ396" si="285">IF(AND(U382&lt;&gt;0,U382&lt;&gt;""),(V382/U382-1),"")</f>
        <v>#DIV/0!</v>
      </c>
      <c r="AK382" s="790"/>
    </row>
    <row r="383" spans="1:37" s="786" customFormat="1" ht="13.5" customHeight="1">
      <c r="A383" s="782" t="s">
        <v>1695</v>
      </c>
      <c r="B383" s="782" t="s">
        <v>1971</v>
      </c>
      <c r="C383" s="782"/>
      <c r="D383" s="783"/>
      <c r="E383" s="1258" t="s">
        <v>2759</v>
      </c>
      <c r="F383" s="791" t="e">
        <f t="shared" ref="F383:U385" si="286">F337/F28</f>
        <v>#DIV/0!</v>
      </c>
      <c r="G383" s="791" t="e">
        <f t="shared" si="286"/>
        <v>#DIV/0!</v>
      </c>
      <c r="H383" s="791" t="e">
        <f t="shared" si="286"/>
        <v>#DIV/0!</v>
      </c>
      <c r="I383" s="791" t="e">
        <f t="shared" si="286"/>
        <v>#DIV/0!</v>
      </c>
      <c r="J383" s="791" t="e">
        <f t="shared" si="286"/>
        <v>#DIV/0!</v>
      </c>
      <c r="K383" s="791" t="e">
        <f t="shared" si="286"/>
        <v>#DIV/0!</v>
      </c>
      <c r="L383" s="791" t="e">
        <f t="shared" si="286"/>
        <v>#DIV/0!</v>
      </c>
      <c r="M383" s="791" t="e">
        <f t="shared" si="286"/>
        <v>#DIV/0!</v>
      </c>
      <c r="N383" s="791" t="e">
        <f t="shared" si="286"/>
        <v>#DIV/0!</v>
      </c>
      <c r="O383" s="791" t="e">
        <f t="shared" si="286"/>
        <v>#DIV/0!</v>
      </c>
      <c r="P383" s="791" t="e">
        <f t="shared" si="286"/>
        <v>#DIV/0!</v>
      </c>
      <c r="Q383" s="791" t="e">
        <f t="shared" si="286"/>
        <v>#DIV/0!</v>
      </c>
      <c r="R383" s="791" t="e">
        <f t="shared" si="286"/>
        <v>#DIV/0!</v>
      </c>
      <c r="S383" s="791" t="e">
        <f t="shared" si="286"/>
        <v>#DIV/0!</v>
      </c>
      <c r="T383" s="791" t="e">
        <f t="shared" si="286"/>
        <v>#DIV/0!</v>
      </c>
      <c r="U383" s="791" t="e">
        <f t="shared" si="286"/>
        <v>#DIV/0!</v>
      </c>
      <c r="V383" s="791" t="e">
        <f t="shared" si="280"/>
        <v>#DIV/0!</v>
      </c>
      <c r="W383" s="791" t="e">
        <f t="shared" si="280"/>
        <v>#DIV/0!</v>
      </c>
      <c r="X383" s="791" t="e">
        <f t="shared" si="280"/>
        <v>#DIV/0!</v>
      </c>
      <c r="Y383" s="791" t="e">
        <f t="shared" si="280"/>
        <v>#DIV/0!</v>
      </c>
      <c r="Z383" s="791" t="e">
        <f t="shared" si="280"/>
        <v>#DIV/0!</v>
      </c>
      <c r="AA383" s="791" t="e">
        <f t="shared" si="280"/>
        <v>#DIV/0!</v>
      </c>
      <c r="AB383" s="791" t="e">
        <f t="shared" si="280"/>
        <v>#DIV/0!</v>
      </c>
      <c r="AE383" s="313"/>
      <c r="AF383" s="787" t="e">
        <f t="shared" si="281"/>
        <v>#DIV/0!</v>
      </c>
      <c r="AG383" s="788" t="e">
        <f t="shared" si="282"/>
        <v>#DIV/0!</v>
      </c>
      <c r="AH383" s="788" t="e">
        <f t="shared" si="283"/>
        <v>#DIV/0!</v>
      </c>
      <c r="AI383" s="788" t="e">
        <f t="shared" si="284"/>
        <v>#DIV/0!</v>
      </c>
      <c r="AJ383" s="789" t="e">
        <f t="shared" si="285"/>
        <v>#DIV/0!</v>
      </c>
      <c r="AK383" s="790"/>
    </row>
    <row r="384" spans="1:37" s="786" customFormat="1" ht="13.5" customHeight="1">
      <c r="A384" s="782" t="s">
        <v>1696</v>
      </c>
      <c r="B384" s="782" t="s">
        <v>1972</v>
      </c>
      <c r="C384" s="782"/>
      <c r="D384" s="783"/>
      <c r="E384" s="1258" t="s">
        <v>2759</v>
      </c>
      <c r="F384" s="791" t="e">
        <f t="shared" si="286"/>
        <v>#DIV/0!</v>
      </c>
      <c r="G384" s="791" t="e">
        <f t="shared" si="280"/>
        <v>#DIV/0!</v>
      </c>
      <c r="H384" s="791" t="e">
        <f t="shared" si="280"/>
        <v>#DIV/0!</v>
      </c>
      <c r="I384" s="791" t="e">
        <f t="shared" si="280"/>
        <v>#DIV/0!</v>
      </c>
      <c r="J384" s="791" t="e">
        <f t="shared" si="280"/>
        <v>#DIV/0!</v>
      </c>
      <c r="K384" s="791" t="e">
        <f t="shared" si="280"/>
        <v>#DIV/0!</v>
      </c>
      <c r="L384" s="791" t="e">
        <f t="shared" si="280"/>
        <v>#DIV/0!</v>
      </c>
      <c r="M384" s="791" t="e">
        <f t="shared" si="280"/>
        <v>#DIV/0!</v>
      </c>
      <c r="N384" s="791" t="e">
        <f t="shared" si="280"/>
        <v>#DIV/0!</v>
      </c>
      <c r="O384" s="791" t="e">
        <f t="shared" si="280"/>
        <v>#DIV/0!</v>
      </c>
      <c r="P384" s="791" t="e">
        <f t="shared" si="280"/>
        <v>#DIV/0!</v>
      </c>
      <c r="Q384" s="791" t="e">
        <f t="shared" si="280"/>
        <v>#DIV/0!</v>
      </c>
      <c r="R384" s="791" t="e">
        <f t="shared" si="280"/>
        <v>#DIV/0!</v>
      </c>
      <c r="S384" s="791" t="e">
        <f t="shared" si="280"/>
        <v>#DIV/0!</v>
      </c>
      <c r="T384" s="791" t="e">
        <f t="shared" si="280"/>
        <v>#DIV/0!</v>
      </c>
      <c r="U384" s="791" t="e">
        <f t="shared" si="280"/>
        <v>#DIV/0!</v>
      </c>
      <c r="V384" s="791" t="e">
        <f t="shared" si="280"/>
        <v>#DIV/0!</v>
      </c>
      <c r="W384" s="791" t="e">
        <f t="shared" si="280"/>
        <v>#DIV/0!</v>
      </c>
      <c r="X384" s="791" t="e">
        <f t="shared" si="280"/>
        <v>#DIV/0!</v>
      </c>
      <c r="Y384" s="791" t="e">
        <f t="shared" si="280"/>
        <v>#DIV/0!</v>
      </c>
      <c r="Z384" s="791" t="e">
        <f t="shared" si="280"/>
        <v>#DIV/0!</v>
      </c>
      <c r="AA384" s="791" t="e">
        <f t="shared" si="280"/>
        <v>#DIV/0!</v>
      </c>
      <c r="AB384" s="791" t="e">
        <f t="shared" si="280"/>
        <v>#DIV/0!</v>
      </c>
      <c r="AE384" s="313"/>
      <c r="AF384" s="787" t="e">
        <f t="shared" si="281"/>
        <v>#DIV/0!</v>
      </c>
      <c r="AG384" s="788" t="e">
        <f t="shared" si="282"/>
        <v>#DIV/0!</v>
      </c>
      <c r="AH384" s="788" t="e">
        <f t="shared" si="283"/>
        <v>#DIV/0!</v>
      </c>
      <c r="AI384" s="788" t="e">
        <f t="shared" si="284"/>
        <v>#DIV/0!</v>
      </c>
      <c r="AJ384" s="789" t="e">
        <f t="shared" si="285"/>
        <v>#DIV/0!</v>
      </c>
      <c r="AK384" s="790"/>
    </row>
    <row r="385" spans="1:37" s="786" customFormat="1" ht="13.5" customHeight="1">
      <c r="A385" s="782" t="s">
        <v>1697</v>
      </c>
      <c r="B385" s="782" t="s">
        <v>1679</v>
      </c>
      <c r="C385" s="782"/>
      <c r="D385" s="783"/>
      <c r="E385" s="1258" t="s">
        <v>2759</v>
      </c>
      <c r="F385" s="791" t="e">
        <f t="shared" si="286"/>
        <v>#DIV/0!</v>
      </c>
      <c r="G385" s="791" t="e">
        <f t="shared" si="280"/>
        <v>#DIV/0!</v>
      </c>
      <c r="H385" s="791" t="e">
        <f t="shared" si="280"/>
        <v>#DIV/0!</v>
      </c>
      <c r="I385" s="791" t="e">
        <f t="shared" si="280"/>
        <v>#DIV/0!</v>
      </c>
      <c r="J385" s="791" t="e">
        <f t="shared" si="280"/>
        <v>#DIV/0!</v>
      </c>
      <c r="K385" s="791" t="e">
        <f t="shared" si="280"/>
        <v>#DIV/0!</v>
      </c>
      <c r="L385" s="791" t="e">
        <f t="shared" si="280"/>
        <v>#DIV/0!</v>
      </c>
      <c r="M385" s="791" t="e">
        <f t="shared" si="280"/>
        <v>#DIV/0!</v>
      </c>
      <c r="N385" s="791" t="e">
        <f t="shared" si="280"/>
        <v>#DIV/0!</v>
      </c>
      <c r="O385" s="791" t="e">
        <f t="shared" si="280"/>
        <v>#DIV/0!</v>
      </c>
      <c r="P385" s="791" t="e">
        <f t="shared" si="280"/>
        <v>#DIV/0!</v>
      </c>
      <c r="Q385" s="791" t="e">
        <f t="shared" si="280"/>
        <v>#DIV/0!</v>
      </c>
      <c r="R385" s="791" t="e">
        <f t="shared" si="280"/>
        <v>#DIV/0!</v>
      </c>
      <c r="S385" s="791" t="e">
        <f t="shared" si="280"/>
        <v>#DIV/0!</v>
      </c>
      <c r="T385" s="791" t="e">
        <f t="shared" si="280"/>
        <v>#DIV/0!</v>
      </c>
      <c r="U385" s="791" t="e">
        <f t="shared" si="280"/>
        <v>#DIV/0!</v>
      </c>
      <c r="V385" s="791" t="e">
        <f t="shared" si="280"/>
        <v>#DIV/0!</v>
      </c>
      <c r="W385" s="791" t="e">
        <f t="shared" si="280"/>
        <v>#DIV/0!</v>
      </c>
      <c r="X385" s="791" t="e">
        <f t="shared" si="280"/>
        <v>#DIV/0!</v>
      </c>
      <c r="Y385" s="791" t="e">
        <f t="shared" si="280"/>
        <v>#DIV/0!</v>
      </c>
      <c r="Z385" s="791" t="e">
        <f t="shared" si="280"/>
        <v>#DIV/0!</v>
      </c>
      <c r="AA385" s="791" t="e">
        <f t="shared" si="280"/>
        <v>#DIV/0!</v>
      </c>
      <c r="AB385" s="791" t="e">
        <f t="shared" si="280"/>
        <v>#DIV/0!</v>
      </c>
      <c r="AE385" s="313"/>
      <c r="AF385" s="787" t="e">
        <f t="shared" si="281"/>
        <v>#DIV/0!</v>
      </c>
      <c r="AG385" s="788" t="e">
        <f t="shared" si="282"/>
        <v>#DIV/0!</v>
      </c>
      <c r="AH385" s="788" t="e">
        <f t="shared" si="283"/>
        <v>#DIV/0!</v>
      </c>
      <c r="AI385" s="788" t="e">
        <f t="shared" si="284"/>
        <v>#DIV/0!</v>
      </c>
      <c r="AJ385" s="789" t="e">
        <f t="shared" si="285"/>
        <v>#DIV/0!</v>
      </c>
      <c r="AK385" s="790"/>
    </row>
    <row r="386" spans="1:37" s="786" customFormat="1" ht="13.5" customHeight="1">
      <c r="A386" s="782" t="s">
        <v>1698</v>
      </c>
      <c r="B386" s="1267" t="s">
        <v>2605</v>
      </c>
      <c r="C386" s="782"/>
      <c r="D386" s="783"/>
      <c r="E386" s="1258" t="s">
        <v>2759</v>
      </c>
      <c r="F386" s="791" t="e">
        <f>F340/F32</f>
        <v>#DIV/0!</v>
      </c>
      <c r="G386" s="791" t="e">
        <f t="shared" ref="G386:AB387" si="287">G340/G32</f>
        <v>#DIV/0!</v>
      </c>
      <c r="H386" s="791" t="e">
        <f t="shared" si="287"/>
        <v>#DIV/0!</v>
      </c>
      <c r="I386" s="791" t="e">
        <f t="shared" si="287"/>
        <v>#DIV/0!</v>
      </c>
      <c r="J386" s="791" t="e">
        <f t="shared" si="287"/>
        <v>#DIV/0!</v>
      </c>
      <c r="K386" s="791" t="e">
        <f t="shared" si="287"/>
        <v>#DIV/0!</v>
      </c>
      <c r="L386" s="791" t="e">
        <f t="shared" si="287"/>
        <v>#DIV/0!</v>
      </c>
      <c r="M386" s="791" t="e">
        <f t="shared" si="287"/>
        <v>#DIV/0!</v>
      </c>
      <c r="N386" s="791" t="e">
        <f t="shared" si="287"/>
        <v>#DIV/0!</v>
      </c>
      <c r="O386" s="791" t="e">
        <f t="shared" si="287"/>
        <v>#DIV/0!</v>
      </c>
      <c r="P386" s="791" t="e">
        <f t="shared" si="287"/>
        <v>#DIV/0!</v>
      </c>
      <c r="Q386" s="791" t="e">
        <f t="shared" si="287"/>
        <v>#DIV/0!</v>
      </c>
      <c r="R386" s="791" t="e">
        <f t="shared" si="287"/>
        <v>#DIV/0!</v>
      </c>
      <c r="S386" s="791" t="e">
        <f t="shared" si="287"/>
        <v>#DIV/0!</v>
      </c>
      <c r="T386" s="791" t="e">
        <f t="shared" si="287"/>
        <v>#DIV/0!</v>
      </c>
      <c r="U386" s="791" t="e">
        <f t="shared" si="287"/>
        <v>#DIV/0!</v>
      </c>
      <c r="V386" s="791" t="e">
        <f t="shared" si="287"/>
        <v>#DIV/0!</v>
      </c>
      <c r="W386" s="791" t="e">
        <f t="shared" si="287"/>
        <v>#DIV/0!</v>
      </c>
      <c r="X386" s="791" t="e">
        <f t="shared" si="287"/>
        <v>#DIV/0!</v>
      </c>
      <c r="Y386" s="791" t="e">
        <f t="shared" si="287"/>
        <v>#DIV/0!</v>
      </c>
      <c r="Z386" s="791" t="e">
        <f t="shared" si="287"/>
        <v>#DIV/0!</v>
      </c>
      <c r="AA386" s="791" t="e">
        <f t="shared" si="287"/>
        <v>#DIV/0!</v>
      </c>
      <c r="AB386" s="791" t="e">
        <f t="shared" si="287"/>
        <v>#DIV/0!</v>
      </c>
      <c r="AE386" s="313"/>
      <c r="AF386" s="787" t="e">
        <f t="shared" si="281"/>
        <v>#DIV/0!</v>
      </c>
      <c r="AG386" s="788" t="e">
        <f t="shared" si="282"/>
        <v>#DIV/0!</v>
      </c>
      <c r="AH386" s="788" t="e">
        <f t="shared" si="283"/>
        <v>#DIV/0!</v>
      </c>
      <c r="AI386" s="788" t="e">
        <f t="shared" si="284"/>
        <v>#DIV/0!</v>
      </c>
      <c r="AJ386" s="789" t="e">
        <f t="shared" si="285"/>
        <v>#DIV/0!</v>
      </c>
      <c r="AK386" s="790"/>
    </row>
    <row r="387" spans="1:37" s="786" customFormat="1" ht="13.5" customHeight="1">
      <c r="A387" s="782" t="s">
        <v>1699</v>
      </c>
      <c r="B387" s="782" t="s">
        <v>1680</v>
      </c>
      <c r="C387" s="782"/>
      <c r="D387" s="783"/>
      <c r="E387" s="1258" t="s">
        <v>2759</v>
      </c>
      <c r="F387" s="791" t="e">
        <f t="shared" ref="F387:U387" si="288">F341/F33</f>
        <v>#DIV/0!</v>
      </c>
      <c r="G387" s="791" t="e">
        <f t="shared" si="288"/>
        <v>#DIV/0!</v>
      </c>
      <c r="H387" s="791" t="e">
        <f t="shared" si="288"/>
        <v>#DIV/0!</v>
      </c>
      <c r="I387" s="791" t="e">
        <f t="shared" si="288"/>
        <v>#DIV/0!</v>
      </c>
      <c r="J387" s="791" t="e">
        <f t="shared" si="288"/>
        <v>#DIV/0!</v>
      </c>
      <c r="K387" s="791" t="e">
        <f t="shared" si="288"/>
        <v>#DIV/0!</v>
      </c>
      <c r="L387" s="791" t="e">
        <f t="shared" si="288"/>
        <v>#DIV/0!</v>
      </c>
      <c r="M387" s="791" t="e">
        <f t="shared" si="288"/>
        <v>#DIV/0!</v>
      </c>
      <c r="N387" s="791" t="e">
        <f t="shared" si="288"/>
        <v>#DIV/0!</v>
      </c>
      <c r="O387" s="791" t="e">
        <f t="shared" si="288"/>
        <v>#DIV/0!</v>
      </c>
      <c r="P387" s="791" t="e">
        <f t="shared" si="288"/>
        <v>#DIV/0!</v>
      </c>
      <c r="Q387" s="791" t="e">
        <f t="shared" si="288"/>
        <v>#DIV/0!</v>
      </c>
      <c r="R387" s="791" t="e">
        <f t="shared" si="288"/>
        <v>#DIV/0!</v>
      </c>
      <c r="S387" s="791" t="e">
        <f t="shared" si="288"/>
        <v>#DIV/0!</v>
      </c>
      <c r="T387" s="791" t="e">
        <f t="shared" si="288"/>
        <v>#DIV/0!</v>
      </c>
      <c r="U387" s="791" t="e">
        <f t="shared" si="288"/>
        <v>#DIV/0!</v>
      </c>
      <c r="V387" s="791" t="e">
        <f t="shared" si="287"/>
        <v>#DIV/0!</v>
      </c>
      <c r="W387" s="791" t="e">
        <f t="shared" si="287"/>
        <v>#DIV/0!</v>
      </c>
      <c r="X387" s="791" t="e">
        <f t="shared" si="287"/>
        <v>#DIV/0!</v>
      </c>
      <c r="Y387" s="791" t="e">
        <f t="shared" si="287"/>
        <v>#DIV/0!</v>
      </c>
      <c r="Z387" s="791" t="e">
        <f t="shared" si="287"/>
        <v>#DIV/0!</v>
      </c>
      <c r="AA387" s="791" t="e">
        <f t="shared" si="287"/>
        <v>#DIV/0!</v>
      </c>
      <c r="AB387" s="791" t="e">
        <f t="shared" si="287"/>
        <v>#DIV/0!</v>
      </c>
      <c r="AE387" s="313"/>
      <c r="AF387" s="787" t="e">
        <f t="shared" si="281"/>
        <v>#DIV/0!</v>
      </c>
      <c r="AG387" s="788" t="e">
        <f t="shared" si="282"/>
        <v>#DIV/0!</v>
      </c>
      <c r="AH387" s="788" t="e">
        <f t="shared" si="283"/>
        <v>#DIV/0!</v>
      </c>
      <c r="AI387" s="788" t="e">
        <f t="shared" si="284"/>
        <v>#DIV/0!</v>
      </c>
      <c r="AJ387" s="789" t="e">
        <f t="shared" si="285"/>
        <v>#DIV/0!</v>
      </c>
      <c r="AK387" s="790"/>
    </row>
    <row r="388" spans="1:37" s="786" customFormat="1" ht="13.5" customHeight="1">
      <c r="A388" s="782" t="s">
        <v>1700</v>
      </c>
      <c r="B388" s="782" t="s">
        <v>1681</v>
      </c>
      <c r="C388" s="782"/>
      <c r="D388" s="783"/>
      <c r="E388" s="1258" t="s">
        <v>2759</v>
      </c>
      <c r="F388" s="791" t="e">
        <f>(F343+F344)/F34</f>
        <v>#DIV/0!</v>
      </c>
      <c r="G388" s="791" t="e">
        <f t="shared" ref="G388:AB388" si="289">(G343+G344)/G34</f>
        <v>#DIV/0!</v>
      </c>
      <c r="H388" s="791" t="e">
        <f t="shared" si="289"/>
        <v>#DIV/0!</v>
      </c>
      <c r="I388" s="791" t="e">
        <f t="shared" si="289"/>
        <v>#DIV/0!</v>
      </c>
      <c r="J388" s="791" t="e">
        <f t="shared" si="289"/>
        <v>#DIV/0!</v>
      </c>
      <c r="K388" s="791" t="e">
        <f t="shared" si="289"/>
        <v>#DIV/0!</v>
      </c>
      <c r="L388" s="791" t="e">
        <f t="shared" si="289"/>
        <v>#DIV/0!</v>
      </c>
      <c r="M388" s="791" t="e">
        <f t="shared" si="289"/>
        <v>#DIV/0!</v>
      </c>
      <c r="N388" s="791" t="e">
        <f t="shared" si="289"/>
        <v>#DIV/0!</v>
      </c>
      <c r="O388" s="791" t="e">
        <f t="shared" si="289"/>
        <v>#DIV/0!</v>
      </c>
      <c r="P388" s="791" t="e">
        <f t="shared" si="289"/>
        <v>#DIV/0!</v>
      </c>
      <c r="Q388" s="791" t="e">
        <f t="shared" si="289"/>
        <v>#DIV/0!</v>
      </c>
      <c r="R388" s="791" t="e">
        <f t="shared" si="289"/>
        <v>#DIV/0!</v>
      </c>
      <c r="S388" s="791" t="e">
        <f t="shared" si="289"/>
        <v>#DIV/0!</v>
      </c>
      <c r="T388" s="791" t="e">
        <f t="shared" si="289"/>
        <v>#DIV/0!</v>
      </c>
      <c r="U388" s="791" t="e">
        <f t="shared" si="289"/>
        <v>#DIV/0!</v>
      </c>
      <c r="V388" s="791" t="e">
        <f t="shared" si="289"/>
        <v>#DIV/0!</v>
      </c>
      <c r="W388" s="791" t="e">
        <f t="shared" si="289"/>
        <v>#DIV/0!</v>
      </c>
      <c r="X388" s="791" t="e">
        <f t="shared" si="289"/>
        <v>#DIV/0!</v>
      </c>
      <c r="Y388" s="791" t="e">
        <f t="shared" si="289"/>
        <v>#DIV/0!</v>
      </c>
      <c r="Z388" s="791" t="e">
        <f t="shared" si="289"/>
        <v>#DIV/0!</v>
      </c>
      <c r="AA388" s="791" t="e">
        <f t="shared" si="289"/>
        <v>#DIV/0!</v>
      </c>
      <c r="AB388" s="791" t="e">
        <f t="shared" si="289"/>
        <v>#DIV/0!</v>
      </c>
      <c r="AE388" s="313"/>
      <c r="AF388" s="787" t="e">
        <f t="shared" si="281"/>
        <v>#DIV/0!</v>
      </c>
      <c r="AG388" s="788" t="e">
        <f t="shared" si="282"/>
        <v>#DIV/0!</v>
      </c>
      <c r="AH388" s="788" t="e">
        <f t="shared" si="283"/>
        <v>#DIV/0!</v>
      </c>
      <c r="AI388" s="788" t="e">
        <f t="shared" si="284"/>
        <v>#DIV/0!</v>
      </c>
      <c r="AJ388" s="789" t="e">
        <f t="shared" si="285"/>
        <v>#DIV/0!</v>
      </c>
      <c r="AK388" s="790"/>
    </row>
    <row r="389" spans="1:37" s="786" customFormat="1" ht="13.5" customHeight="1">
      <c r="A389" s="782" t="s">
        <v>1701</v>
      </c>
      <c r="B389" s="782" t="s">
        <v>1682</v>
      </c>
      <c r="C389" s="782"/>
      <c r="D389" s="783"/>
      <c r="E389" s="1258" t="s">
        <v>2759</v>
      </c>
      <c r="F389" s="791" t="e">
        <f>F345/F35</f>
        <v>#DIV/0!</v>
      </c>
      <c r="G389" s="791" t="e">
        <f t="shared" ref="G389:AB391" si="290">G345/G35</f>
        <v>#DIV/0!</v>
      </c>
      <c r="H389" s="791" t="e">
        <f t="shared" si="290"/>
        <v>#DIV/0!</v>
      </c>
      <c r="I389" s="791" t="e">
        <f t="shared" si="290"/>
        <v>#DIV/0!</v>
      </c>
      <c r="J389" s="791" t="e">
        <f t="shared" si="290"/>
        <v>#DIV/0!</v>
      </c>
      <c r="K389" s="791" t="e">
        <f t="shared" si="290"/>
        <v>#DIV/0!</v>
      </c>
      <c r="L389" s="791" t="e">
        <f t="shared" si="290"/>
        <v>#DIV/0!</v>
      </c>
      <c r="M389" s="791" t="e">
        <f t="shared" si="290"/>
        <v>#DIV/0!</v>
      </c>
      <c r="N389" s="791" t="e">
        <f t="shared" si="290"/>
        <v>#DIV/0!</v>
      </c>
      <c r="O389" s="791" t="e">
        <f t="shared" si="290"/>
        <v>#DIV/0!</v>
      </c>
      <c r="P389" s="791" t="e">
        <f t="shared" si="290"/>
        <v>#DIV/0!</v>
      </c>
      <c r="Q389" s="791" t="e">
        <f t="shared" si="290"/>
        <v>#DIV/0!</v>
      </c>
      <c r="R389" s="791" t="e">
        <f t="shared" si="290"/>
        <v>#DIV/0!</v>
      </c>
      <c r="S389" s="791" t="e">
        <f t="shared" si="290"/>
        <v>#DIV/0!</v>
      </c>
      <c r="T389" s="791" t="e">
        <f t="shared" si="290"/>
        <v>#DIV/0!</v>
      </c>
      <c r="U389" s="791" t="e">
        <f t="shared" si="290"/>
        <v>#DIV/0!</v>
      </c>
      <c r="V389" s="791" t="e">
        <f t="shared" si="290"/>
        <v>#DIV/0!</v>
      </c>
      <c r="W389" s="791" t="e">
        <f t="shared" si="290"/>
        <v>#DIV/0!</v>
      </c>
      <c r="X389" s="791" t="e">
        <f t="shared" si="290"/>
        <v>#DIV/0!</v>
      </c>
      <c r="Y389" s="791" t="e">
        <f t="shared" si="290"/>
        <v>#DIV/0!</v>
      </c>
      <c r="Z389" s="791" t="e">
        <f t="shared" si="290"/>
        <v>#DIV/0!</v>
      </c>
      <c r="AA389" s="791" t="e">
        <f t="shared" si="290"/>
        <v>#DIV/0!</v>
      </c>
      <c r="AB389" s="791" t="e">
        <f t="shared" si="290"/>
        <v>#DIV/0!</v>
      </c>
      <c r="AE389" s="313"/>
      <c r="AF389" s="787" t="e">
        <f t="shared" si="281"/>
        <v>#DIV/0!</v>
      </c>
      <c r="AG389" s="788" t="e">
        <f t="shared" si="282"/>
        <v>#DIV/0!</v>
      </c>
      <c r="AH389" s="788" t="e">
        <f t="shared" si="283"/>
        <v>#DIV/0!</v>
      </c>
      <c r="AI389" s="788" t="e">
        <f t="shared" si="284"/>
        <v>#DIV/0!</v>
      </c>
      <c r="AJ389" s="789" t="e">
        <f t="shared" si="285"/>
        <v>#DIV/0!</v>
      </c>
      <c r="AK389" s="790"/>
    </row>
    <row r="390" spans="1:37" s="786" customFormat="1" ht="13.5" customHeight="1">
      <c r="A390" s="782" t="s">
        <v>1702</v>
      </c>
      <c r="B390" s="782" t="s">
        <v>1683</v>
      </c>
      <c r="C390" s="782"/>
      <c r="D390" s="783"/>
      <c r="E390" s="1258" t="s">
        <v>2759</v>
      </c>
      <c r="F390" s="791" t="e">
        <f t="shared" ref="F390:U391" si="291">F346/F36</f>
        <v>#DIV/0!</v>
      </c>
      <c r="G390" s="791" t="e">
        <f t="shared" si="291"/>
        <v>#DIV/0!</v>
      </c>
      <c r="H390" s="791" t="e">
        <f t="shared" si="291"/>
        <v>#DIV/0!</v>
      </c>
      <c r="I390" s="791" t="e">
        <f t="shared" si="291"/>
        <v>#DIV/0!</v>
      </c>
      <c r="J390" s="791" t="e">
        <f t="shared" si="291"/>
        <v>#DIV/0!</v>
      </c>
      <c r="K390" s="791" t="e">
        <f t="shared" si="291"/>
        <v>#DIV/0!</v>
      </c>
      <c r="L390" s="791" t="e">
        <f t="shared" si="291"/>
        <v>#DIV/0!</v>
      </c>
      <c r="M390" s="791" t="e">
        <f t="shared" si="291"/>
        <v>#DIV/0!</v>
      </c>
      <c r="N390" s="791" t="e">
        <f t="shared" si="291"/>
        <v>#DIV/0!</v>
      </c>
      <c r="O390" s="791" t="e">
        <f t="shared" si="291"/>
        <v>#DIV/0!</v>
      </c>
      <c r="P390" s="791" t="e">
        <f t="shared" si="291"/>
        <v>#DIV/0!</v>
      </c>
      <c r="Q390" s="791" t="e">
        <f t="shared" si="291"/>
        <v>#DIV/0!</v>
      </c>
      <c r="R390" s="791" t="e">
        <f t="shared" si="291"/>
        <v>#DIV/0!</v>
      </c>
      <c r="S390" s="791" t="e">
        <f t="shared" si="291"/>
        <v>#DIV/0!</v>
      </c>
      <c r="T390" s="791" t="e">
        <f t="shared" si="291"/>
        <v>#DIV/0!</v>
      </c>
      <c r="U390" s="791" t="e">
        <f t="shared" si="291"/>
        <v>#DIV/0!</v>
      </c>
      <c r="V390" s="791" t="e">
        <f t="shared" si="290"/>
        <v>#DIV/0!</v>
      </c>
      <c r="W390" s="791" t="e">
        <f t="shared" si="290"/>
        <v>#DIV/0!</v>
      </c>
      <c r="X390" s="791" t="e">
        <f t="shared" si="290"/>
        <v>#DIV/0!</v>
      </c>
      <c r="Y390" s="791" t="e">
        <f t="shared" si="290"/>
        <v>#DIV/0!</v>
      </c>
      <c r="Z390" s="791" t="e">
        <f t="shared" si="290"/>
        <v>#DIV/0!</v>
      </c>
      <c r="AA390" s="791" t="e">
        <f t="shared" si="290"/>
        <v>#DIV/0!</v>
      </c>
      <c r="AB390" s="791" t="e">
        <f t="shared" si="290"/>
        <v>#DIV/0!</v>
      </c>
      <c r="AE390" s="313"/>
      <c r="AF390" s="787" t="e">
        <f t="shared" si="281"/>
        <v>#DIV/0!</v>
      </c>
      <c r="AG390" s="788" t="e">
        <f t="shared" si="282"/>
        <v>#DIV/0!</v>
      </c>
      <c r="AH390" s="788" t="e">
        <f t="shared" si="283"/>
        <v>#DIV/0!</v>
      </c>
      <c r="AI390" s="788" t="e">
        <f t="shared" si="284"/>
        <v>#DIV/0!</v>
      </c>
      <c r="AJ390" s="789" t="e">
        <f t="shared" si="285"/>
        <v>#DIV/0!</v>
      </c>
      <c r="AK390" s="790"/>
    </row>
    <row r="391" spans="1:37" s="786" customFormat="1" ht="13.5" customHeight="1">
      <c r="A391" s="782" t="s">
        <v>1703</v>
      </c>
      <c r="B391" s="782" t="s">
        <v>1684</v>
      </c>
      <c r="C391" s="782"/>
      <c r="D391" s="783"/>
      <c r="E391" s="1258" t="s">
        <v>2759</v>
      </c>
      <c r="F391" s="791" t="e">
        <f t="shared" si="291"/>
        <v>#DIV/0!</v>
      </c>
      <c r="G391" s="791" t="e">
        <f t="shared" si="290"/>
        <v>#DIV/0!</v>
      </c>
      <c r="H391" s="791" t="e">
        <f t="shared" si="290"/>
        <v>#DIV/0!</v>
      </c>
      <c r="I391" s="791" t="e">
        <f t="shared" si="290"/>
        <v>#DIV/0!</v>
      </c>
      <c r="J391" s="791" t="e">
        <f t="shared" si="290"/>
        <v>#DIV/0!</v>
      </c>
      <c r="K391" s="791" t="e">
        <f t="shared" si="290"/>
        <v>#DIV/0!</v>
      </c>
      <c r="L391" s="791" t="e">
        <f t="shared" si="290"/>
        <v>#DIV/0!</v>
      </c>
      <c r="M391" s="791" t="e">
        <f t="shared" si="290"/>
        <v>#DIV/0!</v>
      </c>
      <c r="N391" s="791" t="e">
        <f t="shared" si="290"/>
        <v>#DIV/0!</v>
      </c>
      <c r="O391" s="791" t="e">
        <f t="shared" si="290"/>
        <v>#DIV/0!</v>
      </c>
      <c r="P391" s="791" t="e">
        <f t="shared" si="290"/>
        <v>#DIV/0!</v>
      </c>
      <c r="Q391" s="791" t="e">
        <f t="shared" si="290"/>
        <v>#DIV/0!</v>
      </c>
      <c r="R391" s="791" t="e">
        <f t="shared" si="290"/>
        <v>#DIV/0!</v>
      </c>
      <c r="S391" s="791" t="e">
        <f t="shared" si="290"/>
        <v>#DIV/0!</v>
      </c>
      <c r="T391" s="791" t="e">
        <f t="shared" si="290"/>
        <v>#DIV/0!</v>
      </c>
      <c r="U391" s="791" t="e">
        <f t="shared" si="290"/>
        <v>#DIV/0!</v>
      </c>
      <c r="V391" s="791" t="e">
        <f t="shared" si="290"/>
        <v>#DIV/0!</v>
      </c>
      <c r="W391" s="791" t="e">
        <f t="shared" si="290"/>
        <v>#DIV/0!</v>
      </c>
      <c r="X391" s="791" t="e">
        <f t="shared" si="290"/>
        <v>#DIV/0!</v>
      </c>
      <c r="Y391" s="791" t="e">
        <f t="shared" si="290"/>
        <v>#DIV/0!</v>
      </c>
      <c r="Z391" s="791" t="e">
        <f t="shared" si="290"/>
        <v>#DIV/0!</v>
      </c>
      <c r="AA391" s="791" t="e">
        <f t="shared" si="290"/>
        <v>#DIV/0!</v>
      </c>
      <c r="AB391" s="791" t="e">
        <f t="shared" si="290"/>
        <v>#DIV/0!</v>
      </c>
      <c r="AE391" s="313"/>
      <c r="AF391" s="787" t="e">
        <f t="shared" si="281"/>
        <v>#DIV/0!</v>
      </c>
      <c r="AG391" s="788" t="e">
        <f t="shared" si="282"/>
        <v>#DIV/0!</v>
      </c>
      <c r="AH391" s="788" t="e">
        <f t="shared" si="283"/>
        <v>#DIV/0!</v>
      </c>
      <c r="AI391" s="788" t="e">
        <f t="shared" si="284"/>
        <v>#DIV/0!</v>
      </c>
      <c r="AJ391" s="789" t="e">
        <f t="shared" si="285"/>
        <v>#DIV/0!</v>
      </c>
      <c r="AK391" s="790"/>
    </row>
    <row r="392" spans="1:37" s="786" customFormat="1" ht="13.5" customHeight="1">
      <c r="A392" s="782" t="s">
        <v>1704</v>
      </c>
      <c r="B392" s="782" t="s">
        <v>1685</v>
      </c>
      <c r="C392" s="782"/>
      <c r="D392" s="783"/>
      <c r="E392" s="1258" t="s">
        <v>2759</v>
      </c>
      <c r="F392" s="791" t="e">
        <f>F349/F24</f>
        <v>#DIV/0!</v>
      </c>
      <c r="G392" s="791" t="e">
        <f t="shared" ref="G392:AB392" si="292">G349/G24</f>
        <v>#DIV/0!</v>
      </c>
      <c r="H392" s="791" t="e">
        <f t="shared" si="292"/>
        <v>#DIV/0!</v>
      </c>
      <c r="I392" s="791" t="e">
        <f t="shared" si="292"/>
        <v>#DIV/0!</v>
      </c>
      <c r="J392" s="791" t="e">
        <f t="shared" si="292"/>
        <v>#DIV/0!</v>
      </c>
      <c r="K392" s="791" t="e">
        <f t="shared" si="292"/>
        <v>#DIV/0!</v>
      </c>
      <c r="L392" s="791" t="e">
        <f t="shared" si="292"/>
        <v>#DIV/0!</v>
      </c>
      <c r="M392" s="791" t="e">
        <f t="shared" si="292"/>
        <v>#DIV/0!</v>
      </c>
      <c r="N392" s="791" t="e">
        <f t="shared" si="292"/>
        <v>#DIV/0!</v>
      </c>
      <c r="O392" s="791" t="e">
        <f t="shared" si="292"/>
        <v>#DIV/0!</v>
      </c>
      <c r="P392" s="791" t="e">
        <f t="shared" si="292"/>
        <v>#DIV/0!</v>
      </c>
      <c r="Q392" s="791" t="e">
        <f t="shared" si="292"/>
        <v>#DIV/0!</v>
      </c>
      <c r="R392" s="791" t="e">
        <f t="shared" si="292"/>
        <v>#DIV/0!</v>
      </c>
      <c r="S392" s="791" t="e">
        <f t="shared" si="292"/>
        <v>#DIV/0!</v>
      </c>
      <c r="T392" s="791" t="e">
        <f t="shared" si="292"/>
        <v>#DIV/0!</v>
      </c>
      <c r="U392" s="791" t="e">
        <f t="shared" si="292"/>
        <v>#DIV/0!</v>
      </c>
      <c r="V392" s="791" t="e">
        <f t="shared" si="292"/>
        <v>#DIV/0!</v>
      </c>
      <c r="W392" s="791" t="e">
        <f t="shared" si="292"/>
        <v>#DIV/0!</v>
      </c>
      <c r="X392" s="791" t="e">
        <f t="shared" si="292"/>
        <v>#DIV/0!</v>
      </c>
      <c r="Y392" s="791" t="e">
        <f t="shared" si="292"/>
        <v>#DIV/0!</v>
      </c>
      <c r="Z392" s="791" t="e">
        <f t="shared" si="292"/>
        <v>#DIV/0!</v>
      </c>
      <c r="AA392" s="791" t="e">
        <f t="shared" si="292"/>
        <v>#DIV/0!</v>
      </c>
      <c r="AB392" s="791" t="e">
        <f t="shared" si="292"/>
        <v>#DIV/0!</v>
      </c>
      <c r="AE392" s="313"/>
      <c r="AF392" s="787" t="e">
        <f t="shared" si="281"/>
        <v>#DIV/0!</v>
      </c>
      <c r="AG392" s="788" t="e">
        <f t="shared" si="282"/>
        <v>#DIV/0!</v>
      </c>
      <c r="AH392" s="788" t="e">
        <f t="shared" si="283"/>
        <v>#DIV/0!</v>
      </c>
      <c r="AI392" s="788" t="e">
        <f t="shared" si="284"/>
        <v>#DIV/0!</v>
      </c>
      <c r="AJ392" s="789" t="e">
        <f t="shared" si="285"/>
        <v>#DIV/0!</v>
      </c>
      <c r="AK392" s="790"/>
    </row>
    <row r="393" spans="1:37" s="786" customFormat="1" ht="13.5" customHeight="1">
      <c r="A393" s="782" t="s">
        <v>1705</v>
      </c>
      <c r="B393" s="782" t="s">
        <v>1686</v>
      </c>
      <c r="C393" s="782"/>
      <c r="D393" s="783"/>
      <c r="E393" s="1258" t="s">
        <v>2759</v>
      </c>
      <c r="F393" s="791" t="e">
        <f>F350/F42</f>
        <v>#DIV/0!</v>
      </c>
      <c r="G393" s="791" t="e">
        <f t="shared" ref="G393:AB393" si="293">G350/G42</f>
        <v>#DIV/0!</v>
      </c>
      <c r="H393" s="791" t="e">
        <f t="shared" si="293"/>
        <v>#DIV/0!</v>
      </c>
      <c r="I393" s="791" t="e">
        <f t="shared" si="293"/>
        <v>#DIV/0!</v>
      </c>
      <c r="J393" s="791" t="e">
        <f t="shared" si="293"/>
        <v>#DIV/0!</v>
      </c>
      <c r="K393" s="791" t="e">
        <f t="shared" si="293"/>
        <v>#DIV/0!</v>
      </c>
      <c r="L393" s="791" t="e">
        <f t="shared" si="293"/>
        <v>#DIV/0!</v>
      </c>
      <c r="M393" s="791" t="e">
        <f t="shared" si="293"/>
        <v>#DIV/0!</v>
      </c>
      <c r="N393" s="791" t="e">
        <f t="shared" si="293"/>
        <v>#DIV/0!</v>
      </c>
      <c r="O393" s="791" t="e">
        <f t="shared" si="293"/>
        <v>#DIV/0!</v>
      </c>
      <c r="P393" s="791" t="e">
        <f t="shared" si="293"/>
        <v>#DIV/0!</v>
      </c>
      <c r="Q393" s="791" t="e">
        <f t="shared" si="293"/>
        <v>#DIV/0!</v>
      </c>
      <c r="R393" s="791" t="e">
        <f t="shared" si="293"/>
        <v>#DIV/0!</v>
      </c>
      <c r="S393" s="791" t="e">
        <f t="shared" si="293"/>
        <v>#DIV/0!</v>
      </c>
      <c r="T393" s="791" t="e">
        <f t="shared" si="293"/>
        <v>#DIV/0!</v>
      </c>
      <c r="U393" s="791" t="e">
        <f t="shared" si="293"/>
        <v>#DIV/0!</v>
      </c>
      <c r="V393" s="791" t="e">
        <f t="shared" si="293"/>
        <v>#DIV/0!</v>
      </c>
      <c r="W393" s="791" t="e">
        <f t="shared" si="293"/>
        <v>#DIV/0!</v>
      </c>
      <c r="X393" s="791" t="e">
        <f t="shared" si="293"/>
        <v>#DIV/0!</v>
      </c>
      <c r="Y393" s="791" t="e">
        <f t="shared" si="293"/>
        <v>#DIV/0!</v>
      </c>
      <c r="Z393" s="791" t="e">
        <f t="shared" si="293"/>
        <v>#DIV/0!</v>
      </c>
      <c r="AA393" s="791" t="e">
        <f t="shared" si="293"/>
        <v>#DIV/0!</v>
      </c>
      <c r="AB393" s="791" t="e">
        <f t="shared" si="293"/>
        <v>#DIV/0!</v>
      </c>
      <c r="AE393" s="313"/>
      <c r="AF393" s="787" t="e">
        <f t="shared" si="281"/>
        <v>#DIV/0!</v>
      </c>
      <c r="AG393" s="788" t="e">
        <f t="shared" si="282"/>
        <v>#DIV/0!</v>
      </c>
      <c r="AH393" s="788" t="e">
        <f t="shared" si="283"/>
        <v>#DIV/0!</v>
      </c>
      <c r="AI393" s="788" t="e">
        <f t="shared" si="284"/>
        <v>#DIV/0!</v>
      </c>
      <c r="AJ393" s="789" t="e">
        <f t="shared" si="285"/>
        <v>#DIV/0!</v>
      </c>
      <c r="AK393" s="790"/>
    </row>
    <row r="394" spans="1:37" s="786" customFormat="1" ht="13.5" customHeight="1">
      <c r="A394" s="782"/>
      <c r="B394" s="782"/>
      <c r="C394" s="782"/>
      <c r="D394" s="783"/>
      <c r="E394" s="1258"/>
      <c r="F394" s="791"/>
      <c r="G394" s="791"/>
      <c r="H394" s="791"/>
      <c r="I394" s="791"/>
      <c r="J394" s="791"/>
      <c r="K394" s="791"/>
      <c r="L394" s="791"/>
      <c r="M394" s="791"/>
      <c r="N394" s="791"/>
      <c r="O394" s="791"/>
      <c r="P394" s="791"/>
      <c r="Q394" s="791"/>
      <c r="R394" s="791"/>
      <c r="S394" s="791"/>
      <c r="T394" s="791"/>
      <c r="U394" s="791"/>
      <c r="V394" s="791"/>
      <c r="W394" s="791"/>
      <c r="X394" s="791"/>
      <c r="Y394" s="791"/>
      <c r="Z394" s="791"/>
      <c r="AA394" s="791"/>
      <c r="AB394" s="791"/>
      <c r="AE394" s="1120"/>
      <c r="AF394" s="787"/>
      <c r="AG394" s="788"/>
      <c r="AH394" s="788"/>
      <c r="AI394" s="788"/>
      <c r="AJ394" s="789"/>
      <c r="AK394" s="790"/>
    </row>
    <row r="395" spans="1:37" s="794" customFormat="1" ht="13.5" customHeight="1">
      <c r="A395" s="798" t="s">
        <v>2178</v>
      </c>
      <c r="B395" s="799" t="s">
        <v>1687</v>
      </c>
      <c r="C395" s="799"/>
      <c r="D395" s="800"/>
      <c r="E395" s="1258" t="s">
        <v>2759</v>
      </c>
      <c r="F395" s="1140" t="e">
        <f t="shared" ref="F395:L395" si="294">($P$27*F382+$P$28*F383+$P$29*F384+$P$30*F385+$P$32*F386+$P$33*F387+$P$34*F388+$P$35*F389+$P$36*F390+$P$37*F391)/$P$26</f>
        <v>#DIV/0!</v>
      </c>
      <c r="G395" s="1140" t="e">
        <f t="shared" si="294"/>
        <v>#DIV/0!</v>
      </c>
      <c r="H395" s="1140" t="e">
        <f t="shared" si="294"/>
        <v>#DIV/0!</v>
      </c>
      <c r="I395" s="1140" t="e">
        <f t="shared" si="294"/>
        <v>#DIV/0!</v>
      </c>
      <c r="J395" s="1140" t="e">
        <f t="shared" si="294"/>
        <v>#DIV/0!</v>
      </c>
      <c r="K395" s="1140" t="e">
        <f t="shared" si="294"/>
        <v>#DIV/0!</v>
      </c>
      <c r="L395" s="1140" t="e">
        <f t="shared" si="294"/>
        <v>#DIV/0!</v>
      </c>
      <c r="M395" s="1140" t="e">
        <f>($P$27*M382+$P$28*M383+$P$29*M384+($P$32+$P$30)*M386+$P$33*M387+($P$35+$P$36)*M389+$P$37*M391)/$P$26</f>
        <v>#DIV/0!</v>
      </c>
      <c r="N395" s="1140" t="e">
        <f>($P$27*N382+$P$28*N383+$P$29*N384+($P$32+$P$30)*N386+$P$33*N387+($P$35+$P$36)*N389+$P$37*N391)/$P$26</f>
        <v>#DIV/0!</v>
      </c>
      <c r="O395" s="1140" t="e">
        <f t="shared" ref="O395:AA395" si="295">($P$27*O382+$P$28*O383+$P$29*O384+($P$32+$P$30)*O386+$P$33*O387+($P$35+$P$36)*O389+$P$37*O391)/$P$26</f>
        <v>#DIV/0!</v>
      </c>
      <c r="P395" s="1332" t="e">
        <f t="shared" si="295"/>
        <v>#DIV/0!</v>
      </c>
      <c r="Q395" s="1140" t="e">
        <f t="shared" si="295"/>
        <v>#DIV/0!</v>
      </c>
      <c r="R395" s="1140" t="e">
        <f t="shared" si="295"/>
        <v>#DIV/0!</v>
      </c>
      <c r="S395" s="1140" t="e">
        <f t="shared" si="295"/>
        <v>#DIV/0!</v>
      </c>
      <c r="T395" s="1140" t="e">
        <f t="shared" si="295"/>
        <v>#DIV/0!</v>
      </c>
      <c r="U395" s="1140" t="e">
        <f t="shared" si="295"/>
        <v>#DIV/0!</v>
      </c>
      <c r="V395" s="1140" t="e">
        <f t="shared" si="295"/>
        <v>#DIV/0!</v>
      </c>
      <c r="W395" s="1140" t="e">
        <f t="shared" si="295"/>
        <v>#DIV/0!</v>
      </c>
      <c r="X395" s="1140" t="e">
        <f t="shared" si="295"/>
        <v>#DIV/0!</v>
      </c>
      <c r="Y395" s="1140" t="e">
        <f t="shared" si="295"/>
        <v>#DIV/0!</v>
      </c>
      <c r="Z395" s="1140" t="e">
        <f t="shared" si="295"/>
        <v>#DIV/0!</v>
      </c>
      <c r="AA395" s="1140" t="e">
        <f t="shared" si="295"/>
        <v>#DIV/0!</v>
      </c>
      <c r="AB395" s="1140" t="e">
        <f t="shared" ref="AB395" si="296">($P$27*AB382+$P$28*AB383+$P$29*AB384+($P$32+$P$30)*AB386+$P$33*AB387+($P$35+$P$36)*AB389+$P$37*AB391)/$P$26</f>
        <v>#DIV/0!</v>
      </c>
      <c r="AE395" s="1120"/>
      <c r="AF395" s="801" t="e">
        <f t="shared" si="281"/>
        <v>#DIV/0!</v>
      </c>
      <c r="AG395" s="802" t="e">
        <f t="shared" si="282"/>
        <v>#DIV/0!</v>
      </c>
      <c r="AH395" s="802" t="e">
        <f t="shared" si="283"/>
        <v>#DIV/0!</v>
      </c>
      <c r="AI395" s="802" t="e">
        <f t="shared" si="284"/>
        <v>#DIV/0!</v>
      </c>
      <c r="AJ395" s="803" t="e">
        <f t="shared" si="285"/>
        <v>#DIV/0!</v>
      </c>
      <c r="AK395" s="804"/>
    </row>
    <row r="396" spans="1:37" s="786" customFormat="1" ht="13.5" customHeight="1">
      <c r="A396" s="781" t="s">
        <v>1706</v>
      </c>
      <c r="B396" s="782" t="s">
        <v>2177</v>
      </c>
      <c r="C396" s="782"/>
      <c r="D396" s="783"/>
      <c r="E396" s="1258" t="s">
        <v>2759</v>
      </c>
      <c r="F396" s="1140" t="e">
        <f t="shared" ref="F396:L396" si="297">($P$26*F395+$P$42*F393+$P$24*F392)/($P$24+$P$26+$P$42)</f>
        <v>#DIV/0!</v>
      </c>
      <c r="G396" s="1140" t="e">
        <f t="shared" si="297"/>
        <v>#DIV/0!</v>
      </c>
      <c r="H396" s="1140" t="e">
        <f t="shared" si="297"/>
        <v>#DIV/0!</v>
      </c>
      <c r="I396" s="1140" t="e">
        <f t="shared" si="297"/>
        <v>#DIV/0!</v>
      </c>
      <c r="J396" s="1140" t="e">
        <f t="shared" si="297"/>
        <v>#DIV/0!</v>
      </c>
      <c r="K396" s="1140" t="e">
        <f t="shared" si="297"/>
        <v>#DIV/0!</v>
      </c>
      <c r="L396" s="1140" t="e">
        <f t="shared" si="297"/>
        <v>#DIV/0!</v>
      </c>
      <c r="M396" s="1140" t="e">
        <f>($P$26*M395+$P$42*M393+$P$24*M392)/($P$24+$P$26+$P$42)</f>
        <v>#DIV/0!</v>
      </c>
      <c r="N396" s="1140" t="e">
        <f t="shared" ref="N396:AA396" si="298">($P$26*N395+$P$42*N393+$P$24*N392)/($P$24+$P$26+$P$42)</f>
        <v>#DIV/0!</v>
      </c>
      <c r="O396" s="1140" t="e">
        <f t="shared" si="298"/>
        <v>#DIV/0!</v>
      </c>
      <c r="P396" s="1140" t="e">
        <f t="shared" si="298"/>
        <v>#DIV/0!</v>
      </c>
      <c r="Q396" s="1140" t="e">
        <f t="shared" si="298"/>
        <v>#DIV/0!</v>
      </c>
      <c r="R396" s="1140" t="e">
        <f t="shared" si="298"/>
        <v>#DIV/0!</v>
      </c>
      <c r="S396" s="1140" t="e">
        <f t="shared" si="298"/>
        <v>#DIV/0!</v>
      </c>
      <c r="T396" s="1140" t="e">
        <f t="shared" si="298"/>
        <v>#DIV/0!</v>
      </c>
      <c r="U396" s="1140" t="e">
        <f t="shared" si="298"/>
        <v>#DIV/0!</v>
      </c>
      <c r="V396" s="1140" t="e">
        <f t="shared" si="298"/>
        <v>#DIV/0!</v>
      </c>
      <c r="W396" s="1140" t="e">
        <f t="shared" si="298"/>
        <v>#DIV/0!</v>
      </c>
      <c r="X396" s="1140" t="e">
        <f t="shared" si="298"/>
        <v>#DIV/0!</v>
      </c>
      <c r="Y396" s="1140" t="e">
        <f t="shared" si="298"/>
        <v>#DIV/0!</v>
      </c>
      <c r="Z396" s="1140" t="e">
        <f t="shared" si="298"/>
        <v>#DIV/0!</v>
      </c>
      <c r="AA396" s="1140" t="e">
        <f t="shared" si="298"/>
        <v>#DIV/0!</v>
      </c>
      <c r="AB396" s="1140" t="e">
        <f t="shared" ref="AB396" si="299">($P$26*AB395+$P$42*AB393+$P$24*AB392)/($P$24+$P$26+$P$42)</f>
        <v>#DIV/0!</v>
      </c>
      <c r="AE396" s="1120"/>
      <c r="AF396" s="787" t="e">
        <f t="shared" si="281"/>
        <v>#DIV/0!</v>
      </c>
      <c r="AG396" s="788" t="e">
        <f t="shared" si="282"/>
        <v>#DIV/0!</v>
      </c>
      <c r="AH396" s="788" t="e">
        <f t="shared" si="283"/>
        <v>#DIV/0!</v>
      </c>
      <c r="AI396" s="788" t="e">
        <f t="shared" si="284"/>
        <v>#DIV/0!</v>
      </c>
      <c r="AJ396" s="789" t="e">
        <f t="shared" si="285"/>
        <v>#DIV/0!</v>
      </c>
      <c r="AK396" s="790"/>
    </row>
    <row r="397" spans="1:37" s="390" customFormat="1" ht="12" customHeight="1">
      <c r="A397" s="459"/>
      <c r="B397" s="392"/>
      <c r="C397" s="392"/>
      <c r="D397" s="393"/>
      <c r="E397" s="457"/>
      <c r="F397" s="460"/>
      <c r="G397" s="460"/>
      <c r="H397" s="460"/>
      <c r="I397" s="460"/>
      <c r="J397" s="460"/>
      <c r="K397" s="460"/>
      <c r="L397" s="460"/>
      <c r="M397" s="1316"/>
      <c r="N397" s="1316"/>
      <c r="O397" s="1316"/>
      <c r="P397" s="1316"/>
      <c r="Q397" s="1316"/>
      <c r="R397" s="1316"/>
      <c r="S397" s="1316"/>
      <c r="T397" s="1316"/>
      <c r="U397" s="1316"/>
      <c r="V397" s="1316"/>
      <c r="W397" s="1316"/>
      <c r="X397" s="1316"/>
      <c r="Y397" s="1316"/>
      <c r="Z397" s="1316"/>
      <c r="AA397" s="1316"/>
      <c r="AB397" s="1316"/>
      <c r="AD397" s="403"/>
      <c r="AE397" s="957"/>
      <c r="AF397" s="458"/>
      <c r="AH397" s="418"/>
      <c r="AI397" s="418"/>
      <c r="AJ397" s="419"/>
      <c r="AK397" s="395"/>
    </row>
    <row r="398" spans="1:37" s="390" customFormat="1" ht="13.5" customHeight="1">
      <c r="A398" s="461" t="s">
        <v>1968</v>
      </c>
      <c r="D398" s="393"/>
      <c r="E398" s="457"/>
      <c r="F398" s="425"/>
      <c r="G398" s="425"/>
      <c r="H398" s="425"/>
      <c r="I398" s="425"/>
      <c r="J398" s="425"/>
      <c r="K398" s="425"/>
      <c r="L398" s="425"/>
      <c r="M398" s="425"/>
      <c r="N398" s="425"/>
      <c r="O398" s="425"/>
      <c r="P398" s="425"/>
      <c r="Q398" s="425"/>
      <c r="R398" s="425"/>
      <c r="S398" s="425"/>
      <c r="T398" s="425"/>
      <c r="U398" s="425"/>
      <c r="V398" s="425"/>
      <c r="W398" s="425"/>
      <c r="AD398" s="403"/>
      <c r="AE398" s="1120"/>
      <c r="AF398" s="458"/>
      <c r="AH398" s="418"/>
      <c r="AI398" s="418"/>
      <c r="AJ398" s="419"/>
      <c r="AK398" s="395"/>
    </row>
    <row r="399" spans="1:37" s="786" customFormat="1" ht="13.5" customHeight="1">
      <c r="A399" s="781" t="s">
        <v>1708</v>
      </c>
      <c r="B399" s="782" t="s">
        <v>1688</v>
      </c>
      <c r="C399" s="782"/>
      <c r="D399" s="783"/>
      <c r="E399" s="784" t="s">
        <v>1691</v>
      </c>
      <c r="F399" s="785" t="e">
        <f>F343/F61</f>
        <v>#DIV/0!</v>
      </c>
      <c r="G399" s="785" t="e">
        <f t="shared" ref="G399:Z399" si="300">G343/G61</f>
        <v>#DIV/0!</v>
      </c>
      <c r="H399" s="785" t="e">
        <f t="shared" si="300"/>
        <v>#DIV/0!</v>
      </c>
      <c r="I399" s="785" t="e">
        <f t="shared" si="300"/>
        <v>#DIV/0!</v>
      </c>
      <c r="J399" s="785" t="e">
        <f t="shared" si="300"/>
        <v>#DIV/0!</v>
      </c>
      <c r="K399" s="785" t="e">
        <f t="shared" si="300"/>
        <v>#DIV/0!</v>
      </c>
      <c r="L399" s="785" t="e">
        <f t="shared" si="300"/>
        <v>#DIV/0!</v>
      </c>
      <c r="M399" s="785" t="e">
        <f t="shared" si="300"/>
        <v>#DIV/0!</v>
      </c>
      <c r="N399" s="785" t="e">
        <f t="shared" si="300"/>
        <v>#DIV/0!</v>
      </c>
      <c r="O399" s="785" t="e">
        <f t="shared" si="300"/>
        <v>#DIV/0!</v>
      </c>
      <c r="P399" s="785" t="e">
        <f t="shared" si="300"/>
        <v>#DIV/0!</v>
      </c>
      <c r="Q399" s="785" t="e">
        <f t="shared" si="300"/>
        <v>#DIV/0!</v>
      </c>
      <c r="R399" s="785" t="e">
        <f t="shared" si="300"/>
        <v>#DIV/0!</v>
      </c>
      <c r="S399" s="785" t="e">
        <f t="shared" si="300"/>
        <v>#DIV/0!</v>
      </c>
      <c r="T399" s="785" t="e">
        <f t="shared" si="300"/>
        <v>#DIV/0!</v>
      </c>
      <c r="U399" s="785" t="e">
        <f t="shared" si="300"/>
        <v>#DIV/0!</v>
      </c>
      <c r="V399" s="785" t="e">
        <f t="shared" si="300"/>
        <v>#DIV/0!</v>
      </c>
      <c r="W399" s="785" t="e">
        <f t="shared" si="300"/>
        <v>#DIV/0!</v>
      </c>
      <c r="X399" s="785" t="e">
        <f t="shared" si="300"/>
        <v>#DIV/0!</v>
      </c>
      <c r="Y399" s="785" t="e">
        <f t="shared" si="300"/>
        <v>#DIV/0!</v>
      </c>
      <c r="Z399" s="785" t="e">
        <f t="shared" si="300"/>
        <v>#DIV/0!</v>
      </c>
      <c r="AA399" s="785" t="e">
        <f>AA343/AA61</f>
        <v>#DIV/0!</v>
      </c>
      <c r="AB399" s="785" t="e">
        <f>AB343/AB61</f>
        <v>#DIV/0!</v>
      </c>
      <c r="AE399" s="1125"/>
      <c r="AF399" s="787" t="e">
        <f>IF(AND(Y399&lt;&gt;0,Z399&lt;&gt;""),(Z399/Y399-1),"")</f>
        <v>#DIV/0!</v>
      </c>
      <c r="AG399" s="788" t="e">
        <f>IF(AND(X399&lt;&gt;0,Y399&lt;&gt;""),(Y399/X399-1),"")</f>
        <v>#DIV/0!</v>
      </c>
      <c r="AH399" s="788" t="e">
        <f>IF(AND(W399&lt;&gt;0,X399&lt;&gt;""),(X399/W399-1),"")</f>
        <v>#DIV/0!</v>
      </c>
      <c r="AI399" s="788" t="e">
        <f>IF(AND(V399&lt;&gt;0,V399&lt;&gt;""),(W399/V399-1),"")</f>
        <v>#DIV/0!</v>
      </c>
      <c r="AJ399" s="789" t="e">
        <f>IF(AND(U399&lt;&gt;0,U399&lt;&gt;""),(V399/U399-1),"")</f>
        <v>#DIV/0!</v>
      </c>
      <c r="AK399" s="790"/>
    </row>
    <row r="400" spans="1:37" s="786" customFormat="1" ht="13.5" customHeight="1">
      <c r="A400" s="781" t="s">
        <v>801</v>
      </c>
      <c r="B400" s="782" t="s">
        <v>802</v>
      </c>
      <c r="C400" s="782"/>
      <c r="D400" s="783"/>
      <c r="E400" s="784" t="s">
        <v>807</v>
      </c>
      <c r="F400" s="785" t="e">
        <f>(F185/0.086)/F63*1000</f>
        <v>#DIV/0!</v>
      </c>
      <c r="G400" s="785" t="e">
        <f t="shared" ref="G400:Z400" si="301">(G185/0.086)/G63*1000</f>
        <v>#DIV/0!</v>
      </c>
      <c r="H400" s="785" t="e">
        <f t="shared" si="301"/>
        <v>#DIV/0!</v>
      </c>
      <c r="I400" s="785" t="e">
        <f t="shared" si="301"/>
        <v>#DIV/0!</v>
      </c>
      <c r="J400" s="785" t="e">
        <f t="shared" si="301"/>
        <v>#DIV/0!</v>
      </c>
      <c r="K400" s="785" t="e">
        <f t="shared" si="301"/>
        <v>#DIV/0!</v>
      </c>
      <c r="L400" s="785" t="e">
        <f t="shared" si="301"/>
        <v>#DIV/0!</v>
      </c>
      <c r="M400" s="785" t="e">
        <f t="shared" si="301"/>
        <v>#DIV/0!</v>
      </c>
      <c r="N400" s="785" t="e">
        <f t="shared" si="301"/>
        <v>#DIV/0!</v>
      </c>
      <c r="O400" s="785" t="e">
        <f t="shared" si="301"/>
        <v>#DIV/0!</v>
      </c>
      <c r="P400" s="785" t="e">
        <f t="shared" si="301"/>
        <v>#DIV/0!</v>
      </c>
      <c r="Q400" s="785" t="e">
        <f t="shared" si="301"/>
        <v>#DIV/0!</v>
      </c>
      <c r="R400" s="785" t="e">
        <f t="shared" si="301"/>
        <v>#DIV/0!</v>
      </c>
      <c r="S400" s="785" t="e">
        <f t="shared" si="301"/>
        <v>#DIV/0!</v>
      </c>
      <c r="T400" s="785" t="e">
        <f t="shared" si="301"/>
        <v>#DIV/0!</v>
      </c>
      <c r="U400" s="785" t="e">
        <f t="shared" si="301"/>
        <v>#DIV/0!</v>
      </c>
      <c r="V400" s="785" t="e">
        <f t="shared" si="301"/>
        <v>#DIV/0!</v>
      </c>
      <c r="W400" s="785" t="e">
        <f t="shared" si="301"/>
        <v>#DIV/0!</v>
      </c>
      <c r="X400" s="785" t="e">
        <f t="shared" si="301"/>
        <v>#DIV/0!</v>
      </c>
      <c r="Y400" s="785" t="e">
        <f t="shared" si="301"/>
        <v>#DIV/0!</v>
      </c>
      <c r="Z400" s="785" t="e">
        <f t="shared" si="301"/>
        <v>#DIV/0!</v>
      </c>
      <c r="AA400" s="785" t="e">
        <f>(AA185/0.086)/AA63*1000</f>
        <v>#DIV/0!</v>
      </c>
      <c r="AB400" s="785" t="e">
        <f>(AB185/0.086)/AB63*1000</f>
        <v>#DIV/0!</v>
      </c>
      <c r="AE400" s="957"/>
      <c r="AF400" s="787"/>
      <c r="AG400" s="788"/>
      <c r="AH400" s="788"/>
      <c r="AI400" s="788"/>
      <c r="AJ400" s="789"/>
      <c r="AK400" s="790"/>
    </row>
    <row r="401" spans="1:37" s="786" customFormat="1" ht="13.5" customHeight="1">
      <c r="A401" s="781" t="s">
        <v>1709</v>
      </c>
      <c r="B401" s="782" t="s">
        <v>1689</v>
      </c>
      <c r="C401" s="782"/>
      <c r="D401" s="783"/>
      <c r="E401" s="784" t="s">
        <v>1691</v>
      </c>
      <c r="F401" s="785" t="e">
        <f>F342/F68</f>
        <v>#DIV/0!</v>
      </c>
      <c r="G401" s="785" t="e">
        <f t="shared" ref="G401:Z401" si="302">G342/G68</f>
        <v>#DIV/0!</v>
      </c>
      <c r="H401" s="785" t="e">
        <f t="shared" si="302"/>
        <v>#DIV/0!</v>
      </c>
      <c r="I401" s="785" t="e">
        <f t="shared" si="302"/>
        <v>#DIV/0!</v>
      </c>
      <c r="J401" s="785" t="e">
        <f t="shared" si="302"/>
        <v>#DIV/0!</v>
      </c>
      <c r="K401" s="785" t="e">
        <f t="shared" si="302"/>
        <v>#DIV/0!</v>
      </c>
      <c r="L401" s="785" t="e">
        <f t="shared" si="302"/>
        <v>#DIV/0!</v>
      </c>
      <c r="M401" s="785" t="e">
        <f t="shared" si="302"/>
        <v>#DIV/0!</v>
      </c>
      <c r="N401" s="785" t="e">
        <f t="shared" si="302"/>
        <v>#DIV/0!</v>
      </c>
      <c r="O401" s="785" t="e">
        <f t="shared" si="302"/>
        <v>#DIV/0!</v>
      </c>
      <c r="P401" s="785" t="e">
        <f t="shared" si="302"/>
        <v>#DIV/0!</v>
      </c>
      <c r="Q401" s="785" t="e">
        <f t="shared" si="302"/>
        <v>#DIV/0!</v>
      </c>
      <c r="R401" s="785" t="e">
        <f t="shared" si="302"/>
        <v>#DIV/0!</v>
      </c>
      <c r="S401" s="785" t="e">
        <f t="shared" si="302"/>
        <v>#DIV/0!</v>
      </c>
      <c r="T401" s="785" t="e">
        <f t="shared" si="302"/>
        <v>#DIV/0!</v>
      </c>
      <c r="U401" s="785" t="e">
        <f t="shared" si="302"/>
        <v>#DIV/0!</v>
      </c>
      <c r="V401" s="785" t="e">
        <f t="shared" si="302"/>
        <v>#DIV/0!</v>
      </c>
      <c r="W401" s="785" t="e">
        <f t="shared" si="302"/>
        <v>#DIV/0!</v>
      </c>
      <c r="X401" s="785" t="e">
        <f t="shared" si="302"/>
        <v>#DIV/0!</v>
      </c>
      <c r="Y401" s="785" t="e">
        <f t="shared" si="302"/>
        <v>#DIV/0!</v>
      </c>
      <c r="Z401" s="785" t="e">
        <f t="shared" si="302"/>
        <v>#DIV/0!</v>
      </c>
      <c r="AA401" s="785" t="e">
        <f>AA342/AA68</f>
        <v>#DIV/0!</v>
      </c>
      <c r="AB401" s="785" t="e">
        <f>AB342/AB68</f>
        <v>#DIV/0!</v>
      </c>
      <c r="AE401" s="1120"/>
      <c r="AF401" s="787" t="e">
        <f t="shared" ref="AF401:AF410" si="303">IF(AND(Y401&lt;&gt;0,Z401&lt;&gt;""),(Z401/Y401-1),"")</f>
        <v>#DIV/0!</v>
      </c>
      <c r="AG401" s="788" t="e">
        <f t="shared" ref="AG401:AG410" si="304">IF(AND(X401&lt;&gt;0,Y401&lt;&gt;""),(Y401/X401-1),"")</f>
        <v>#DIV/0!</v>
      </c>
      <c r="AH401" s="788" t="e">
        <f t="shared" ref="AH401:AH410" si="305">IF(AND(W401&lt;&gt;0,X401&lt;&gt;""),(X401/W401-1),"")</f>
        <v>#DIV/0!</v>
      </c>
      <c r="AI401" s="788" t="e">
        <f t="shared" ref="AI401:AI410" si="306">IF(AND(V401&lt;&gt;0,V401&lt;&gt;""),(W401/V401-1),"")</f>
        <v>#DIV/0!</v>
      </c>
      <c r="AJ401" s="789" t="e">
        <f t="shared" ref="AJ401:AJ410" si="307">IF(AND(U401&lt;&gt;0,U401&lt;&gt;""),(V401/U401-1),"")</f>
        <v>#DIV/0!</v>
      </c>
      <c r="AK401" s="790"/>
    </row>
    <row r="402" spans="1:37" s="786" customFormat="1" ht="13.5" customHeight="1">
      <c r="A402" s="781" t="s">
        <v>803</v>
      </c>
      <c r="B402" s="782" t="s">
        <v>804</v>
      </c>
      <c r="C402" s="782"/>
      <c r="D402" s="783"/>
      <c r="E402" s="784" t="s">
        <v>807</v>
      </c>
      <c r="F402" s="785" t="e">
        <f>(F165/0.086)/F68*1000</f>
        <v>#DIV/0!</v>
      </c>
      <c r="G402" s="785" t="e">
        <f t="shared" ref="G402:Z402" si="308">(G165/0.086)/G68*1000</f>
        <v>#DIV/0!</v>
      </c>
      <c r="H402" s="785" t="e">
        <f t="shared" si="308"/>
        <v>#DIV/0!</v>
      </c>
      <c r="I402" s="785" t="e">
        <f t="shared" si="308"/>
        <v>#DIV/0!</v>
      </c>
      <c r="J402" s="785" t="e">
        <f t="shared" si="308"/>
        <v>#DIV/0!</v>
      </c>
      <c r="K402" s="785" t="e">
        <f t="shared" si="308"/>
        <v>#DIV/0!</v>
      </c>
      <c r="L402" s="785" t="e">
        <f t="shared" si="308"/>
        <v>#DIV/0!</v>
      </c>
      <c r="M402" s="785" t="e">
        <f>(M165/0.086)/M68*1000</f>
        <v>#DIV/0!</v>
      </c>
      <c r="N402" s="785" t="e">
        <f t="shared" si="308"/>
        <v>#DIV/0!</v>
      </c>
      <c r="O402" s="785" t="e">
        <f t="shared" si="308"/>
        <v>#DIV/0!</v>
      </c>
      <c r="P402" s="785" t="e">
        <f t="shared" si="308"/>
        <v>#DIV/0!</v>
      </c>
      <c r="Q402" s="785" t="e">
        <f t="shared" si="308"/>
        <v>#DIV/0!</v>
      </c>
      <c r="R402" s="785" t="e">
        <f t="shared" si="308"/>
        <v>#DIV/0!</v>
      </c>
      <c r="S402" s="785" t="e">
        <f t="shared" si="308"/>
        <v>#DIV/0!</v>
      </c>
      <c r="T402" s="785" t="e">
        <f t="shared" si="308"/>
        <v>#DIV/0!</v>
      </c>
      <c r="U402" s="785" t="e">
        <f t="shared" si="308"/>
        <v>#DIV/0!</v>
      </c>
      <c r="V402" s="785" t="e">
        <f t="shared" si="308"/>
        <v>#DIV/0!</v>
      </c>
      <c r="W402" s="785" t="e">
        <f t="shared" si="308"/>
        <v>#DIV/0!</v>
      </c>
      <c r="X402" s="785" t="e">
        <f t="shared" si="308"/>
        <v>#DIV/0!</v>
      </c>
      <c r="Y402" s="785" t="e">
        <f t="shared" si="308"/>
        <v>#DIV/0!</v>
      </c>
      <c r="Z402" s="785" t="e">
        <f t="shared" si="308"/>
        <v>#DIV/0!</v>
      </c>
      <c r="AA402" s="785" t="e">
        <f>(AA165/0.086)/AA68*1000</f>
        <v>#DIV/0!</v>
      </c>
      <c r="AB402" s="785" t="e">
        <f>(AB165/0.086)/AB68*1000</f>
        <v>#DIV/0!</v>
      </c>
      <c r="AE402" s="137"/>
      <c r="AF402" s="787"/>
      <c r="AG402" s="788"/>
      <c r="AH402" s="788"/>
      <c r="AI402" s="788"/>
      <c r="AJ402" s="789"/>
      <c r="AK402" s="790"/>
    </row>
    <row r="403" spans="1:37" s="786" customFormat="1" ht="13.5" customHeight="1">
      <c r="A403" s="781" t="s">
        <v>805</v>
      </c>
      <c r="B403" s="782" t="s">
        <v>806</v>
      </c>
      <c r="C403" s="782"/>
      <c r="D403" s="783"/>
      <c r="E403" s="784" t="s">
        <v>1691</v>
      </c>
      <c r="F403" s="785" t="e">
        <f>(F172-F165)/F69</f>
        <v>#DIV/0!</v>
      </c>
      <c r="G403" s="785" t="e">
        <f t="shared" ref="G403:Z403" si="309">(G172-G165)/G69</f>
        <v>#DIV/0!</v>
      </c>
      <c r="H403" s="785" t="e">
        <f t="shared" si="309"/>
        <v>#DIV/0!</v>
      </c>
      <c r="I403" s="785" t="e">
        <f t="shared" si="309"/>
        <v>#DIV/0!</v>
      </c>
      <c r="J403" s="785" t="e">
        <f t="shared" si="309"/>
        <v>#DIV/0!</v>
      </c>
      <c r="K403" s="785" t="e">
        <f t="shared" si="309"/>
        <v>#DIV/0!</v>
      </c>
      <c r="L403" s="785" t="e">
        <f t="shared" si="309"/>
        <v>#DIV/0!</v>
      </c>
      <c r="M403" s="785" t="e">
        <f t="shared" si="309"/>
        <v>#DIV/0!</v>
      </c>
      <c r="N403" s="785" t="e">
        <f t="shared" si="309"/>
        <v>#DIV/0!</v>
      </c>
      <c r="O403" s="785" t="e">
        <f t="shared" si="309"/>
        <v>#DIV/0!</v>
      </c>
      <c r="P403" s="785" t="e">
        <f t="shared" si="309"/>
        <v>#DIV/0!</v>
      </c>
      <c r="Q403" s="785" t="e">
        <f t="shared" si="309"/>
        <v>#DIV/0!</v>
      </c>
      <c r="R403" s="785" t="e">
        <f t="shared" si="309"/>
        <v>#DIV/0!</v>
      </c>
      <c r="S403" s="785" t="e">
        <f t="shared" si="309"/>
        <v>#DIV/0!</v>
      </c>
      <c r="T403" s="785" t="e">
        <f t="shared" si="309"/>
        <v>#DIV/0!</v>
      </c>
      <c r="U403" s="785" t="e">
        <f t="shared" si="309"/>
        <v>#DIV/0!</v>
      </c>
      <c r="V403" s="785" t="e">
        <f t="shared" si="309"/>
        <v>#DIV/0!</v>
      </c>
      <c r="W403" s="785" t="e">
        <f t="shared" si="309"/>
        <v>#DIV/0!</v>
      </c>
      <c r="X403" s="785" t="e">
        <f t="shared" si="309"/>
        <v>#DIV/0!</v>
      </c>
      <c r="Y403" s="785" t="e">
        <f t="shared" si="309"/>
        <v>#DIV/0!</v>
      </c>
      <c r="Z403" s="785" t="e">
        <f t="shared" si="309"/>
        <v>#DIV/0!</v>
      </c>
      <c r="AA403" s="785" t="e">
        <f>(AA172-AA165)/AA69</f>
        <v>#DIV/0!</v>
      </c>
      <c r="AB403" s="785" t="e">
        <f>(AB172-AB165)/AB69</f>
        <v>#DIV/0!</v>
      </c>
      <c r="AE403" s="137"/>
      <c r="AF403" s="787"/>
      <c r="AG403" s="788"/>
      <c r="AH403" s="788"/>
      <c r="AI403" s="788"/>
      <c r="AJ403" s="789"/>
      <c r="AK403" s="790"/>
    </row>
    <row r="404" spans="1:37" s="786" customFormat="1" ht="13.5" customHeight="1">
      <c r="A404" s="781" t="s">
        <v>1710</v>
      </c>
      <c r="B404" s="782" t="s">
        <v>1690</v>
      </c>
      <c r="C404" s="782"/>
      <c r="D404" s="783"/>
      <c r="E404" s="784" t="s">
        <v>1691</v>
      </c>
      <c r="F404" s="785" t="e">
        <f t="shared" ref="F404:Z404" si="310">F339/F73</f>
        <v>#DIV/0!</v>
      </c>
      <c r="G404" s="785" t="e">
        <f t="shared" si="310"/>
        <v>#DIV/0!</v>
      </c>
      <c r="H404" s="785" t="e">
        <f t="shared" si="310"/>
        <v>#DIV/0!</v>
      </c>
      <c r="I404" s="785" t="e">
        <f t="shared" si="310"/>
        <v>#DIV/0!</v>
      </c>
      <c r="J404" s="785" t="e">
        <f t="shared" si="310"/>
        <v>#DIV/0!</v>
      </c>
      <c r="K404" s="785" t="e">
        <f t="shared" si="310"/>
        <v>#DIV/0!</v>
      </c>
      <c r="L404" s="785" t="e">
        <f t="shared" si="310"/>
        <v>#DIV/0!</v>
      </c>
      <c r="M404" s="785" t="e">
        <f t="shared" si="310"/>
        <v>#DIV/0!</v>
      </c>
      <c r="N404" s="785" t="e">
        <f t="shared" si="310"/>
        <v>#DIV/0!</v>
      </c>
      <c r="O404" s="785" t="e">
        <f t="shared" si="310"/>
        <v>#DIV/0!</v>
      </c>
      <c r="P404" s="785" t="e">
        <f t="shared" si="310"/>
        <v>#DIV/0!</v>
      </c>
      <c r="Q404" s="785" t="e">
        <f t="shared" si="310"/>
        <v>#DIV/0!</v>
      </c>
      <c r="R404" s="785" t="e">
        <f t="shared" si="310"/>
        <v>#DIV/0!</v>
      </c>
      <c r="S404" s="785" t="e">
        <f t="shared" si="310"/>
        <v>#DIV/0!</v>
      </c>
      <c r="T404" s="785" t="e">
        <f t="shared" si="310"/>
        <v>#DIV/0!</v>
      </c>
      <c r="U404" s="785" t="e">
        <f t="shared" si="310"/>
        <v>#DIV/0!</v>
      </c>
      <c r="V404" s="785" t="e">
        <f t="shared" si="310"/>
        <v>#DIV/0!</v>
      </c>
      <c r="W404" s="785" t="e">
        <f t="shared" si="310"/>
        <v>#DIV/0!</v>
      </c>
      <c r="X404" s="785" t="e">
        <f t="shared" si="310"/>
        <v>#DIV/0!</v>
      </c>
      <c r="Y404" s="785" t="e">
        <f t="shared" si="310"/>
        <v>#DIV/0!</v>
      </c>
      <c r="Z404" s="785" t="e">
        <f t="shared" si="310"/>
        <v>#DIV/0!</v>
      </c>
      <c r="AA404" s="785" t="e">
        <f>AA339/AA73</f>
        <v>#DIV/0!</v>
      </c>
      <c r="AB404" s="785" t="e">
        <f>AB339/AB73</f>
        <v>#DIV/0!</v>
      </c>
      <c r="AE404" s="137"/>
      <c r="AF404" s="787" t="e">
        <f t="shared" si="303"/>
        <v>#DIV/0!</v>
      </c>
      <c r="AG404" s="788" t="e">
        <f t="shared" si="304"/>
        <v>#DIV/0!</v>
      </c>
      <c r="AH404" s="788" t="e">
        <f t="shared" si="305"/>
        <v>#DIV/0!</v>
      </c>
      <c r="AI404" s="788" t="e">
        <f t="shared" si="306"/>
        <v>#DIV/0!</v>
      </c>
      <c r="AJ404" s="789" t="e">
        <f t="shared" si="307"/>
        <v>#DIV/0!</v>
      </c>
      <c r="AK404" s="790"/>
    </row>
    <row r="405" spans="1:37" s="786" customFormat="1" ht="13.5" customHeight="1">
      <c r="A405" s="781" t="s">
        <v>1286</v>
      </c>
      <c r="B405" s="775" t="s">
        <v>1280</v>
      </c>
      <c r="C405" s="782"/>
      <c r="D405" s="783"/>
      <c r="E405" s="784" t="s">
        <v>1691</v>
      </c>
      <c r="F405" s="785" t="e">
        <f t="shared" ref="F405:Z405" si="311">F152/F72</f>
        <v>#DIV/0!</v>
      </c>
      <c r="G405" s="785" t="e">
        <f>G152/G72</f>
        <v>#DIV/0!</v>
      </c>
      <c r="H405" s="785" t="e">
        <f t="shared" si="311"/>
        <v>#DIV/0!</v>
      </c>
      <c r="I405" s="785" t="e">
        <f t="shared" si="311"/>
        <v>#DIV/0!</v>
      </c>
      <c r="J405" s="785" t="e">
        <f t="shared" si="311"/>
        <v>#DIV/0!</v>
      </c>
      <c r="K405" s="785" t="e">
        <f t="shared" si="311"/>
        <v>#DIV/0!</v>
      </c>
      <c r="L405" s="785" t="e">
        <f t="shared" si="311"/>
        <v>#DIV/0!</v>
      </c>
      <c r="M405" s="785" t="e">
        <f t="shared" si="311"/>
        <v>#DIV/0!</v>
      </c>
      <c r="N405" s="785" t="e">
        <f t="shared" si="311"/>
        <v>#DIV/0!</v>
      </c>
      <c r="O405" s="785" t="e">
        <f t="shared" si="311"/>
        <v>#DIV/0!</v>
      </c>
      <c r="P405" s="785" t="e">
        <f t="shared" si="311"/>
        <v>#DIV/0!</v>
      </c>
      <c r="Q405" s="785" t="e">
        <f t="shared" si="311"/>
        <v>#DIV/0!</v>
      </c>
      <c r="R405" s="785" t="e">
        <f t="shared" si="311"/>
        <v>#DIV/0!</v>
      </c>
      <c r="S405" s="785" t="e">
        <f t="shared" si="311"/>
        <v>#DIV/0!</v>
      </c>
      <c r="T405" s="785" t="e">
        <f t="shared" si="311"/>
        <v>#DIV/0!</v>
      </c>
      <c r="U405" s="785" t="e">
        <f t="shared" si="311"/>
        <v>#DIV/0!</v>
      </c>
      <c r="V405" s="785" t="e">
        <f t="shared" si="311"/>
        <v>#DIV/0!</v>
      </c>
      <c r="W405" s="785" t="e">
        <f t="shared" si="311"/>
        <v>#DIV/0!</v>
      </c>
      <c r="X405" s="785" t="e">
        <f t="shared" si="311"/>
        <v>#DIV/0!</v>
      </c>
      <c r="Y405" s="785" t="e">
        <f t="shared" si="311"/>
        <v>#DIV/0!</v>
      </c>
      <c r="Z405" s="785" t="e">
        <f t="shared" si="311"/>
        <v>#DIV/0!</v>
      </c>
      <c r="AA405" s="785" t="e">
        <f>AA152/AA72</f>
        <v>#DIV/0!</v>
      </c>
      <c r="AB405" s="785" t="e">
        <f>AB152/AB72</f>
        <v>#DIV/0!</v>
      </c>
      <c r="AE405" s="137"/>
      <c r="AF405" s="787" t="e">
        <f t="shared" si="303"/>
        <v>#DIV/0!</v>
      </c>
      <c r="AG405" s="788" t="e">
        <f t="shared" si="304"/>
        <v>#DIV/0!</v>
      </c>
      <c r="AH405" s="788" t="e">
        <f t="shared" si="305"/>
        <v>#DIV/0!</v>
      </c>
      <c r="AI405" s="788" t="e">
        <f t="shared" si="306"/>
        <v>#DIV/0!</v>
      </c>
      <c r="AJ405" s="789" t="e">
        <f t="shared" si="307"/>
        <v>#DIV/0!</v>
      </c>
      <c r="AK405" s="790"/>
    </row>
    <row r="406" spans="1:37" s="786" customFormat="1" ht="13.5" customHeight="1">
      <c r="A406" s="781" t="s">
        <v>1287</v>
      </c>
      <c r="B406" s="775" t="s">
        <v>1281</v>
      </c>
      <c r="C406" s="782"/>
      <c r="D406" s="783"/>
      <c r="E406" s="784" t="s">
        <v>1691</v>
      </c>
      <c r="F406" s="785" t="e">
        <f t="shared" ref="F406:Z406" si="312">F306/F75</f>
        <v>#DIV/0!</v>
      </c>
      <c r="G406" s="785" t="e">
        <f>G306/G75</f>
        <v>#DIV/0!</v>
      </c>
      <c r="H406" s="785" t="e">
        <f t="shared" si="312"/>
        <v>#DIV/0!</v>
      </c>
      <c r="I406" s="785" t="e">
        <f t="shared" si="312"/>
        <v>#DIV/0!</v>
      </c>
      <c r="J406" s="785" t="e">
        <f t="shared" si="312"/>
        <v>#DIV/0!</v>
      </c>
      <c r="K406" s="785" t="e">
        <f t="shared" si="312"/>
        <v>#DIV/0!</v>
      </c>
      <c r="L406" s="785" t="e">
        <f t="shared" si="312"/>
        <v>#DIV/0!</v>
      </c>
      <c r="M406" s="785" t="e">
        <f t="shared" si="312"/>
        <v>#DIV/0!</v>
      </c>
      <c r="N406" s="785" t="e">
        <f t="shared" si="312"/>
        <v>#DIV/0!</v>
      </c>
      <c r="O406" s="785" t="e">
        <f t="shared" si="312"/>
        <v>#DIV/0!</v>
      </c>
      <c r="P406" s="785" t="e">
        <f t="shared" si="312"/>
        <v>#DIV/0!</v>
      </c>
      <c r="Q406" s="785" t="e">
        <f t="shared" si="312"/>
        <v>#DIV/0!</v>
      </c>
      <c r="R406" s="785" t="e">
        <f t="shared" si="312"/>
        <v>#DIV/0!</v>
      </c>
      <c r="S406" s="785" t="e">
        <f t="shared" si="312"/>
        <v>#DIV/0!</v>
      </c>
      <c r="T406" s="785" t="e">
        <f t="shared" si="312"/>
        <v>#DIV/0!</v>
      </c>
      <c r="U406" s="785" t="e">
        <f t="shared" si="312"/>
        <v>#DIV/0!</v>
      </c>
      <c r="V406" s="785" t="e">
        <f t="shared" si="312"/>
        <v>#DIV/0!</v>
      </c>
      <c r="W406" s="785" t="e">
        <f t="shared" si="312"/>
        <v>#DIV/0!</v>
      </c>
      <c r="X406" s="785" t="e">
        <f t="shared" si="312"/>
        <v>#DIV/0!</v>
      </c>
      <c r="Y406" s="785" t="e">
        <f t="shared" si="312"/>
        <v>#DIV/0!</v>
      </c>
      <c r="Z406" s="785" t="e">
        <f t="shared" si="312"/>
        <v>#DIV/0!</v>
      </c>
      <c r="AA406" s="785" t="e">
        <f>AA306/AA75</f>
        <v>#DIV/0!</v>
      </c>
      <c r="AB406" s="785" t="e">
        <f>AB306/AB75</f>
        <v>#DIV/0!</v>
      </c>
      <c r="AE406" s="137"/>
      <c r="AF406" s="787" t="e">
        <f t="shared" si="303"/>
        <v>#DIV/0!</v>
      </c>
      <c r="AG406" s="788" t="e">
        <f t="shared" si="304"/>
        <v>#DIV/0!</v>
      </c>
      <c r="AH406" s="788" t="e">
        <f t="shared" si="305"/>
        <v>#DIV/0!</v>
      </c>
      <c r="AI406" s="788" t="e">
        <f t="shared" si="306"/>
        <v>#DIV/0!</v>
      </c>
      <c r="AJ406" s="789" t="e">
        <f t="shared" si="307"/>
        <v>#DIV/0!</v>
      </c>
      <c r="AK406" s="790"/>
    </row>
    <row r="407" spans="1:37" s="786" customFormat="1" ht="13.5" customHeight="1">
      <c r="A407" s="781" t="s">
        <v>1288</v>
      </c>
      <c r="B407" s="775" t="s">
        <v>1282</v>
      </c>
      <c r="C407" s="782"/>
      <c r="D407" s="783"/>
      <c r="E407" s="784" t="s">
        <v>1691</v>
      </c>
      <c r="F407" s="785" t="e">
        <f t="shared" ref="F407:Z407" si="313">F326/F77</f>
        <v>#DIV/0!</v>
      </c>
      <c r="G407" s="785" t="e">
        <f>G326/G77</f>
        <v>#DIV/0!</v>
      </c>
      <c r="H407" s="785" t="e">
        <f t="shared" si="313"/>
        <v>#DIV/0!</v>
      </c>
      <c r="I407" s="785" t="e">
        <f t="shared" si="313"/>
        <v>#DIV/0!</v>
      </c>
      <c r="J407" s="785" t="e">
        <f t="shared" si="313"/>
        <v>#DIV/0!</v>
      </c>
      <c r="K407" s="785" t="e">
        <f t="shared" si="313"/>
        <v>#DIV/0!</v>
      </c>
      <c r="L407" s="785" t="e">
        <f t="shared" si="313"/>
        <v>#DIV/0!</v>
      </c>
      <c r="M407" s="785" t="e">
        <f t="shared" si="313"/>
        <v>#DIV/0!</v>
      </c>
      <c r="N407" s="785" t="e">
        <f t="shared" si="313"/>
        <v>#DIV/0!</v>
      </c>
      <c r="O407" s="785" t="e">
        <f t="shared" si="313"/>
        <v>#DIV/0!</v>
      </c>
      <c r="P407" s="785" t="e">
        <f t="shared" si="313"/>
        <v>#DIV/0!</v>
      </c>
      <c r="Q407" s="785" t="e">
        <f t="shared" si="313"/>
        <v>#DIV/0!</v>
      </c>
      <c r="R407" s="785" t="e">
        <f t="shared" si="313"/>
        <v>#DIV/0!</v>
      </c>
      <c r="S407" s="785" t="e">
        <f t="shared" si="313"/>
        <v>#DIV/0!</v>
      </c>
      <c r="T407" s="785" t="e">
        <f t="shared" si="313"/>
        <v>#DIV/0!</v>
      </c>
      <c r="U407" s="785" t="e">
        <f t="shared" si="313"/>
        <v>#DIV/0!</v>
      </c>
      <c r="V407" s="785" t="e">
        <f t="shared" si="313"/>
        <v>#DIV/0!</v>
      </c>
      <c r="W407" s="785" t="e">
        <f t="shared" si="313"/>
        <v>#DIV/0!</v>
      </c>
      <c r="X407" s="785" t="e">
        <f t="shared" si="313"/>
        <v>#DIV/0!</v>
      </c>
      <c r="Y407" s="785" t="e">
        <f t="shared" si="313"/>
        <v>#DIV/0!</v>
      </c>
      <c r="Z407" s="785" t="e">
        <f t="shared" si="313"/>
        <v>#DIV/0!</v>
      </c>
      <c r="AA407" s="785" t="e">
        <f>AA326/AA77</f>
        <v>#DIV/0!</v>
      </c>
      <c r="AB407" s="785" t="e">
        <f>AB326/AB77</f>
        <v>#DIV/0!</v>
      </c>
      <c r="AE407" s="137"/>
      <c r="AF407" s="787" t="e">
        <f t="shared" si="303"/>
        <v>#DIV/0!</v>
      </c>
      <c r="AG407" s="788" t="e">
        <f t="shared" si="304"/>
        <v>#DIV/0!</v>
      </c>
      <c r="AH407" s="788" t="e">
        <f t="shared" si="305"/>
        <v>#DIV/0!</v>
      </c>
      <c r="AI407" s="788" t="e">
        <f t="shared" si="306"/>
        <v>#DIV/0!</v>
      </c>
      <c r="AJ407" s="789" t="e">
        <f t="shared" si="307"/>
        <v>#DIV/0!</v>
      </c>
      <c r="AK407" s="790"/>
    </row>
    <row r="408" spans="1:37" s="786" customFormat="1" ht="13.5" customHeight="1">
      <c r="A408" s="781" t="s">
        <v>1289</v>
      </c>
      <c r="B408" s="775" t="s">
        <v>1283</v>
      </c>
      <c r="C408" s="782"/>
      <c r="D408" s="783"/>
      <c r="E408" s="784" t="s">
        <v>1691</v>
      </c>
      <c r="F408" s="785" t="e">
        <f t="shared" ref="F408:Z408" si="314">F256/F78</f>
        <v>#DIV/0!</v>
      </c>
      <c r="G408" s="785" t="e">
        <f>G256/G78</f>
        <v>#DIV/0!</v>
      </c>
      <c r="H408" s="785" t="e">
        <f t="shared" si="314"/>
        <v>#DIV/0!</v>
      </c>
      <c r="I408" s="785" t="e">
        <f t="shared" si="314"/>
        <v>#DIV/0!</v>
      </c>
      <c r="J408" s="785" t="e">
        <f t="shared" si="314"/>
        <v>#DIV/0!</v>
      </c>
      <c r="K408" s="785" t="e">
        <f t="shared" si="314"/>
        <v>#DIV/0!</v>
      </c>
      <c r="L408" s="785" t="e">
        <f t="shared" si="314"/>
        <v>#DIV/0!</v>
      </c>
      <c r="M408" s="785" t="e">
        <f t="shared" si="314"/>
        <v>#DIV/0!</v>
      </c>
      <c r="N408" s="785" t="e">
        <f t="shared" si="314"/>
        <v>#DIV/0!</v>
      </c>
      <c r="O408" s="785" t="e">
        <f t="shared" si="314"/>
        <v>#DIV/0!</v>
      </c>
      <c r="P408" s="785" t="e">
        <f t="shared" si="314"/>
        <v>#DIV/0!</v>
      </c>
      <c r="Q408" s="785" t="e">
        <f t="shared" si="314"/>
        <v>#DIV/0!</v>
      </c>
      <c r="R408" s="785" t="e">
        <f t="shared" si="314"/>
        <v>#DIV/0!</v>
      </c>
      <c r="S408" s="785" t="e">
        <f t="shared" si="314"/>
        <v>#DIV/0!</v>
      </c>
      <c r="T408" s="785" t="e">
        <f t="shared" si="314"/>
        <v>#DIV/0!</v>
      </c>
      <c r="U408" s="785" t="e">
        <f t="shared" si="314"/>
        <v>#DIV/0!</v>
      </c>
      <c r="V408" s="785" t="e">
        <f t="shared" si="314"/>
        <v>#DIV/0!</v>
      </c>
      <c r="W408" s="785" t="e">
        <f t="shared" si="314"/>
        <v>#DIV/0!</v>
      </c>
      <c r="X408" s="785" t="e">
        <f t="shared" si="314"/>
        <v>#DIV/0!</v>
      </c>
      <c r="Y408" s="785" t="e">
        <f t="shared" si="314"/>
        <v>#DIV/0!</v>
      </c>
      <c r="Z408" s="785" t="e">
        <f t="shared" si="314"/>
        <v>#DIV/0!</v>
      </c>
      <c r="AA408" s="785" t="e">
        <f>AA256/AA78</f>
        <v>#DIV/0!</v>
      </c>
      <c r="AB408" s="785" t="e">
        <f>AB256/AB78</f>
        <v>#DIV/0!</v>
      </c>
      <c r="AE408" s="137"/>
      <c r="AF408" s="787" t="e">
        <f t="shared" si="303"/>
        <v>#DIV/0!</v>
      </c>
      <c r="AG408" s="788" t="e">
        <f t="shared" si="304"/>
        <v>#DIV/0!</v>
      </c>
      <c r="AH408" s="788" t="e">
        <f t="shared" si="305"/>
        <v>#DIV/0!</v>
      </c>
      <c r="AI408" s="788" t="e">
        <f t="shared" si="306"/>
        <v>#DIV/0!</v>
      </c>
      <c r="AJ408" s="789" t="e">
        <f t="shared" si="307"/>
        <v>#DIV/0!</v>
      </c>
      <c r="AK408" s="790"/>
    </row>
    <row r="409" spans="1:37" s="786" customFormat="1" ht="13.5" customHeight="1">
      <c r="A409" s="781" t="s">
        <v>1290</v>
      </c>
      <c r="B409" s="775" t="s">
        <v>1284</v>
      </c>
      <c r="C409" s="782"/>
      <c r="D409" s="783"/>
      <c r="E409" s="784" t="s">
        <v>1691</v>
      </c>
      <c r="F409" s="785" t="e">
        <f t="shared" ref="F409:Z409" si="315">F266/F79</f>
        <v>#DIV/0!</v>
      </c>
      <c r="G409" s="785" t="e">
        <f>G266/G79</f>
        <v>#DIV/0!</v>
      </c>
      <c r="H409" s="785" t="e">
        <f t="shared" si="315"/>
        <v>#DIV/0!</v>
      </c>
      <c r="I409" s="785" t="e">
        <f t="shared" si="315"/>
        <v>#DIV/0!</v>
      </c>
      <c r="J409" s="785" t="e">
        <f t="shared" si="315"/>
        <v>#DIV/0!</v>
      </c>
      <c r="K409" s="785" t="e">
        <f t="shared" si="315"/>
        <v>#DIV/0!</v>
      </c>
      <c r="L409" s="785" t="e">
        <f t="shared" si="315"/>
        <v>#DIV/0!</v>
      </c>
      <c r="M409" s="785" t="e">
        <f t="shared" si="315"/>
        <v>#DIV/0!</v>
      </c>
      <c r="N409" s="785" t="e">
        <f t="shared" si="315"/>
        <v>#DIV/0!</v>
      </c>
      <c r="O409" s="785" t="e">
        <f t="shared" si="315"/>
        <v>#DIV/0!</v>
      </c>
      <c r="P409" s="785" t="e">
        <f t="shared" si="315"/>
        <v>#DIV/0!</v>
      </c>
      <c r="Q409" s="785" t="e">
        <f t="shared" si="315"/>
        <v>#DIV/0!</v>
      </c>
      <c r="R409" s="785" t="e">
        <f t="shared" si="315"/>
        <v>#DIV/0!</v>
      </c>
      <c r="S409" s="785" t="e">
        <f t="shared" si="315"/>
        <v>#DIV/0!</v>
      </c>
      <c r="T409" s="785" t="e">
        <f t="shared" si="315"/>
        <v>#DIV/0!</v>
      </c>
      <c r="U409" s="785" t="e">
        <f t="shared" si="315"/>
        <v>#DIV/0!</v>
      </c>
      <c r="V409" s="785" t="e">
        <f t="shared" si="315"/>
        <v>#DIV/0!</v>
      </c>
      <c r="W409" s="785" t="e">
        <f t="shared" si="315"/>
        <v>#DIV/0!</v>
      </c>
      <c r="X409" s="785" t="e">
        <f t="shared" si="315"/>
        <v>#DIV/0!</v>
      </c>
      <c r="Y409" s="785" t="e">
        <f t="shared" si="315"/>
        <v>#DIV/0!</v>
      </c>
      <c r="Z409" s="785" t="e">
        <f t="shared" si="315"/>
        <v>#DIV/0!</v>
      </c>
      <c r="AA409" s="785" t="e">
        <f>AA266/AA79</f>
        <v>#DIV/0!</v>
      </c>
      <c r="AB409" s="785" t="e">
        <f>AB266/AB79</f>
        <v>#DIV/0!</v>
      </c>
      <c r="AE409" s="137"/>
      <c r="AF409" s="787" t="e">
        <f t="shared" si="303"/>
        <v>#DIV/0!</v>
      </c>
      <c r="AG409" s="788" t="e">
        <f t="shared" si="304"/>
        <v>#DIV/0!</v>
      </c>
      <c r="AH409" s="788" t="e">
        <f t="shared" si="305"/>
        <v>#DIV/0!</v>
      </c>
      <c r="AI409" s="788" t="e">
        <f t="shared" si="306"/>
        <v>#DIV/0!</v>
      </c>
      <c r="AJ409" s="789" t="e">
        <f t="shared" si="307"/>
        <v>#DIV/0!</v>
      </c>
      <c r="AK409" s="790"/>
    </row>
    <row r="410" spans="1:37" s="786" customFormat="1" ht="13.5" customHeight="1">
      <c r="A410" s="781" t="s">
        <v>1291</v>
      </c>
      <c r="B410" s="775" t="s">
        <v>1285</v>
      </c>
      <c r="C410" s="782"/>
      <c r="D410" s="783"/>
      <c r="E410" s="784" t="s">
        <v>1691</v>
      </c>
      <c r="F410" s="785" t="e">
        <f t="shared" ref="F410:Z410" si="316">F276/F80</f>
        <v>#DIV/0!</v>
      </c>
      <c r="G410" s="785" t="e">
        <f>G276/G80</f>
        <v>#DIV/0!</v>
      </c>
      <c r="H410" s="785" t="e">
        <f t="shared" si="316"/>
        <v>#DIV/0!</v>
      </c>
      <c r="I410" s="785" t="e">
        <f t="shared" si="316"/>
        <v>#DIV/0!</v>
      </c>
      <c r="J410" s="785" t="e">
        <f t="shared" si="316"/>
        <v>#DIV/0!</v>
      </c>
      <c r="K410" s="785" t="e">
        <f t="shared" si="316"/>
        <v>#DIV/0!</v>
      </c>
      <c r="L410" s="785" t="e">
        <f t="shared" si="316"/>
        <v>#DIV/0!</v>
      </c>
      <c r="M410" s="785" t="e">
        <f t="shared" si="316"/>
        <v>#DIV/0!</v>
      </c>
      <c r="N410" s="785" t="e">
        <f t="shared" si="316"/>
        <v>#DIV/0!</v>
      </c>
      <c r="O410" s="785" t="e">
        <f t="shared" si="316"/>
        <v>#DIV/0!</v>
      </c>
      <c r="P410" s="785" t="e">
        <f t="shared" si="316"/>
        <v>#DIV/0!</v>
      </c>
      <c r="Q410" s="785" t="e">
        <f t="shared" si="316"/>
        <v>#DIV/0!</v>
      </c>
      <c r="R410" s="785" t="e">
        <f t="shared" si="316"/>
        <v>#DIV/0!</v>
      </c>
      <c r="S410" s="785" t="e">
        <f t="shared" si="316"/>
        <v>#DIV/0!</v>
      </c>
      <c r="T410" s="785" t="e">
        <f t="shared" si="316"/>
        <v>#DIV/0!</v>
      </c>
      <c r="U410" s="785" t="e">
        <f t="shared" si="316"/>
        <v>#DIV/0!</v>
      </c>
      <c r="V410" s="785" t="e">
        <f t="shared" si="316"/>
        <v>#DIV/0!</v>
      </c>
      <c r="W410" s="785" t="e">
        <f t="shared" si="316"/>
        <v>#DIV/0!</v>
      </c>
      <c r="X410" s="785" t="e">
        <f t="shared" si="316"/>
        <v>#DIV/0!</v>
      </c>
      <c r="Y410" s="785" t="e">
        <f t="shared" si="316"/>
        <v>#DIV/0!</v>
      </c>
      <c r="Z410" s="785" t="e">
        <f t="shared" si="316"/>
        <v>#DIV/0!</v>
      </c>
      <c r="AA410" s="785" t="e">
        <f>AA276/AA80</f>
        <v>#DIV/0!</v>
      </c>
      <c r="AB410" s="785" t="e">
        <f>AB276/AB80</f>
        <v>#DIV/0!</v>
      </c>
      <c r="AE410" s="137"/>
      <c r="AF410" s="787" t="e">
        <f t="shared" si="303"/>
        <v>#DIV/0!</v>
      </c>
      <c r="AG410" s="788" t="e">
        <f t="shared" si="304"/>
        <v>#DIV/0!</v>
      </c>
      <c r="AH410" s="788" t="e">
        <f t="shared" si="305"/>
        <v>#DIV/0!</v>
      </c>
      <c r="AI410" s="788" t="e">
        <f t="shared" si="306"/>
        <v>#DIV/0!</v>
      </c>
      <c r="AJ410" s="789" t="e">
        <f t="shared" si="307"/>
        <v>#DIV/0!</v>
      </c>
      <c r="AK410" s="790"/>
    </row>
    <row r="411" spans="1:37" s="390" customFormat="1" ht="17.25" customHeight="1">
      <c r="A411" s="459"/>
      <c r="B411" s="2"/>
      <c r="C411" s="392"/>
      <c r="D411" s="393"/>
      <c r="E411" s="457"/>
      <c r="F411" s="462"/>
      <c r="G411" s="462"/>
      <c r="H411" s="462"/>
      <c r="I411" s="462"/>
      <c r="J411" s="462"/>
      <c r="K411" s="462"/>
      <c r="L411" s="462"/>
      <c r="M411" s="462"/>
      <c r="N411" s="462"/>
      <c r="O411" s="462"/>
      <c r="P411" s="462"/>
      <c r="Q411" s="462"/>
      <c r="R411" s="462"/>
      <c r="S411" s="462"/>
      <c r="T411" s="462"/>
      <c r="U411" s="462"/>
      <c r="V411" s="462"/>
      <c r="W411" s="462"/>
      <c r="X411" s="462"/>
      <c r="Y411" s="462"/>
      <c r="Z411" s="462"/>
      <c r="AA411" s="462"/>
      <c r="AB411" s="462"/>
      <c r="AD411" s="403"/>
      <c r="AE411" s="137"/>
      <c r="AF411" s="417"/>
      <c r="AG411" s="418"/>
      <c r="AH411" s="418"/>
      <c r="AI411" s="418"/>
      <c r="AJ411" s="419"/>
      <c r="AK411" s="395"/>
    </row>
    <row r="412" spans="1:37" s="390" customFormat="1" ht="13.5" customHeight="1">
      <c r="A412" s="397" t="s">
        <v>273</v>
      </c>
      <c r="D412" s="393"/>
      <c r="E412" s="457"/>
      <c r="F412" s="425"/>
      <c r="G412" s="425"/>
      <c r="H412" s="425"/>
      <c r="I412" s="425"/>
      <c r="J412" s="425"/>
      <c r="K412" s="425"/>
      <c r="L412" s="425"/>
      <c r="M412" s="462"/>
      <c r="N412" s="425"/>
      <c r="O412" s="425"/>
      <c r="P412" s="425"/>
      <c r="Q412" s="425"/>
      <c r="R412" s="425"/>
      <c r="S412" s="425"/>
      <c r="T412" s="425"/>
      <c r="U412" s="425"/>
      <c r="V412" s="425"/>
      <c r="W412" s="425"/>
      <c r="AD412" s="403"/>
      <c r="AE412" s="137"/>
      <c r="AF412" s="458"/>
      <c r="AH412" s="418"/>
      <c r="AI412" s="418"/>
      <c r="AJ412" s="419"/>
      <c r="AK412" s="395"/>
    </row>
    <row r="413" spans="1:37" s="390" customFormat="1" ht="13.5" customHeight="1">
      <c r="A413" s="459" t="s">
        <v>274</v>
      </c>
      <c r="B413" s="392" t="s">
        <v>1382</v>
      </c>
      <c r="C413" s="392"/>
      <c r="D413" s="393"/>
      <c r="E413" s="1256" t="s">
        <v>2606</v>
      </c>
      <c r="F413" s="460" t="e">
        <f>F335/F361</f>
        <v>#DIV/0!</v>
      </c>
      <c r="G413" s="460" t="e">
        <f t="shared" ref="G413:AB413" si="317">G335/G361</f>
        <v>#DIV/0!</v>
      </c>
      <c r="H413" s="460" t="e">
        <f t="shared" si="317"/>
        <v>#DIV/0!</v>
      </c>
      <c r="I413" s="460" t="e">
        <f t="shared" si="317"/>
        <v>#DIV/0!</v>
      </c>
      <c r="J413" s="460" t="e">
        <f t="shared" si="317"/>
        <v>#DIV/0!</v>
      </c>
      <c r="K413" s="460" t="e">
        <f t="shared" si="317"/>
        <v>#DIV/0!</v>
      </c>
      <c r="L413" s="460" t="e">
        <f t="shared" si="317"/>
        <v>#DIV/0!</v>
      </c>
      <c r="M413" s="460" t="e">
        <f t="shared" si="317"/>
        <v>#DIV/0!</v>
      </c>
      <c r="N413" s="460" t="e">
        <f t="shared" si="317"/>
        <v>#DIV/0!</v>
      </c>
      <c r="O413" s="460" t="e">
        <f t="shared" si="317"/>
        <v>#DIV/0!</v>
      </c>
      <c r="P413" s="460" t="e">
        <f t="shared" si="317"/>
        <v>#DIV/0!</v>
      </c>
      <c r="Q413" s="460" t="e">
        <f t="shared" si="317"/>
        <v>#DIV/0!</v>
      </c>
      <c r="R413" s="460" t="e">
        <f t="shared" si="317"/>
        <v>#DIV/0!</v>
      </c>
      <c r="S413" s="460" t="e">
        <f t="shared" si="317"/>
        <v>#DIV/0!</v>
      </c>
      <c r="T413" s="460" t="e">
        <f t="shared" si="317"/>
        <v>#DIV/0!</v>
      </c>
      <c r="U413" s="460" t="e">
        <f t="shared" si="317"/>
        <v>#DIV/0!</v>
      </c>
      <c r="V413" s="460" t="e">
        <f t="shared" si="317"/>
        <v>#DIV/0!</v>
      </c>
      <c r="W413" s="460" t="e">
        <f t="shared" si="317"/>
        <v>#DIV/0!</v>
      </c>
      <c r="X413" s="460" t="e">
        <f t="shared" si="317"/>
        <v>#DIV/0!</v>
      </c>
      <c r="Y413" s="460" t="e">
        <f t="shared" si="317"/>
        <v>#DIV/0!</v>
      </c>
      <c r="Z413" s="460" t="e">
        <f t="shared" si="317"/>
        <v>#DIV/0!</v>
      </c>
      <c r="AA413" s="460" t="e">
        <f t="shared" si="317"/>
        <v>#DIV/0!</v>
      </c>
      <c r="AB413" s="460" t="e">
        <f t="shared" si="317"/>
        <v>#DIV/0!</v>
      </c>
      <c r="AD413" s="403"/>
      <c r="AE413" s="137"/>
      <c r="AF413" s="417" t="e">
        <f>IF(AND(Y413&lt;&gt;0,Z413&lt;&gt;""),(Z413/Y413-1),"")</f>
        <v>#DIV/0!</v>
      </c>
      <c r="AG413" s="418" t="e">
        <f>IF(AND(X413&lt;&gt;0,Y413&lt;&gt;""),(Y413/X413-1),"")</f>
        <v>#DIV/0!</v>
      </c>
      <c r="AH413" s="418" t="e">
        <f>IF(AND(W413&lt;&gt;0,X413&lt;&gt;""),(X413/W413-1),"")</f>
        <v>#DIV/0!</v>
      </c>
      <c r="AI413" s="418" t="e">
        <f>IF(AND(V413&lt;&gt;0,V413&lt;&gt;""),(W413/V413-1),"")</f>
        <v>#DIV/0!</v>
      </c>
      <c r="AJ413" s="419" t="e">
        <f>IF(AND(U413&lt;&gt;0,U413&lt;&gt;""),(V413/U413-1),"")</f>
        <v>#DIV/0!</v>
      </c>
      <c r="AK413" s="395"/>
    </row>
    <row r="414" spans="1:37" s="390" customFormat="1" ht="13.5" customHeight="1">
      <c r="A414" s="137" t="s">
        <v>275</v>
      </c>
      <c r="B414" s="137" t="s">
        <v>1383</v>
      </c>
      <c r="C414" s="137"/>
      <c r="D414" s="393"/>
      <c r="E414" s="1256" t="s">
        <v>2606</v>
      </c>
      <c r="F414" s="460" t="e">
        <f>F336/F362</f>
        <v>#DIV/0!</v>
      </c>
      <c r="G414" s="460" t="e">
        <f t="shared" ref="G414:AB414" si="318">G336/G362</f>
        <v>#DIV/0!</v>
      </c>
      <c r="H414" s="460" t="e">
        <f t="shared" si="318"/>
        <v>#DIV/0!</v>
      </c>
      <c r="I414" s="460" t="e">
        <f t="shared" si="318"/>
        <v>#DIV/0!</v>
      </c>
      <c r="J414" s="460" t="e">
        <f t="shared" si="318"/>
        <v>#DIV/0!</v>
      </c>
      <c r="K414" s="460" t="e">
        <f t="shared" si="318"/>
        <v>#DIV/0!</v>
      </c>
      <c r="L414" s="460" t="e">
        <f t="shared" si="318"/>
        <v>#DIV/0!</v>
      </c>
      <c r="M414" s="460" t="e">
        <f t="shared" si="318"/>
        <v>#DIV/0!</v>
      </c>
      <c r="N414" s="460" t="e">
        <f t="shared" si="318"/>
        <v>#DIV/0!</v>
      </c>
      <c r="O414" s="460" t="e">
        <f t="shared" si="318"/>
        <v>#DIV/0!</v>
      </c>
      <c r="P414" s="460" t="e">
        <f t="shared" si="318"/>
        <v>#DIV/0!</v>
      </c>
      <c r="Q414" s="460" t="e">
        <f t="shared" si="318"/>
        <v>#DIV/0!</v>
      </c>
      <c r="R414" s="460" t="e">
        <f t="shared" si="318"/>
        <v>#DIV/0!</v>
      </c>
      <c r="S414" s="460" t="e">
        <f t="shared" si="318"/>
        <v>#DIV/0!</v>
      </c>
      <c r="T414" s="460" t="e">
        <f t="shared" si="318"/>
        <v>#DIV/0!</v>
      </c>
      <c r="U414" s="460" t="e">
        <f t="shared" si="318"/>
        <v>#DIV/0!</v>
      </c>
      <c r="V414" s="460" t="e">
        <f t="shared" si="318"/>
        <v>#DIV/0!</v>
      </c>
      <c r="W414" s="460" t="e">
        <f t="shared" si="318"/>
        <v>#DIV/0!</v>
      </c>
      <c r="X414" s="460" t="e">
        <f t="shared" si="318"/>
        <v>#DIV/0!</v>
      </c>
      <c r="Y414" s="460" t="e">
        <f t="shared" si="318"/>
        <v>#DIV/0!</v>
      </c>
      <c r="Z414" s="460" t="e">
        <f t="shared" si="318"/>
        <v>#DIV/0!</v>
      </c>
      <c r="AA414" s="460" t="e">
        <f t="shared" si="318"/>
        <v>#DIV/0!</v>
      </c>
      <c r="AB414" s="460" t="e">
        <f t="shared" si="318"/>
        <v>#DIV/0!</v>
      </c>
      <c r="AD414" s="403"/>
      <c r="AE414" s="1121"/>
      <c r="AF414" s="417" t="e">
        <f>IF(AND(Y414&lt;&gt;0,Z414&lt;&gt;""),(Z414/Y414-1),"")</f>
        <v>#DIV/0!</v>
      </c>
      <c r="AG414" s="418" t="e">
        <f>IF(AND(X414&lt;&gt;0,Y414&lt;&gt;""),(Y414/X414-1),"")</f>
        <v>#DIV/0!</v>
      </c>
      <c r="AH414" s="418" t="e">
        <f>IF(AND(W414&lt;&gt;0,X414&lt;&gt;""),(X414/W414-1),"")</f>
        <v>#DIV/0!</v>
      </c>
      <c r="AI414" s="418" t="e">
        <f>IF(AND(V414&lt;&gt;0,V414&lt;&gt;""),(W414/V414-1),"")</f>
        <v>#DIV/0!</v>
      </c>
      <c r="AJ414" s="419" t="e">
        <f>IF(AND(U414&lt;&gt;0,U414&lt;&gt;""),(V414/U414-1),"")</f>
        <v>#DIV/0!</v>
      </c>
      <c r="AK414" s="395"/>
    </row>
    <row r="415" spans="1:37" s="390" customFormat="1" ht="13.5" customHeight="1">
      <c r="A415" s="137" t="s">
        <v>276</v>
      </c>
      <c r="B415" s="392" t="s">
        <v>1384</v>
      </c>
      <c r="C415" s="392"/>
      <c r="D415" s="393"/>
      <c r="E415" s="1256" t="s">
        <v>2606</v>
      </c>
      <c r="F415" s="460" t="e">
        <f>F337/F363</f>
        <v>#DIV/0!</v>
      </c>
      <c r="G415" s="460" t="e">
        <f t="shared" ref="G415:AB415" si="319">G337/G363</f>
        <v>#DIV/0!</v>
      </c>
      <c r="H415" s="460" t="e">
        <f t="shared" si="319"/>
        <v>#DIV/0!</v>
      </c>
      <c r="I415" s="460" t="e">
        <f t="shared" si="319"/>
        <v>#DIV/0!</v>
      </c>
      <c r="J415" s="460" t="e">
        <f t="shared" si="319"/>
        <v>#DIV/0!</v>
      </c>
      <c r="K415" s="460" t="e">
        <f t="shared" si="319"/>
        <v>#DIV/0!</v>
      </c>
      <c r="L415" s="460" t="e">
        <f t="shared" si="319"/>
        <v>#DIV/0!</v>
      </c>
      <c r="M415" s="460" t="e">
        <f t="shared" si="319"/>
        <v>#DIV/0!</v>
      </c>
      <c r="N415" s="460" t="e">
        <f t="shared" si="319"/>
        <v>#DIV/0!</v>
      </c>
      <c r="O415" s="460" t="e">
        <f t="shared" si="319"/>
        <v>#DIV/0!</v>
      </c>
      <c r="P415" s="460" t="e">
        <f t="shared" si="319"/>
        <v>#DIV/0!</v>
      </c>
      <c r="Q415" s="460" t="e">
        <f t="shared" si="319"/>
        <v>#DIV/0!</v>
      </c>
      <c r="R415" s="460" t="e">
        <f t="shared" si="319"/>
        <v>#DIV/0!</v>
      </c>
      <c r="S415" s="460" t="e">
        <f t="shared" si="319"/>
        <v>#DIV/0!</v>
      </c>
      <c r="T415" s="460" t="e">
        <f t="shared" si="319"/>
        <v>#DIV/0!</v>
      </c>
      <c r="U415" s="460" t="e">
        <f t="shared" si="319"/>
        <v>#DIV/0!</v>
      </c>
      <c r="V415" s="460" t="e">
        <f t="shared" si="319"/>
        <v>#DIV/0!</v>
      </c>
      <c r="W415" s="460" t="e">
        <f t="shared" si="319"/>
        <v>#DIV/0!</v>
      </c>
      <c r="X415" s="460" t="e">
        <f t="shared" si="319"/>
        <v>#DIV/0!</v>
      </c>
      <c r="Y415" s="460" t="e">
        <f t="shared" si="319"/>
        <v>#DIV/0!</v>
      </c>
      <c r="Z415" s="460" t="e">
        <f t="shared" si="319"/>
        <v>#DIV/0!</v>
      </c>
      <c r="AA415" s="460" t="e">
        <f t="shared" si="319"/>
        <v>#DIV/0!</v>
      </c>
      <c r="AB415" s="460" t="e">
        <f t="shared" si="319"/>
        <v>#DIV/0!</v>
      </c>
      <c r="AD415" s="403"/>
      <c r="AE415" s="1121"/>
      <c r="AF415" s="417" t="e">
        <f>IF(AND(Y415&lt;&gt;0,Z415&lt;&gt;""),(Z415/Y415-1),"")</f>
        <v>#DIV/0!</v>
      </c>
      <c r="AG415" s="418" t="e">
        <f>IF(AND(X415&lt;&gt;0,Y415&lt;&gt;""),(Y415/X415-1),"")</f>
        <v>#DIV/0!</v>
      </c>
      <c r="AH415" s="418" t="e">
        <f>IF(AND(W415&lt;&gt;0,X415&lt;&gt;""),(X415/W415-1),"")</f>
        <v>#DIV/0!</v>
      </c>
      <c r="AI415" s="418" t="e">
        <f>IF(AND(V415&lt;&gt;0,V415&lt;&gt;""),(W415/V415-1),"")</f>
        <v>#DIV/0!</v>
      </c>
      <c r="AJ415" s="419" t="e">
        <f>IF(AND(U415&lt;&gt;0,U415&lt;&gt;""),(V415/U415-1),"")</f>
        <v>#DIV/0!</v>
      </c>
      <c r="AK415" s="395"/>
    </row>
    <row r="416" spans="1:37" s="390" customFormat="1" ht="13.5" customHeight="1">
      <c r="A416" s="137" t="s">
        <v>277</v>
      </c>
      <c r="B416" s="137" t="s">
        <v>1385</v>
      </c>
      <c r="C416" s="137"/>
      <c r="D416" s="393"/>
      <c r="E416" s="1256" t="s">
        <v>2606</v>
      </c>
      <c r="F416" s="460" t="e">
        <f>F338/F364</f>
        <v>#DIV/0!</v>
      </c>
      <c r="G416" s="460" t="e">
        <f t="shared" ref="G416:AB416" si="320">G338/G364</f>
        <v>#DIV/0!</v>
      </c>
      <c r="H416" s="460" t="e">
        <f t="shared" si="320"/>
        <v>#DIV/0!</v>
      </c>
      <c r="I416" s="460" t="e">
        <f t="shared" si="320"/>
        <v>#DIV/0!</v>
      </c>
      <c r="J416" s="460" t="e">
        <f t="shared" si="320"/>
        <v>#DIV/0!</v>
      </c>
      <c r="K416" s="460" t="e">
        <f t="shared" si="320"/>
        <v>#DIV/0!</v>
      </c>
      <c r="L416" s="460" t="e">
        <f t="shared" si="320"/>
        <v>#DIV/0!</v>
      </c>
      <c r="M416" s="460" t="e">
        <f t="shared" si="320"/>
        <v>#DIV/0!</v>
      </c>
      <c r="N416" s="460" t="e">
        <f t="shared" si="320"/>
        <v>#DIV/0!</v>
      </c>
      <c r="O416" s="460" t="e">
        <f t="shared" si="320"/>
        <v>#DIV/0!</v>
      </c>
      <c r="P416" s="460" t="e">
        <f t="shared" si="320"/>
        <v>#DIV/0!</v>
      </c>
      <c r="Q416" s="460" t="e">
        <f t="shared" si="320"/>
        <v>#DIV/0!</v>
      </c>
      <c r="R416" s="460" t="e">
        <f t="shared" si="320"/>
        <v>#DIV/0!</v>
      </c>
      <c r="S416" s="460" t="e">
        <f t="shared" si="320"/>
        <v>#DIV/0!</v>
      </c>
      <c r="T416" s="460" t="e">
        <f t="shared" si="320"/>
        <v>#DIV/0!</v>
      </c>
      <c r="U416" s="460" t="e">
        <f t="shared" si="320"/>
        <v>#DIV/0!</v>
      </c>
      <c r="V416" s="460" t="e">
        <f t="shared" si="320"/>
        <v>#DIV/0!</v>
      </c>
      <c r="W416" s="460" t="e">
        <f t="shared" si="320"/>
        <v>#DIV/0!</v>
      </c>
      <c r="X416" s="460" t="e">
        <f t="shared" si="320"/>
        <v>#DIV/0!</v>
      </c>
      <c r="Y416" s="460" t="e">
        <f t="shared" si="320"/>
        <v>#DIV/0!</v>
      </c>
      <c r="Z416" s="460" t="e">
        <f t="shared" si="320"/>
        <v>#DIV/0!</v>
      </c>
      <c r="AA416" s="460" t="e">
        <f t="shared" si="320"/>
        <v>#DIV/0!</v>
      </c>
      <c r="AB416" s="460" t="e">
        <f t="shared" si="320"/>
        <v>#DIV/0!</v>
      </c>
      <c r="AD416" s="403"/>
      <c r="AE416" s="1120"/>
      <c r="AF416" s="417" t="e">
        <f t="shared" ref="AF416:AF425" si="321">IF(AND(Y416&lt;&gt;0,Z416&lt;&gt;""),(Z416/Y416-1),"")</f>
        <v>#DIV/0!</v>
      </c>
      <c r="AG416" s="418" t="e">
        <f t="shared" ref="AG416:AG425" si="322">IF(AND(X416&lt;&gt;0,Y416&lt;&gt;""),(Y416/X416-1),"")</f>
        <v>#DIV/0!</v>
      </c>
      <c r="AH416" s="418" t="e">
        <f t="shared" ref="AH416:AH425" si="323">IF(AND(W416&lt;&gt;0,X416&lt;&gt;""),(X416/W416-1),"")</f>
        <v>#DIV/0!</v>
      </c>
      <c r="AI416" s="418" t="e">
        <f t="shared" ref="AI416:AI425" si="324">IF(AND(V416&lt;&gt;0,V416&lt;&gt;""),(W416/V416-1),"")</f>
        <v>#DIV/0!</v>
      </c>
      <c r="AJ416" s="419" t="e">
        <f t="shared" ref="AJ416:AJ425" si="325">IF(AND(U416&lt;&gt;0,U416&lt;&gt;""),(V416/U416-1),"")</f>
        <v>#DIV/0!</v>
      </c>
      <c r="AK416" s="395"/>
    </row>
    <row r="417" spans="1:37" s="390" customFormat="1" ht="13.5" customHeight="1">
      <c r="A417" s="137" t="s">
        <v>278</v>
      </c>
      <c r="B417" s="137" t="s">
        <v>1386</v>
      </c>
      <c r="C417" s="137"/>
      <c r="D417" s="393"/>
      <c r="E417" s="1256" t="s">
        <v>2606</v>
      </c>
      <c r="F417" s="460" t="e">
        <f>F339/F365</f>
        <v>#DIV/0!</v>
      </c>
      <c r="G417" s="460" t="e">
        <f t="shared" ref="G417:AB417" si="326">G339/G365</f>
        <v>#DIV/0!</v>
      </c>
      <c r="H417" s="460" t="e">
        <f t="shared" si="326"/>
        <v>#DIV/0!</v>
      </c>
      <c r="I417" s="460" t="e">
        <f t="shared" si="326"/>
        <v>#DIV/0!</v>
      </c>
      <c r="J417" s="460" t="e">
        <f t="shared" si="326"/>
        <v>#DIV/0!</v>
      </c>
      <c r="K417" s="460" t="e">
        <f t="shared" si="326"/>
        <v>#DIV/0!</v>
      </c>
      <c r="L417" s="460" t="e">
        <f t="shared" si="326"/>
        <v>#DIV/0!</v>
      </c>
      <c r="M417" s="460" t="e">
        <f t="shared" si="326"/>
        <v>#DIV/0!</v>
      </c>
      <c r="N417" s="460" t="e">
        <f t="shared" si="326"/>
        <v>#DIV/0!</v>
      </c>
      <c r="O417" s="460" t="e">
        <f t="shared" si="326"/>
        <v>#DIV/0!</v>
      </c>
      <c r="P417" s="460" t="e">
        <f t="shared" si="326"/>
        <v>#DIV/0!</v>
      </c>
      <c r="Q417" s="460" t="e">
        <f t="shared" si="326"/>
        <v>#DIV/0!</v>
      </c>
      <c r="R417" s="460" t="e">
        <f t="shared" si="326"/>
        <v>#DIV/0!</v>
      </c>
      <c r="S417" s="460" t="e">
        <f t="shared" si="326"/>
        <v>#DIV/0!</v>
      </c>
      <c r="T417" s="460" t="e">
        <f t="shared" si="326"/>
        <v>#DIV/0!</v>
      </c>
      <c r="U417" s="460" t="e">
        <f t="shared" si="326"/>
        <v>#DIV/0!</v>
      </c>
      <c r="V417" s="460" t="e">
        <f t="shared" si="326"/>
        <v>#DIV/0!</v>
      </c>
      <c r="W417" s="460" t="e">
        <f t="shared" si="326"/>
        <v>#DIV/0!</v>
      </c>
      <c r="X417" s="460" t="e">
        <f t="shared" si="326"/>
        <v>#DIV/0!</v>
      </c>
      <c r="Y417" s="460" t="e">
        <f t="shared" si="326"/>
        <v>#DIV/0!</v>
      </c>
      <c r="Z417" s="460" t="e">
        <f t="shared" si="326"/>
        <v>#DIV/0!</v>
      </c>
      <c r="AA417" s="460" t="e">
        <f t="shared" si="326"/>
        <v>#DIV/0!</v>
      </c>
      <c r="AB417" s="460" t="e">
        <f t="shared" si="326"/>
        <v>#DIV/0!</v>
      </c>
      <c r="AD417" s="403"/>
      <c r="AE417" s="1122"/>
      <c r="AF417" s="417" t="e">
        <f t="shared" si="321"/>
        <v>#DIV/0!</v>
      </c>
      <c r="AG417" s="418" t="e">
        <f t="shared" si="322"/>
        <v>#DIV/0!</v>
      </c>
      <c r="AH417" s="418" t="e">
        <f t="shared" si="323"/>
        <v>#DIV/0!</v>
      </c>
      <c r="AI417" s="418" t="e">
        <f t="shared" si="324"/>
        <v>#DIV/0!</v>
      </c>
      <c r="AJ417" s="419" t="e">
        <f t="shared" si="325"/>
        <v>#DIV/0!</v>
      </c>
      <c r="AK417" s="395"/>
    </row>
    <row r="418" spans="1:37" s="390" customFormat="1" ht="13.5" customHeight="1">
      <c r="A418" s="137" t="s">
        <v>279</v>
      </c>
      <c r="B418" s="137" t="s">
        <v>1387</v>
      </c>
      <c r="C418" s="137"/>
      <c r="D418" s="393"/>
      <c r="E418" s="1256" t="s">
        <v>2606</v>
      </c>
      <c r="F418" s="460" t="e">
        <f>F340/F367</f>
        <v>#DIV/0!</v>
      </c>
      <c r="G418" s="460" t="e">
        <f t="shared" ref="G418:AB418" si="327">G340/G367</f>
        <v>#DIV/0!</v>
      </c>
      <c r="H418" s="460" t="e">
        <f t="shared" si="327"/>
        <v>#DIV/0!</v>
      </c>
      <c r="I418" s="460" t="e">
        <f t="shared" si="327"/>
        <v>#DIV/0!</v>
      </c>
      <c r="J418" s="460" t="e">
        <f t="shared" si="327"/>
        <v>#DIV/0!</v>
      </c>
      <c r="K418" s="460" t="e">
        <f t="shared" si="327"/>
        <v>#DIV/0!</v>
      </c>
      <c r="L418" s="460" t="e">
        <f t="shared" si="327"/>
        <v>#DIV/0!</v>
      </c>
      <c r="M418" s="460" t="e">
        <f t="shared" si="327"/>
        <v>#DIV/0!</v>
      </c>
      <c r="N418" s="460" t="e">
        <f t="shared" si="327"/>
        <v>#DIV/0!</v>
      </c>
      <c r="O418" s="460" t="e">
        <f t="shared" si="327"/>
        <v>#DIV/0!</v>
      </c>
      <c r="P418" s="460" t="e">
        <f t="shared" si="327"/>
        <v>#DIV/0!</v>
      </c>
      <c r="Q418" s="460" t="e">
        <f t="shared" si="327"/>
        <v>#DIV/0!</v>
      </c>
      <c r="R418" s="460" t="e">
        <f t="shared" si="327"/>
        <v>#DIV/0!</v>
      </c>
      <c r="S418" s="460" t="e">
        <f t="shared" si="327"/>
        <v>#DIV/0!</v>
      </c>
      <c r="T418" s="460" t="e">
        <f t="shared" si="327"/>
        <v>#DIV/0!</v>
      </c>
      <c r="U418" s="460" t="e">
        <f t="shared" si="327"/>
        <v>#DIV/0!</v>
      </c>
      <c r="V418" s="460" t="e">
        <f t="shared" si="327"/>
        <v>#DIV/0!</v>
      </c>
      <c r="W418" s="460" t="e">
        <f t="shared" si="327"/>
        <v>#DIV/0!</v>
      </c>
      <c r="X418" s="460" t="e">
        <f t="shared" si="327"/>
        <v>#DIV/0!</v>
      </c>
      <c r="Y418" s="460" t="e">
        <f t="shared" si="327"/>
        <v>#DIV/0!</v>
      </c>
      <c r="Z418" s="460" t="e">
        <f t="shared" si="327"/>
        <v>#DIV/0!</v>
      </c>
      <c r="AA418" s="460" t="e">
        <f t="shared" si="327"/>
        <v>#DIV/0!</v>
      </c>
      <c r="AB418" s="460" t="e">
        <f t="shared" si="327"/>
        <v>#DIV/0!</v>
      </c>
      <c r="AE418" s="1120"/>
      <c r="AF418" s="417" t="e">
        <f t="shared" si="321"/>
        <v>#DIV/0!</v>
      </c>
      <c r="AG418" s="418" t="e">
        <f t="shared" si="322"/>
        <v>#DIV/0!</v>
      </c>
      <c r="AH418" s="418" t="e">
        <f t="shared" si="323"/>
        <v>#DIV/0!</v>
      </c>
      <c r="AI418" s="418" t="e">
        <f t="shared" si="324"/>
        <v>#DIV/0!</v>
      </c>
      <c r="AJ418" s="419" t="e">
        <f t="shared" si="325"/>
        <v>#DIV/0!</v>
      </c>
      <c r="AK418" s="395"/>
    </row>
    <row r="419" spans="1:37" s="390" customFormat="1" ht="13.5" customHeight="1">
      <c r="A419" s="137" t="s">
        <v>280</v>
      </c>
      <c r="B419" s="137" t="s">
        <v>1388</v>
      </c>
      <c r="C419" s="137"/>
      <c r="D419" s="393"/>
      <c r="E419" s="1256" t="s">
        <v>2606</v>
      </c>
      <c r="F419" s="460" t="e">
        <f>F341/F368</f>
        <v>#DIV/0!</v>
      </c>
      <c r="G419" s="460" t="e">
        <f t="shared" ref="G419:AB419" si="328">G341/G368</f>
        <v>#DIV/0!</v>
      </c>
      <c r="H419" s="460" t="e">
        <f t="shared" si="328"/>
        <v>#DIV/0!</v>
      </c>
      <c r="I419" s="460" t="e">
        <f t="shared" si="328"/>
        <v>#DIV/0!</v>
      </c>
      <c r="J419" s="460" t="e">
        <f t="shared" si="328"/>
        <v>#DIV/0!</v>
      </c>
      <c r="K419" s="460" t="e">
        <f t="shared" si="328"/>
        <v>#DIV/0!</v>
      </c>
      <c r="L419" s="460" t="e">
        <f t="shared" si="328"/>
        <v>#DIV/0!</v>
      </c>
      <c r="M419" s="460" t="e">
        <f t="shared" si="328"/>
        <v>#DIV/0!</v>
      </c>
      <c r="N419" s="460" t="e">
        <f t="shared" si="328"/>
        <v>#DIV/0!</v>
      </c>
      <c r="O419" s="460" t="e">
        <f t="shared" si="328"/>
        <v>#DIV/0!</v>
      </c>
      <c r="P419" s="460" t="e">
        <f t="shared" si="328"/>
        <v>#DIV/0!</v>
      </c>
      <c r="Q419" s="460" t="e">
        <f t="shared" si="328"/>
        <v>#DIV/0!</v>
      </c>
      <c r="R419" s="460" t="e">
        <f t="shared" si="328"/>
        <v>#DIV/0!</v>
      </c>
      <c r="S419" s="460" t="e">
        <f t="shared" si="328"/>
        <v>#DIV/0!</v>
      </c>
      <c r="T419" s="460" t="e">
        <f t="shared" si="328"/>
        <v>#DIV/0!</v>
      </c>
      <c r="U419" s="460" t="e">
        <f t="shared" si="328"/>
        <v>#DIV/0!</v>
      </c>
      <c r="V419" s="460" t="e">
        <f t="shared" si="328"/>
        <v>#DIV/0!</v>
      </c>
      <c r="W419" s="460" t="e">
        <f t="shared" si="328"/>
        <v>#DIV/0!</v>
      </c>
      <c r="X419" s="460" t="e">
        <f t="shared" si="328"/>
        <v>#DIV/0!</v>
      </c>
      <c r="Y419" s="460" t="e">
        <f t="shared" si="328"/>
        <v>#DIV/0!</v>
      </c>
      <c r="Z419" s="460" t="e">
        <f t="shared" si="328"/>
        <v>#DIV/0!</v>
      </c>
      <c r="AA419" s="460" t="e">
        <f t="shared" si="328"/>
        <v>#DIV/0!</v>
      </c>
      <c r="AB419" s="460" t="e">
        <f t="shared" si="328"/>
        <v>#DIV/0!</v>
      </c>
      <c r="AE419" s="1120"/>
      <c r="AF419" s="417" t="e">
        <f t="shared" si="321"/>
        <v>#DIV/0!</v>
      </c>
      <c r="AG419" s="418" t="e">
        <f t="shared" si="322"/>
        <v>#DIV/0!</v>
      </c>
      <c r="AH419" s="418" t="e">
        <f t="shared" si="323"/>
        <v>#DIV/0!</v>
      </c>
      <c r="AI419" s="418" t="e">
        <f t="shared" si="324"/>
        <v>#DIV/0!</v>
      </c>
      <c r="AJ419" s="419" t="e">
        <f t="shared" si="325"/>
        <v>#DIV/0!</v>
      </c>
      <c r="AK419" s="395"/>
    </row>
    <row r="420" spans="1:37" s="390" customFormat="1" ht="13.5" customHeight="1">
      <c r="A420" s="137" t="s">
        <v>281</v>
      </c>
      <c r="B420" s="137" t="s">
        <v>1389</v>
      </c>
      <c r="C420" s="137"/>
      <c r="D420" s="393"/>
      <c r="E420" s="1256" t="s">
        <v>2606</v>
      </c>
      <c r="F420" s="460" t="e">
        <f>(F343+F344)/F370</f>
        <v>#DIV/0!</v>
      </c>
      <c r="G420" s="460" t="e">
        <f t="shared" ref="G420:AB420" si="329">(G343+G344)/G370</f>
        <v>#DIV/0!</v>
      </c>
      <c r="H420" s="460" t="e">
        <f t="shared" si="329"/>
        <v>#DIV/0!</v>
      </c>
      <c r="I420" s="460" t="e">
        <f t="shared" si="329"/>
        <v>#DIV/0!</v>
      </c>
      <c r="J420" s="460" t="e">
        <f t="shared" si="329"/>
        <v>#DIV/0!</v>
      </c>
      <c r="K420" s="460" t="e">
        <f t="shared" si="329"/>
        <v>#DIV/0!</v>
      </c>
      <c r="L420" s="460" t="e">
        <f t="shared" si="329"/>
        <v>#DIV/0!</v>
      </c>
      <c r="M420" s="460" t="e">
        <f t="shared" si="329"/>
        <v>#DIV/0!</v>
      </c>
      <c r="N420" s="460" t="e">
        <f t="shared" si="329"/>
        <v>#DIV/0!</v>
      </c>
      <c r="O420" s="460" t="e">
        <f t="shared" si="329"/>
        <v>#DIV/0!</v>
      </c>
      <c r="P420" s="460" t="e">
        <f t="shared" si="329"/>
        <v>#DIV/0!</v>
      </c>
      <c r="Q420" s="460" t="e">
        <f t="shared" si="329"/>
        <v>#DIV/0!</v>
      </c>
      <c r="R420" s="460" t="e">
        <f t="shared" si="329"/>
        <v>#DIV/0!</v>
      </c>
      <c r="S420" s="460" t="e">
        <f t="shared" si="329"/>
        <v>#DIV/0!</v>
      </c>
      <c r="T420" s="460" t="e">
        <f t="shared" si="329"/>
        <v>#DIV/0!</v>
      </c>
      <c r="U420" s="460" t="e">
        <f t="shared" si="329"/>
        <v>#DIV/0!</v>
      </c>
      <c r="V420" s="460" t="e">
        <f t="shared" si="329"/>
        <v>#DIV/0!</v>
      </c>
      <c r="W420" s="460" t="e">
        <f t="shared" si="329"/>
        <v>#DIV/0!</v>
      </c>
      <c r="X420" s="460" t="e">
        <f t="shared" si="329"/>
        <v>#DIV/0!</v>
      </c>
      <c r="Y420" s="460" t="e">
        <f t="shared" si="329"/>
        <v>#DIV/0!</v>
      </c>
      <c r="Z420" s="460" t="e">
        <f t="shared" si="329"/>
        <v>#DIV/0!</v>
      </c>
      <c r="AA420" s="460" t="e">
        <f t="shared" si="329"/>
        <v>#DIV/0!</v>
      </c>
      <c r="AB420" s="460" t="e">
        <f t="shared" si="329"/>
        <v>#DIV/0!</v>
      </c>
      <c r="AE420" s="1120"/>
      <c r="AF420" s="417" t="e">
        <f t="shared" si="321"/>
        <v>#DIV/0!</v>
      </c>
      <c r="AG420" s="418" t="e">
        <f t="shared" si="322"/>
        <v>#DIV/0!</v>
      </c>
      <c r="AH420" s="418" t="e">
        <f t="shared" si="323"/>
        <v>#DIV/0!</v>
      </c>
      <c r="AI420" s="418" t="e">
        <f t="shared" si="324"/>
        <v>#DIV/0!</v>
      </c>
      <c r="AJ420" s="419" t="e">
        <f t="shared" si="325"/>
        <v>#DIV/0!</v>
      </c>
      <c r="AK420" s="395"/>
    </row>
    <row r="421" spans="1:37" s="390" customFormat="1" ht="13.5" customHeight="1">
      <c r="A421" s="137" t="s">
        <v>282</v>
      </c>
      <c r="B421" s="137" t="s">
        <v>1390</v>
      </c>
      <c r="C421" s="137"/>
      <c r="D421" s="393"/>
      <c r="E421" s="1256" t="s">
        <v>2606</v>
      </c>
      <c r="F421" s="460" t="e">
        <f>F345/F371</f>
        <v>#DIV/0!</v>
      </c>
      <c r="G421" s="460" t="e">
        <f t="shared" ref="G421:AB421" si="330">G345/G371</f>
        <v>#DIV/0!</v>
      </c>
      <c r="H421" s="460" t="e">
        <f t="shared" si="330"/>
        <v>#DIV/0!</v>
      </c>
      <c r="I421" s="460" t="e">
        <f t="shared" si="330"/>
        <v>#DIV/0!</v>
      </c>
      <c r="J421" s="460" t="e">
        <f t="shared" si="330"/>
        <v>#DIV/0!</v>
      </c>
      <c r="K421" s="460" t="e">
        <f t="shared" si="330"/>
        <v>#DIV/0!</v>
      </c>
      <c r="L421" s="460" t="e">
        <f t="shared" si="330"/>
        <v>#DIV/0!</v>
      </c>
      <c r="M421" s="460" t="e">
        <f t="shared" si="330"/>
        <v>#DIV/0!</v>
      </c>
      <c r="N421" s="460" t="e">
        <f t="shared" si="330"/>
        <v>#DIV/0!</v>
      </c>
      <c r="O421" s="460" t="e">
        <f t="shared" si="330"/>
        <v>#DIV/0!</v>
      </c>
      <c r="P421" s="460" t="e">
        <f t="shared" si="330"/>
        <v>#DIV/0!</v>
      </c>
      <c r="Q421" s="460" t="e">
        <f t="shared" si="330"/>
        <v>#DIV/0!</v>
      </c>
      <c r="R421" s="460" t="e">
        <f t="shared" si="330"/>
        <v>#DIV/0!</v>
      </c>
      <c r="S421" s="460" t="e">
        <f t="shared" si="330"/>
        <v>#DIV/0!</v>
      </c>
      <c r="T421" s="460" t="e">
        <f t="shared" si="330"/>
        <v>#DIV/0!</v>
      </c>
      <c r="U421" s="460" t="e">
        <f t="shared" si="330"/>
        <v>#DIV/0!</v>
      </c>
      <c r="V421" s="460" t="e">
        <f t="shared" si="330"/>
        <v>#DIV/0!</v>
      </c>
      <c r="W421" s="460" t="e">
        <f t="shared" si="330"/>
        <v>#DIV/0!</v>
      </c>
      <c r="X421" s="460" t="e">
        <f t="shared" si="330"/>
        <v>#DIV/0!</v>
      </c>
      <c r="Y421" s="460" t="e">
        <f t="shared" si="330"/>
        <v>#DIV/0!</v>
      </c>
      <c r="Z421" s="460" t="e">
        <f t="shared" si="330"/>
        <v>#DIV/0!</v>
      </c>
      <c r="AA421" s="460" t="e">
        <f t="shared" si="330"/>
        <v>#DIV/0!</v>
      </c>
      <c r="AB421" s="460" t="e">
        <f t="shared" si="330"/>
        <v>#DIV/0!</v>
      </c>
      <c r="AE421" s="1120"/>
      <c r="AF421" s="417" t="e">
        <f t="shared" si="321"/>
        <v>#DIV/0!</v>
      </c>
      <c r="AG421" s="418" t="e">
        <f t="shared" si="322"/>
        <v>#DIV/0!</v>
      </c>
      <c r="AH421" s="418" t="e">
        <f t="shared" si="323"/>
        <v>#DIV/0!</v>
      </c>
      <c r="AI421" s="418" t="e">
        <f t="shared" si="324"/>
        <v>#DIV/0!</v>
      </c>
      <c r="AJ421" s="419" t="e">
        <f t="shared" si="325"/>
        <v>#DIV/0!</v>
      </c>
      <c r="AK421" s="395"/>
    </row>
    <row r="422" spans="1:37" s="390" customFormat="1" ht="13.5" customHeight="1">
      <c r="A422" s="137" t="s">
        <v>283</v>
      </c>
      <c r="B422" s="137" t="s">
        <v>1391</v>
      </c>
      <c r="C422" s="137"/>
      <c r="D422" s="393"/>
      <c r="E422" s="1256" t="s">
        <v>2606</v>
      </c>
      <c r="F422" s="460" t="e">
        <f>F346/F371</f>
        <v>#DIV/0!</v>
      </c>
      <c r="G422" s="460" t="e">
        <f t="shared" ref="G422:AB422" si="331">G346/G371</f>
        <v>#DIV/0!</v>
      </c>
      <c r="H422" s="460" t="e">
        <f t="shared" si="331"/>
        <v>#DIV/0!</v>
      </c>
      <c r="I422" s="460" t="e">
        <f t="shared" si="331"/>
        <v>#DIV/0!</v>
      </c>
      <c r="J422" s="460" t="e">
        <f t="shared" si="331"/>
        <v>#DIV/0!</v>
      </c>
      <c r="K422" s="460" t="e">
        <f t="shared" si="331"/>
        <v>#DIV/0!</v>
      </c>
      <c r="L422" s="460" t="e">
        <f t="shared" si="331"/>
        <v>#DIV/0!</v>
      </c>
      <c r="M422" s="460" t="e">
        <f t="shared" si="331"/>
        <v>#DIV/0!</v>
      </c>
      <c r="N422" s="460" t="e">
        <f t="shared" si="331"/>
        <v>#DIV/0!</v>
      </c>
      <c r="O422" s="460" t="e">
        <f t="shared" si="331"/>
        <v>#DIV/0!</v>
      </c>
      <c r="P422" s="460" t="e">
        <f t="shared" si="331"/>
        <v>#DIV/0!</v>
      </c>
      <c r="Q422" s="460" t="e">
        <f t="shared" si="331"/>
        <v>#DIV/0!</v>
      </c>
      <c r="R422" s="460" t="e">
        <f t="shared" si="331"/>
        <v>#DIV/0!</v>
      </c>
      <c r="S422" s="460" t="e">
        <f t="shared" si="331"/>
        <v>#DIV/0!</v>
      </c>
      <c r="T422" s="460" t="e">
        <f t="shared" si="331"/>
        <v>#DIV/0!</v>
      </c>
      <c r="U422" s="460" t="e">
        <f t="shared" si="331"/>
        <v>#DIV/0!</v>
      </c>
      <c r="V422" s="460" t="e">
        <f t="shared" si="331"/>
        <v>#DIV/0!</v>
      </c>
      <c r="W422" s="460" t="e">
        <f t="shared" si="331"/>
        <v>#DIV/0!</v>
      </c>
      <c r="X422" s="460" t="e">
        <f t="shared" si="331"/>
        <v>#DIV/0!</v>
      </c>
      <c r="Y422" s="460" t="e">
        <f t="shared" si="331"/>
        <v>#DIV/0!</v>
      </c>
      <c r="Z422" s="460" t="e">
        <f t="shared" si="331"/>
        <v>#DIV/0!</v>
      </c>
      <c r="AA422" s="460" t="e">
        <f t="shared" si="331"/>
        <v>#DIV/0!</v>
      </c>
      <c r="AB422" s="460" t="e">
        <f t="shared" si="331"/>
        <v>#DIV/0!</v>
      </c>
      <c r="AD422" s="403"/>
      <c r="AE422" s="1120"/>
      <c r="AF422" s="417" t="e">
        <f t="shared" si="321"/>
        <v>#DIV/0!</v>
      </c>
      <c r="AG422" s="418" t="e">
        <f t="shared" si="322"/>
        <v>#DIV/0!</v>
      </c>
      <c r="AH422" s="418" t="e">
        <f t="shared" si="323"/>
        <v>#DIV/0!</v>
      </c>
      <c r="AI422" s="418" t="e">
        <f t="shared" si="324"/>
        <v>#DIV/0!</v>
      </c>
      <c r="AJ422" s="419" t="e">
        <f t="shared" si="325"/>
        <v>#DIV/0!</v>
      </c>
      <c r="AK422" s="395"/>
    </row>
    <row r="423" spans="1:37" s="390" customFormat="1" ht="13.5" customHeight="1">
      <c r="A423" s="137" t="s">
        <v>284</v>
      </c>
      <c r="B423" s="137" t="s">
        <v>1392</v>
      </c>
      <c r="C423" s="137"/>
      <c r="D423" s="393"/>
      <c r="E423" s="1256" t="s">
        <v>2606</v>
      </c>
      <c r="F423" s="460" t="e">
        <f>F347/F372</f>
        <v>#DIV/0!</v>
      </c>
      <c r="G423" s="460" t="e">
        <f t="shared" ref="G423:AB423" si="332">G347/G372</f>
        <v>#DIV/0!</v>
      </c>
      <c r="H423" s="460" t="e">
        <f t="shared" si="332"/>
        <v>#DIV/0!</v>
      </c>
      <c r="I423" s="460" t="e">
        <f t="shared" si="332"/>
        <v>#DIV/0!</v>
      </c>
      <c r="J423" s="460" t="e">
        <f t="shared" si="332"/>
        <v>#DIV/0!</v>
      </c>
      <c r="K423" s="460" t="e">
        <f t="shared" si="332"/>
        <v>#DIV/0!</v>
      </c>
      <c r="L423" s="460" t="e">
        <f t="shared" si="332"/>
        <v>#DIV/0!</v>
      </c>
      <c r="M423" s="460" t="e">
        <f t="shared" si="332"/>
        <v>#DIV/0!</v>
      </c>
      <c r="N423" s="460" t="e">
        <f t="shared" si="332"/>
        <v>#DIV/0!</v>
      </c>
      <c r="O423" s="460" t="e">
        <f t="shared" si="332"/>
        <v>#DIV/0!</v>
      </c>
      <c r="P423" s="460" t="e">
        <f t="shared" si="332"/>
        <v>#DIV/0!</v>
      </c>
      <c r="Q423" s="460" t="e">
        <f t="shared" si="332"/>
        <v>#DIV/0!</v>
      </c>
      <c r="R423" s="460" t="e">
        <f t="shared" si="332"/>
        <v>#DIV/0!</v>
      </c>
      <c r="S423" s="460" t="e">
        <f t="shared" si="332"/>
        <v>#DIV/0!</v>
      </c>
      <c r="T423" s="460" t="e">
        <f t="shared" si="332"/>
        <v>#DIV/0!</v>
      </c>
      <c r="U423" s="460" t="e">
        <f t="shared" si="332"/>
        <v>#DIV/0!</v>
      </c>
      <c r="V423" s="460" t="e">
        <f t="shared" si="332"/>
        <v>#DIV/0!</v>
      </c>
      <c r="W423" s="460" t="e">
        <f t="shared" si="332"/>
        <v>#DIV/0!</v>
      </c>
      <c r="X423" s="460" t="e">
        <f t="shared" si="332"/>
        <v>#DIV/0!</v>
      </c>
      <c r="Y423" s="460" t="e">
        <f t="shared" si="332"/>
        <v>#DIV/0!</v>
      </c>
      <c r="Z423" s="460" t="e">
        <f t="shared" si="332"/>
        <v>#DIV/0!</v>
      </c>
      <c r="AA423" s="460" t="e">
        <f t="shared" si="332"/>
        <v>#DIV/0!</v>
      </c>
      <c r="AB423" s="460" t="e">
        <f t="shared" si="332"/>
        <v>#DIV/0!</v>
      </c>
      <c r="AD423" s="403"/>
      <c r="AE423" s="1120"/>
      <c r="AF423" s="417" t="e">
        <f t="shared" si="321"/>
        <v>#DIV/0!</v>
      </c>
      <c r="AG423" s="418" t="e">
        <f t="shared" si="322"/>
        <v>#DIV/0!</v>
      </c>
      <c r="AH423" s="418" t="e">
        <f t="shared" si="323"/>
        <v>#DIV/0!</v>
      </c>
      <c r="AI423" s="418" t="e">
        <f t="shared" si="324"/>
        <v>#DIV/0!</v>
      </c>
      <c r="AJ423" s="419" t="e">
        <f t="shared" si="325"/>
        <v>#DIV/0!</v>
      </c>
      <c r="AK423" s="395"/>
    </row>
    <row r="424" spans="1:37" s="390" customFormat="1" ht="13.5" customHeight="1">
      <c r="A424" s="137" t="s">
        <v>285</v>
      </c>
      <c r="B424" s="137" t="s">
        <v>1393</v>
      </c>
      <c r="C424" s="137"/>
      <c r="D424" s="393"/>
      <c r="E424" s="1256" t="s">
        <v>2606</v>
      </c>
      <c r="F424" s="460" t="e">
        <f>F349/F374</f>
        <v>#DIV/0!</v>
      </c>
      <c r="G424" s="460" t="e">
        <f t="shared" ref="G424:AB424" si="333">G349/G374</f>
        <v>#DIV/0!</v>
      </c>
      <c r="H424" s="460" t="e">
        <f t="shared" si="333"/>
        <v>#DIV/0!</v>
      </c>
      <c r="I424" s="460" t="e">
        <f t="shared" si="333"/>
        <v>#DIV/0!</v>
      </c>
      <c r="J424" s="460" t="e">
        <f t="shared" si="333"/>
        <v>#DIV/0!</v>
      </c>
      <c r="K424" s="460" t="e">
        <f t="shared" si="333"/>
        <v>#DIV/0!</v>
      </c>
      <c r="L424" s="460" t="e">
        <f t="shared" si="333"/>
        <v>#DIV/0!</v>
      </c>
      <c r="M424" s="460" t="e">
        <f t="shared" si="333"/>
        <v>#DIV/0!</v>
      </c>
      <c r="N424" s="460" t="e">
        <f t="shared" si="333"/>
        <v>#DIV/0!</v>
      </c>
      <c r="O424" s="460" t="e">
        <f t="shared" si="333"/>
        <v>#DIV/0!</v>
      </c>
      <c r="P424" s="460" t="e">
        <f t="shared" si="333"/>
        <v>#DIV/0!</v>
      </c>
      <c r="Q424" s="460" t="e">
        <f t="shared" si="333"/>
        <v>#DIV/0!</v>
      </c>
      <c r="R424" s="460" t="e">
        <f t="shared" si="333"/>
        <v>#DIV/0!</v>
      </c>
      <c r="S424" s="460" t="e">
        <f t="shared" si="333"/>
        <v>#DIV/0!</v>
      </c>
      <c r="T424" s="460" t="e">
        <f t="shared" si="333"/>
        <v>#DIV/0!</v>
      </c>
      <c r="U424" s="460" t="e">
        <f t="shared" si="333"/>
        <v>#DIV/0!</v>
      </c>
      <c r="V424" s="460" t="e">
        <f t="shared" si="333"/>
        <v>#DIV/0!</v>
      </c>
      <c r="W424" s="460" t="e">
        <f t="shared" si="333"/>
        <v>#DIV/0!</v>
      </c>
      <c r="X424" s="460" t="e">
        <f t="shared" si="333"/>
        <v>#DIV/0!</v>
      </c>
      <c r="Y424" s="460" t="e">
        <f t="shared" si="333"/>
        <v>#DIV/0!</v>
      </c>
      <c r="Z424" s="460" t="e">
        <f t="shared" si="333"/>
        <v>#DIV/0!</v>
      </c>
      <c r="AA424" s="460" t="e">
        <f t="shared" si="333"/>
        <v>#DIV/0!</v>
      </c>
      <c r="AB424" s="460" t="e">
        <f t="shared" si="333"/>
        <v>#DIV/0!</v>
      </c>
      <c r="AD424" s="403"/>
      <c r="AE424" s="1120"/>
      <c r="AF424" s="417" t="e">
        <f t="shared" si="321"/>
        <v>#DIV/0!</v>
      </c>
      <c r="AG424" s="418" t="e">
        <f t="shared" si="322"/>
        <v>#DIV/0!</v>
      </c>
      <c r="AH424" s="418" t="e">
        <f t="shared" si="323"/>
        <v>#DIV/0!</v>
      </c>
      <c r="AI424" s="418" t="e">
        <f t="shared" si="324"/>
        <v>#DIV/0!</v>
      </c>
      <c r="AJ424" s="419" t="e">
        <f t="shared" si="325"/>
        <v>#DIV/0!</v>
      </c>
      <c r="AK424" s="395"/>
    </row>
    <row r="425" spans="1:37" s="390" customFormat="1" ht="13.5" customHeight="1">
      <c r="A425" s="137" t="s">
        <v>286</v>
      </c>
      <c r="B425" s="137" t="s">
        <v>1394</v>
      </c>
      <c r="C425" s="137"/>
      <c r="D425" s="393"/>
      <c r="E425" s="1256" t="s">
        <v>2606</v>
      </c>
      <c r="F425" s="460" t="e">
        <f>F350/F375</f>
        <v>#DIV/0!</v>
      </c>
      <c r="G425" s="460" t="e">
        <f t="shared" ref="G425:AB425" si="334">G350/G375</f>
        <v>#DIV/0!</v>
      </c>
      <c r="H425" s="460" t="e">
        <f t="shared" si="334"/>
        <v>#DIV/0!</v>
      </c>
      <c r="I425" s="460" t="e">
        <f t="shared" si="334"/>
        <v>#DIV/0!</v>
      </c>
      <c r="J425" s="460" t="e">
        <f t="shared" si="334"/>
        <v>#DIV/0!</v>
      </c>
      <c r="K425" s="460" t="e">
        <f t="shared" si="334"/>
        <v>#DIV/0!</v>
      </c>
      <c r="L425" s="460" t="e">
        <f t="shared" si="334"/>
        <v>#DIV/0!</v>
      </c>
      <c r="M425" s="460" t="e">
        <f t="shared" si="334"/>
        <v>#DIV/0!</v>
      </c>
      <c r="N425" s="460" t="e">
        <f t="shared" si="334"/>
        <v>#DIV/0!</v>
      </c>
      <c r="O425" s="460" t="e">
        <f t="shared" si="334"/>
        <v>#DIV/0!</v>
      </c>
      <c r="P425" s="460" t="e">
        <f t="shared" si="334"/>
        <v>#DIV/0!</v>
      </c>
      <c r="Q425" s="460" t="e">
        <f t="shared" si="334"/>
        <v>#DIV/0!</v>
      </c>
      <c r="R425" s="460" t="e">
        <f t="shared" si="334"/>
        <v>#DIV/0!</v>
      </c>
      <c r="S425" s="460" t="e">
        <f t="shared" si="334"/>
        <v>#DIV/0!</v>
      </c>
      <c r="T425" s="460" t="e">
        <f t="shared" si="334"/>
        <v>#DIV/0!</v>
      </c>
      <c r="U425" s="460" t="e">
        <f t="shared" si="334"/>
        <v>#DIV/0!</v>
      </c>
      <c r="V425" s="460" t="e">
        <f t="shared" si="334"/>
        <v>#DIV/0!</v>
      </c>
      <c r="W425" s="460" t="e">
        <f t="shared" si="334"/>
        <v>#DIV/0!</v>
      </c>
      <c r="X425" s="460" t="e">
        <f t="shared" si="334"/>
        <v>#DIV/0!</v>
      </c>
      <c r="Y425" s="460" t="e">
        <f t="shared" si="334"/>
        <v>#DIV/0!</v>
      </c>
      <c r="Z425" s="460" t="e">
        <f t="shared" si="334"/>
        <v>#DIV/0!</v>
      </c>
      <c r="AA425" s="460" t="e">
        <f t="shared" si="334"/>
        <v>#DIV/0!</v>
      </c>
      <c r="AB425" s="460" t="e">
        <f t="shared" si="334"/>
        <v>#DIV/0!</v>
      </c>
      <c r="AD425" s="403"/>
      <c r="AE425" s="1120"/>
      <c r="AF425" s="417" t="e">
        <f t="shared" si="321"/>
        <v>#DIV/0!</v>
      </c>
      <c r="AG425" s="418" t="e">
        <f t="shared" si="322"/>
        <v>#DIV/0!</v>
      </c>
      <c r="AH425" s="418" t="e">
        <f t="shared" si="323"/>
        <v>#DIV/0!</v>
      </c>
      <c r="AI425" s="418" t="e">
        <f t="shared" si="324"/>
        <v>#DIV/0!</v>
      </c>
      <c r="AJ425" s="419" t="e">
        <f t="shared" si="325"/>
        <v>#DIV/0!</v>
      </c>
      <c r="AK425" s="395"/>
    </row>
    <row r="426" spans="1:37" s="390" customFormat="1" ht="21.75" customHeight="1">
      <c r="A426" s="459"/>
      <c r="B426" s="392"/>
      <c r="C426" s="392"/>
      <c r="D426" s="393"/>
      <c r="E426" s="457"/>
      <c r="F426" s="460"/>
      <c r="G426" s="460"/>
      <c r="H426" s="460"/>
      <c r="I426" s="460"/>
      <c r="J426" s="460"/>
      <c r="K426" s="460"/>
      <c r="L426" s="460"/>
      <c r="M426" s="460"/>
      <c r="N426" s="460"/>
      <c r="O426" s="460"/>
      <c r="P426" s="1255"/>
      <c r="Q426" s="1255"/>
      <c r="R426" s="1255"/>
      <c r="S426" s="1255"/>
      <c r="T426" s="1255"/>
      <c r="U426" s="1255"/>
      <c r="V426" s="1255"/>
      <c r="W426" s="1255"/>
      <c r="X426" s="1255"/>
      <c r="Y426" s="1255"/>
      <c r="Z426" s="1255"/>
      <c r="AA426" s="1255"/>
      <c r="AB426" s="1255"/>
      <c r="AD426" s="403"/>
      <c r="AE426" s="1120"/>
      <c r="AF426" s="458"/>
      <c r="AH426" s="418"/>
      <c r="AI426" s="418"/>
      <c r="AJ426" s="419"/>
      <c r="AK426" s="395"/>
    </row>
    <row r="427" spans="1:37" s="390" customFormat="1" ht="13.5" customHeight="1">
      <c r="A427" s="397" t="s">
        <v>287</v>
      </c>
      <c r="D427" s="393"/>
      <c r="E427" s="457"/>
      <c r="F427" s="425"/>
      <c r="G427" s="425"/>
      <c r="H427" s="425"/>
      <c r="I427" s="425"/>
      <c r="J427" s="425"/>
      <c r="K427" s="425"/>
      <c r="L427" s="425"/>
      <c r="M427" s="425"/>
      <c r="N427" s="425"/>
      <c r="O427" s="425"/>
      <c r="P427" s="425"/>
      <c r="Q427" s="425"/>
      <c r="R427" s="425"/>
      <c r="S427" s="425"/>
      <c r="T427" s="425"/>
      <c r="U427" s="425"/>
      <c r="V427" s="425"/>
      <c r="W427" s="425"/>
      <c r="X427" s="425"/>
      <c r="Y427" s="425"/>
      <c r="Z427" s="425"/>
      <c r="AA427" s="425"/>
      <c r="AB427" s="425"/>
      <c r="AD427" s="403"/>
      <c r="AE427" s="1120"/>
      <c r="AF427" s="458"/>
      <c r="AH427" s="418"/>
      <c r="AI427" s="418"/>
      <c r="AJ427" s="419"/>
      <c r="AK427" s="395"/>
    </row>
    <row r="428" spans="1:37" s="390" customFormat="1" ht="13.5" customHeight="1">
      <c r="A428" s="589" t="s">
        <v>288</v>
      </c>
      <c r="B428" s="404" t="s">
        <v>1267</v>
      </c>
      <c r="C428" s="392"/>
      <c r="D428" s="393"/>
      <c r="E428" s="1256" t="s">
        <v>2609</v>
      </c>
      <c r="F428" s="460" t="e">
        <f>F413*'Macro '!$P$8/'Macro '!$P$9</f>
        <v>#DIV/0!</v>
      </c>
      <c r="G428" s="460" t="e">
        <f>G413*'Macro '!$P$8/'Macro '!$P$9</f>
        <v>#DIV/0!</v>
      </c>
      <c r="H428" s="460" t="e">
        <f>H413*'Macro '!$P$8/'Macro '!$P$9</f>
        <v>#DIV/0!</v>
      </c>
      <c r="I428" s="460" t="e">
        <f>I413*'Macro '!$P$8/'Macro '!$P$9</f>
        <v>#DIV/0!</v>
      </c>
      <c r="J428" s="460" t="e">
        <f>J413*'Macro '!$P$8/'Macro '!$P$9</f>
        <v>#DIV/0!</v>
      </c>
      <c r="K428" s="460" t="e">
        <f>K413*'Macro '!$P$8/'Macro '!$P$9</f>
        <v>#DIV/0!</v>
      </c>
      <c r="L428" s="460" t="e">
        <f>L413*'Macro '!$P$8/'Macro '!$P$9</f>
        <v>#DIV/0!</v>
      </c>
      <c r="M428" s="460" t="e">
        <f>M413*'Macro '!$P$8/'Macro '!$P$9</f>
        <v>#DIV/0!</v>
      </c>
      <c r="N428" s="460" t="e">
        <f>N413*'Macro '!$P$8/'Macro '!$P$9</f>
        <v>#DIV/0!</v>
      </c>
      <c r="O428" s="460" t="e">
        <f>O413*'Macro '!$P$8/'Macro '!$P$9</f>
        <v>#DIV/0!</v>
      </c>
      <c r="P428" s="460" t="e">
        <f>P413*'Macro '!$P$8/'Macro '!$P$9</f>
        <v>#DIV/0!</v>
      </c>
      <c r="Q428" s="460" t="e">
        <f>Q413*'Macro '!$P$8/'Macro '!$P$9</f>
        <v>#DIV/0!</v>
      </c>
      <c r="R428" s="460" t="e">
        <f>R413*'Macro '!$P$8/'Macro '!$P$9</f>
        <v>#DIV/0!</v>
      </c>
      <c r="S428" s="460" t="e">
        <f>S413*'Macro '!$P$8/'Macro '!$P$9</f>
        <v>#DIV/0!</v>
      </c>
      <c r="T428" s="460" t="e">
        <f>T413*'Macro '!$P$8/'Macro '!$P$9</f>
        <v>#DIV/0!</v>
      </c>
      <c r="U428" s="460" t="e">
        <f>U413*'Macro '!$P$8/'Macro '!$P$9</f>
        <v>#DIV/0!</v>
      </c>
      <c r="V428" s="460" t="e">
        <f>V413*'Macro '!$P$8/'Macro '!$P$9</f>
        <v>#DIV/0!</v>
      </c>
      <c r="W428" s="460" t="e">
        <f>W413*'Macro '!$P$8/'Macro '!$P$9</f>
        <v>#DIV/0!</v>
      </c>
      <c r="X428" s="460" t="e">
        <f>X413*'Macro '!$P$8/'Macro '!$P$9</f>
        <v>#DIV/0!</v>
      </c>
      <c r="Y428" s="460" t="e">
        <f>Y413*'Macro '!$P$8/'Macro '!$P$9</f>
        <v>#DIV/0!</v>
      </c>
      <c r="Z428" s="460" t="e">
        <f>Z413*'Macro '!$P$8/'Macro '!$P$9</f>
        <v>#DIV/0!</v>
      </c>
      <c r="AA428" s="460" t="e">
        <f>AA413*'Macro '!$P$8/'Macro '!$P$9</f>
        <v>#DIV/0!</v>
      </c>
      <c r="AB428" s="460" t="e">
        <f>AB413*'Macro '!$P$8/'Macro '!$P$9</f>
        <v>#DIV/0!</v>
      </c>
      <c r="AD428" s="403"/>
      <c r="AE428" s="957"/>
      <c r="AF428" s="417" t="e">
        <f>IF(AND(Y428&lt;&gt;0,Z428&lt;&gt;""),(Z428/Y428-1),"")</f>
        <v>#DIV/0!</v>
      </c>
      <c r="AG428" s="418" t="e">
        <f>IF(AND(X428&lt;&gt;0,Y428&lt;&gt;""),(Y428/X428-1),"")</f>
        <v>#DIV/0!</v>
      </c>
      <c r="AH428" s="418" t="e">
        <f>IF(AND(W428&lt;&gt;0,X428&lt;&gt;""),(X428/W428-1),"")</f>
        <v>#DIV/0!</v>
      </c>
      <c r="AI428" s="418" t="e">
        <f>IF(AND(V428&lt;&gt;0,V428&lt;&gt;""),(W428/V428-1),"")</f>
        <v>#DIV/0!</v>
      </c>
      <c r="AJ428" s="419" t="e">
        <f>IF(AND(U428&lt;&gt;0,U428&lt;&gt;""),(V428/U428-1),"")</f>
        <v>#DIV/0!</v>
      </c>
      <c r="AK428" s="395"/>
    </row>
    <row r="429" spans="1:37" s="390" customFormat="1" ht="13.5" customHeight="1">
      <c r="A429" s="137" t="s">
        <v>289</v>
      </c>
      <c r="B429" s="956" t="s">
        <v>1268</v>
      </c>
      <c r="C429" s="137"/>
      <c r="D429" s="393"/>
      <c r="E429" s="457" t="s">
        <v>2609</v>
      </c>
      <c r="F429" s="460" t="e">
        <f>F414*'Macro '!$P$8/'Macro '!$P$9</f>
        <v>#DIV/0!</v>
      </c>
      <c r="G429" s="460" t="e">
        <f>G414*'Macro '!$P$8/'Macro '!$P$9</f>
        <v>#DIV/0!</v>
      </c>
      <c r="H429" s="460" t="e">
        <f>H414*'Macro '!$P$8/'Macro '!$P$9</f>
        <v>#DIV/0!</v>
      </c>
      <c r="I429" s="460" t="e">
        <f>I414*'Macro '!$P$8/'Macro '!$P$9</f>
        <v>#DIV/0!</v>
      </c>
      <c r="J429" s="460" t="e">
        <f>J414*'Macro '!$P$8/'Macro '!$P$9</f>
        <v>#DIV/0!</v>
      </c>
      <c r="K429" s="460" t="e">
        <f>K414*'Macro '!$P$8/'Macro '!$P$9</f>
        <v>#DIV/0!</v>
      </c>
      <c r="L429" s="460" t="e">
        <f>L414*'Macro '!$P$8/'Macro '!$P$9</f>
        <v>#DIV/0!</v>
      </c>
      <c r="M429" s="460" t="e">
        <f>M414*'Macro '!$P$8/'Macro '!$P$9</f>
        <v>#DIV/0!</v>
      </c>
      <c r="N429" s="460" t="e">
        <f>N414*'Macro '!$P$8/'Macro '!$P$9</f>
        <v>#DIV/0!</v>
      </c>
      <c r="O429" s="460" t="e">
        <f>O414*'Macro '!$P$8/'Macro '!$P$9</f>
        <v>#DIV/0!</v>
      </c>
      <c r="P429" s="460" t="e">
        <f>P414*'Macro '!$P$8/'Macro '!$P$9</f>
        <v>#DIV/0!</v>
      </c>
      <c r="Q429" s="460" t="e">
        <f>Q414*'Macro '!$P$8/'Macro '!$P$9</f>
        <v>#DIV/0!</v>
      </c>
      <c r="R429" s="460" t="e">
        <f>R414*'Macro '!$P$8/'Macro '!$P$9</f>
        <v>#DIV/0!</v>
      </c>
      <c r="S429" s="460" t="e">
        <f>S414*'Macro '!$P$8/'Macro '!$P$9</f>
        <v>#DIV/0!</v>
      </c>
      <c r="T429" s="460" t="e">
        <f>T414*'Macro '!$P$8/'Macro '!$P$9</f>
        <v>#DIV/0!</v>
      </c>
      <c r="U429" s="460" t="e">
        <f>U414*'Macro '!$P$8/'Macro '!$P$9</f>
        <v>#DIV/0!</v>
      </c>
      <c r="V429" s="460" t="e">
        <f>V414*'Macro '!$P$8/'Macro '!$P$9</f>
        <v>#DIV/0!</v>
      </c>
      <c r="W429" s="460" t="e">
        <f>W414*'Macro '!$P$8/'Macro '!$P$9</f>
        <v>#DIV/0!</v>
      </c>
      <c r="X429" s="460" t="e">
        <f>X414*'Macro '!$P$8/'Macro '!$P$9</f>
        <v>#DIV/0!</v>
      </c>
      <c r="Y429" s="460" t="e">
        <f>Y414*'Macro '!$P$8/'Macro '!$P$9</f>
        <v>#DIV/0!</v>
      </c>
      <c r="Z429" s="460" t="e">
        <f>Z414*'Macro '!$P$8/'Macro '!$P$9</f>
        <v>#DIV/0!</v>
      </c>
      <c r="AA429" s="460" t="e">
        <f>AA414*'Macro '!$P$8/'Macro '!$P$9</f>
        <v>#DIV/0!</v>
      </c>
      <c r="AB429" s="460" t="e">
        <f>AB414*'Macro '!$P$8/'Macro '!$P$9</f>
        <v>#DIV/0!</v>
      </c>
      <c r="AD429" s="403"/>
      <c r="AE429" s="1120"/>
      <c r="AF429" s="417" t="e">
        <f t="shared" ref="AF429:AF440" si="335">IF(AND(Y429&lt;&gt;0,Z429&lt;&gt;""),(Z429/Y429-1),"")</f>
        <v>#DIV/0!</v>
      </c>
      <c r="AG429" s="418" t="e">
        <f t="shared" ref="AG429:AG440" si="336">IF(AND(X429&lt;&gt;0,Y429&lt;&gt;""),(Y429/X429-1),"")</f>
        <v>#DIV/0!</v>
      </c>
      <c r="AH429" s="418" t="e">
        <f t="shared" ref="AH429:AH440" si="337">IF(AND(W429&lt;&gt;0,X429&lt;&gt;""),(X429/W429-1),"")</f>
        <v>#DIV/0!</v>
      </c>
      <c r="AI429" s="418" t="e">
        <f t="shared" ref="AI429:AI440" si="338">IF(AND(V429&lt;&gt;0,V429&lt;&gt;""),(W429/V429-1),"")</f>
        <v>#DIV/0!</v>
      </c>
      <c r="AJ429" s="419" t="e">
        <f t="shared" ref="AJ429:AJ440" si="339">IF(AND(U429&lt;&gt;0,U429&lt;&gt;""),(V429/U429-1),"")</f>
        <v>#DIV/0!</v>
      </c>
      <c r="AK429" s="395"/>
    </row>
    <row r="430" spans="1:37" s="390" customFormat="1" ht="13.5" customHeight="1">
      <c r="A430" s="137" t="s">
        <v>290</v>
      </c>
      <c r="B430" s="404" t="s">
        <v>1269</v>
      </c>
      <c r="C430" s="392"/>
      <c r="D430" s="393"/>
      <c r="E430" s="1256" t="s">
        <v>2609</v>
      </c>
      <c r="F430" s="460" t="e">
        <f>F415*'Macro '!$P$8/'Macro '!$P$9</f>
        <v>#DIV/0!</v>
      </c>
      <c r="G430" s="460" t="e">
        <f>G415*'Macro '!$P$8/'Macro '!$P$9</f>
        <v>#DIV/0!</v>
      </c>
      <c r="H430" s="460" t="e">
        <f>H415*'Macro '!$P$8/'Macro '!$P$9</f>
        <v>#DIV/0!</v>
      </c>
      <c r="I430" s="460" t="e">
        <f>I415*'Macro '!$P$8/'Macro '!$P$9</f>
        <v>#DIV/0!</v>
      </c>
      <c r="J430" s="460" t="e">
        <f>J415*'Macro '!$P$8/'Macro '!$P$9</f>
        <v>#DIV/0!</v>
      </c>
      <c r="K430" s="460" t="e">
        <f>K415*'Macro '!$P$8/'Macro '!$P$9</f>
        <v>#DIV/0!</v>
      </c>
      <c r="L430" s="460" t="e">
        <f>L415*'Macro '!$P$8/'Macro '!$P$9</f>
        <v>#DIV/0!</v>
      </c>
      <c r="M430" s="460" t="e">
        <f>M415*'Macro '!$P$8/'Macro '!$P$9</f>
        <v>#DIV/0!</v>
      </c>
      <c r="N430" s="460" t="e">
        <f>N415*'Macro '!$P$8/'Macro '!$P$9</f>
        <v>#DIV/0!</v>
      </c>
      <c r="O430" s="460" t="e">
        <f>O415*'Macro '!$P$8/'Macro '!$P$9</f>
        <v>#DIV/0!</v>
      </c>
      <c r="P430" s="460" t="e">
        <f>P415*'Macro '!$P$8/'Macro '!$P$9</f>
        <v>#DIV/0!</v>
      </c>
      <c r="Q430" s="460" t="e">
        <f>Q415*'Macro '!$P$8/'Macro '!$P$9</f>
        <v>#DIV/0!</v>
      </c>
      <c r="R430" s="460" t="e">
        <f>R415*'Macro '!$P$8/'Macro '!$P$9</f>
        <v>#DIV/0!</v>
      </c>
      <c r="S430" s="460" t="e">
        <f>S415*'Macro '!$P$8/'Macro '!$P$9</f>
        <v>#DIV/0!</v>
      </c>
      <c r="T430" s="460" t="e">
        <f>T415*'Macro '!$P$8/'Macro '!$P$9</f>
        <v>#DIV/0!</v>
      </c>
      <c r="U430" s="460" t="e">
        <f>U415*'Macro '!$P$8/'Macro '!$P$9</f>
        <v>#DIV/0!</v>
      </c>
      <c r="V430" s="460" t="e">
        <f>V415*'Macro '!$P$8/'Macro '!$P$9</f>
        <v>#DIV/0!</v>
      </c>
      <c r="W430" s="460" t="e">
        <f>W415*'Macro '!$P$8/'Macro '!$P$9</f>
        <v>#DIV/0!</v>
      </c>
      <c r="X430" s="460" t="e">
        <f>X415*'Macro '!$P$8/'Macro '!$P$9</f>
        <v>#DIV/0!</v>
      </c>
      <c r="Y430" s="460" t="e">
        <f>Y415*'Macro '!$P$8/'Macro '!$P$9</f>
        <v>#DIV/0!</v>
      </c>
      <c r="Z430" s="460" t="e">
        <f>Z415*'Macro '!$P$8/'Macro '!$P$9</f>
        <v>#DIV/0!</v>
      </c>
      <c r="AA430" s="460" t="e">
        <f>AA415*'Macro '!$P$8/'Macro '!$P$9</f>
        <v>#DIV/0!</v>
      </c>
      <c r="AB430" s="460" t="e">
        <f>AB415*'Macro '!$P$8/'Macro '!$P$9</f>
        <v>#DIV/0!</v>
      </c>
      <c r="AD430" s="403"/>
      <c r="AE430" s="137"/>
      <c r="AF430" s="417" t="e">
        <f t="shared" si="335"/>
        <v>#DIV/0!</v>
      </c>
      <c r="AG430" s="418" t="e">
        <f t="shared" si="336"/>
        <v>#DIV/0!</v>
      </c>
      <c r="AH430" s="418" t="e">
        <f t="shared" si="337"/>
        <v>#DIV/0!</v>
      </c>
      <c r="AI430" s="418" t="e">
        <f t="shared" si="338"/>
        <v>#DIV/0!</v>
      </c>
      <c r="AJ430" s="419" t="e">
        <f t="shared" si="339"/>
        <v>#DIV/0!</v>
      </c>
      <c r="AK430" s="395"/>
    </row>
    <row r="431" spans="1:37" s="390" customFormat="1" ht="13.5" customHeight="1">
      <c r="A431" s="137" t="s">
        <v>291</v>
      </c>
      <c r="B431" s="956" t="s">
        <v>1270</v>
      </c>
      <c r="C431" s="137"/>
      <c r="D431" s="393"/>
      <c r="E431" s="457" t="s">
        <v>2609</v>
      </c>
      <c r="F431" s="460" t="e">
        <f>F416*'Macro '!$P$8/'Macro '!$P$9</f>
        <v>#DIV/0!</v>
      </c>
      <c r="G431" s="460" t="e">
        <f>G416*'Macro '!$P$8/'Macro '!$P$9</f>
        <v>#DIV/0!</v>
      </c>
      <c r="H431" s="460" t="e">
        <f>H416*'Macro '!$P$8/'Macro '!$P$9</f>
        <v>#DIV/0!</v>
      </c>
      <c r="I431" s="460" t="e">
        <f>I416*'Macro '!$P$8/'Macro '!$P$9</f>
        <v>#DIV/0!</v>
      </c>
      <c r="J431" s="460" t="e">
        <f>J416*'Macro '!$P$8/'Macro '!$P$9</f>
        <v>#DIV/0!</v>
      </c>
      <c r="K431" s="460" t="e">
        <f>K416*'Macro '!$P$8/'Macro '!$P$9</f>
        <v>#DIV/0!</v>
      </c>
      <c r="L431" s="460" t="e">
        <f>L416*'Macro '!$P$8/'Macro '!$P$9</f>
        <v>#DIV/0!</v>
      </c>
      <c r="M431" s="460" t="e">
        <f>M416*'Macro '!$P$8/'Macro '!$P$9</f>
        <v>#DIV/0!</v>
      </c>
      <c r="N431" s="460" t="e">
        <f>N416*'Macro '!$P$8/'Macro '!$P$9</f>
        <v>#DIV/0!</v>
      </c>
      <c r="O431" s="460" t="e">
        <f>O416*'Macro '!$P$8/'Macro '!$P$9</f>
        <v>#DIV/0!</v>
      </c>
      <c r="P431" s="460" t="e">
        <f>P416*'Macro '!$P$8/'Macro '!$P$9</f>
        <v>#DIV/0!</v>
      </c>
      <c r="Q431" s="460" t="e">
        <f>Q416*'Macro '!$P$8/'Macro '!$P$9</f>
        <v>#DIV/0!</v>
      </c>
      <c r="R431" s="460" t="e">
        <f>R416*'Macro '!$P$8/'Macro '!$P$9</f>
        <v>#DIV/0!</v>
      </c>
      <c r="S431" s="460" t="e">
        <f>S416*'Macro '!$P$8/'Macro '!$P$9</f>
        <v>#DIV/0!</v>
      </c>
      <c r="T431" s="460" t="e">
        <f>T416*'Macro '!$P$8/'Macro '!$P$9</f>
        <v>#DIV/0!</v>
      </c>
      <c r="U431" s="460" t="e">
        <f>U416*'Macro '!$P$8/'Macro '!$P$9</f>
        <v>#DIV/0!</v>
      </c>
      <c r="V431" s="460" t="e">
        <f>V416*'Macro '!$P$8/'Macro '!$P$9</f>
        <v>#DIV/0!</v>
      </c>
      <c r="W431" s="460" t="e">
        <f>W416*'Macro '!$P$8/'Macro '!$P$9</f>
        <v>#DIV/0!</v>
      </c>
      <c r="X431" s="460" t="e">
        <f>X416*'Macro '!$P$8/'Macro '!$P$9</f>
        <v>#DIV/0!</v>
      </c>
      <c r="Y431" s="460" t="e">
        <f>Y416*'Macro '!$P$8/'Macro '!$P$9</f>
        <v>#DIV/0!</v>
      </c>
      <c r="Z431" s="460" t="e">
        <f>Z416*'Macro '!$P$8/'Macro '!$P$9</f>
        <v>#DIV/0!</v>
      </c>
      <c r="AA431" s="460" t="e">
        <f>AA416*'Macro '!$P$8/'Macro '!$P$9</f>
        <v>#DIV/0!</v>
      </c>
      <c r="AB431" s="460" t="e">
        <f>AB416*'Macro '!$P$8/'Macro '!$P$9</f>
        <v>#DIV/0!</v>
      </c>
      <c r="AD431" s="403"/>
      <c r="AE431" s="137"/>
      <c r="AF431" s="417" t="e">
        <f t="shared" si="335"/>
        <v>#DIV/0!</v>
      </c>
      <c r="AG431" s="418" t="e">
        <f t="shared" si="336"/>
        <v>#DIV/0!</v>
      </c>
      <c r="AH431" s="418" t="e">
        <f t="shared" si="337"/>
        <v>#DIV/0!</v>
      </c>
      <c r="AI431" s="418" t="e">
        <f t="shared" si="338"/>
        <v>#DIV/0!</v>
      </c>
      <c r="AJ431" s="419" t="e">
        <f t="shared" si="339"/>
        <v>#DIV/0!</v>
      </c>
      <c r="AK431" s="395"/>
    </row>
    <row r="432" spans="1:37" s="390" customFormat="1" ht="13.5" customHeight="1">
      <c r="A432" s="137" t="s">
        <v>292</v>
      </c>
      <c r="B432" s="956" t="s">
        <v>1271</v>
      </c>
      <c r="C432" s="137"/>
      <c r="D432" s="393"/>
      <c r="E432" s="1256" t="s">
        <v>2609</v>
      </c>
      <c r="F432" s="460" t="e">
        <f>F417*'Macro '!$P$8/'Macro '!$P$9</f>
        <v>#DIV/0!</v>
      </c>
      <c r="G432" s="460" t="e">
        <f>G417*'Macro '!$P$8/'Macro '!$P$9</f>
        <v>#DIV/0!</v>
      </c>
      <c r="H432" s="460" t="e">
        <f>H417*'Macro '!$P$8/'Macro '!$P$9</f>
        <v>#DIV/0!</v>
      </c>
      <c r="I432" s="460" t="e">
        <f>I417*'Macro '!$P$8/'Macro '!$P$9</f>
        <v>#DIV/0!</v>
      </c>
      <c r="J432" s="460" t="e">
        <f>J417*'Macro '!$P$8/'Macro '!$P$9</f>
        <v>#DIV/0!</v>
      </c>
      <c r="K432" s="460" t="e">
        <f>K417*'Macro '!$P$8/'Macro '!$P$9</f>
        <v>#DIV/0!</v>
      </c>
      <c r="L432" s="460" t="e">
        <f>L417*'Macro '!$P$8/'Macro '!$P$9</f>
        <v>#DIV/0!</v>
      </c>
      <c r="M432" s="460" t="e">
        <f>M417*'Macro '!$P$8/'Macro '!$P$9</f>
        <v>#DIV/0!</v>
      </c>
      <c r="N432" s="460" t="e">
        <f>N417*'Macro '!$P$8/'Macro '!$P$9</f>
        <v>#DIV/0!</v>
      </c>
      <c r="O432" s="460" t="e">
        <f>O417*'Macro '!$P$8/'Macro '!$P$9</f>
        <v>#DIV/0!</v>
      </c>
      <c r="P432" s="460" t="e">
        <f>P417*'Macro '!$P$8/'Macro '!$P$9</f>
        <v>#DIV/0!</v>
      </c>
      <c r="Q432" s="460" t="e">
        <f>Q417*'Macro '!$P$8/'Macro '!$P$9</f>
        <v>#DIV/0!</v>
      </c>
      <c r="R432" s="460" t="e">
        <f>R417*'Macro '!$P$8/'Macro '!$P$9</f>
        <v>#DIV/0!</v>
      </c>
      <c r="S432" s="460" t="e">
        <f>S417*'Macro '!$P$8/'Macro '!$P$9</f>
        <v>#DIV/0!</v>
      </c>
      <c r="T432" s="460" t="e">
        <f>T417*'Macro '!$P$8/'Macro '!$P$9</f>
        <v>#DIV/0!</v>
      </c>
      <c r="U432" s="460" t="e">
        <f>U417*'Macro '!$P$8/'Macro '!$P$9</f>
        <v>#DIV/0!</v>
      </c>
      <c r="V432" s="460" t="e">
        <f>V417*'Macro '!$P$8/'Macro '!$P$9</f>
        <v>#DIV/0!</v>
      </c>
      <c r="W432" s="460" t="e">
        <f>W417*'Macro '!$P$8/'Macro '!$P$9</f>
        <v>#DIV/0!</v>
      </c>
      <c r="X432" s="460" t="e">
        <f>X417*'Macro '!$P$8/'Macro '!$P$9</f>
        <v>#DIV/0!</v>
      </c>
      <c r="Y432" s="460" t="e">
        <f>Y417*'Macro '!$P$8/'Macro '!$P$9</f>
        <v>#DIV/0!</v>
      </c>
      <c r="Z432" s="460" t="e">
        <f>Z417*'Macro '!$P$8/'Macro '!$P$9</f>
        <v>#DIV/0!</v>
      </c>
      <c r="AA432" s="460" t="e">
        <f>AA417*'Macro '!$P$8/'Macro '!$P$9</f>
        <v>#DIV/0!</v>
      </c>
      <c r="AB432" s="460" t="e">
        <f>AB417*'Macro '!$P$8/'Macro '!$P$9</f>
        <v>#DIV/0!</v>
      </c>
      <c r="AD432" s="403"/>
      <c r="AE432" s="137"/>
      <c r="AF432" s="417" t="e">
        <f t="shared" si="335"/>
        <v>#DIV/0!</v>
      </c>
      <c r="AG432" s="418" t="e">
        <f t="shared" si="336"/>
        <v>#DIV/0!</v>
      </c>
      <c r="AH432" s="418" t="e">
        <f t="shared" si="337"/>
        <v>#DIV/0!</v>
      </c>
      <c r="AI432" s="418" t="e">
        <f t="shared" si="338"/>
        <v>#DIV/0!</v>
      </c>
      <c r="AJ432" s="419" t="e">
        <f t="shared" si="339"/>
        <v>#DIV/0!</v>
      </c>
      <c r="AK432" s="395"/>
    </row>
    <row r="433" spans="1:37" s="390" customFormat="1" ht="13.5" customHeight="1">
      <c r="A433" s="137" t="s">
        <v>293</v>
      </c>
      <c r="B433" s="956" t="s">
        <v>1272</v>
      </c>
      <c r="C433" s="137"/>
      <c r="D433" s="393"/>
      <c r="E433" s="457" t="s">
        <v>2609</v>
      </c>
      <c r="F433" s="460" t="e">
        <f>F418*'Macro '!$P$8/'Macro '!$P$9</f>
        <v>#DIV/0!</v>
      </c>
      <c r="G433" s="460" t="e">
        <f>G418*'Macro '!$P$8/'Macro '!$P$9</f>
        <v>#DIV/0!</v>
      </c>
      <c r="H433" s="460" t="e">
        <f>H418*'Macro '!$P$8/'Macro '!$P$9</f>
        <v>#DIV/0!</v>
      </c>
      <c r="I433" s="460" t="e">
        <f>I418*'Macro '!$P$8/'Macro '!$P$9</f>
        <v>#DIV/0!</v>
      </c>
      <c r="J433" s="460" t="e">
        <f>J418*'Macro '!$P$8/'Macro '!$P$9</f>
        <v>#DIV/0!</v>
      </c>
      <c r="K433" s="460" t="e">
        <f>K418*'Macro '!$P$8/'Macro '!$P$9</f>
        <v>#DIV/0!</v>
      </c>
      <c r="L433" s="460" t="e">
        <f>L418*'Macro '!$P$8/'Macro '!$P$9</f>
        <v>#DIV/0!</v>
      </c>
      <c r="M433" s="460" t="e">
        <f>M418*'Macro '!$P$8/'Macro '!$P$9</f>
        <v>#DIV/0!</v>
      </c>
      <c r="N433" s="460" t="e">
        <f>N418*'Macro '!$P$8/'Macro '!$P$9</f>
        <v>#DIV/0!</v>
      </c>
      <c r="O433" s="460" t="e">
        <f>O418*'Macro '!$P$8/'Macro '!$P$9</f>
        <v>#DIV/0!</v>
      </c>
      <c r="P433" s="460" t="e">
        <f>P418*'Macro '!$P$8/'Macro '!$P$9</f>
        <v>#DIV/0!</v>
      </c>
      <c r="Q433" s="460" t="e">
        <f>Q418*'Macro '!$P$8/'Macro '!$P$9</f>
        <v>#DIV/0!</v>
      </c>
      <c r="R433" s="460" t="e">
        <f>R418*'Macro '!$P$8/'Macro '!$P$9</f>
        <v>#DIV/0!</v>
      </c>
      <c r="S433" s="460" t="e">
        <f>S418*'Macro '!$P$8/'Macro '!$P$9</f>
        <v>#DIV/0!</v>
      </c>
      <c r="T433" s="460" t="e">
        <f>T418*'Macro '!$P$8/'Macro '!$P$9</f>
        <v>#DIV/0!</v>
      </c>
      <c r="U433" s="460" t="e">
        <f>U418*'Macro '!$P$8/'Macro '!$P$9</f>
        <v>#DIV/0!</v>
      </c>
      <c r="V433" s="460" t="e">
        <f>V418*'Macro '!$P$8/'Macro '!$P$9</f>
        <v>#DIV/0!</v>
      </c>
      <c r="W433" s="460" t="e">
        <f>W418*'Macro '!$P$8/'Macro '!$P$9</f>
        <v>#DIV/0!</v>
      </c>
      <c r="X433" s="460" t="e">
        <f>X418*'Macro '!$P$8/'Macro '!$P$9</f>
        <v>#DIV/0!</v>
      </c>
      <c r="Y433" s="460" t="e">
        <f>Y418*'Macro '!$P$8/'Macro '!$P$9</f>
        <v>#DIV/0!</v>
      </c>
      <c r="Z433" s="460" t="e">
        <f>Z418*'Macro '!$P$8/'Macro '!$P$9</f>
        <v>#DIV/0!</v>
      </c>
      <c r="AA433" s="460" t="e">
        <f>AA418*'Macro '!$P$8/'Macro '!$P$9</f>
        <v>#DIV/0!</v>
      </c>
      <c r="AB433" s="460" t="e">
        <f>AB418*'Macro '!$P$8/'Macro '!$P$9</f>
        <v>#DIV/0!</v>
      </c>
      <c r="AD433" s="403"/>
      <c r="AE433" s="137"/>
      <c r="AF433" s="417" t="e">
        <f t="shared" si="335"/>
        <v>#DIV/0!</v>
      </c>
      <c r="AG433" s="418" t="e">
        <f t="shared" si="336"/>
        <v>#DIV/0!</v>
      </c>
      <c r="AH433" s="418" t="e">
        <f t="shared" si="337"/>
        <v>#DIV/0!</v>
      </c>
      <c r="AI433" s="418" t="e">
        <f t="shared" si="338"/>
        <v>#DIV/0!</v>
      </c>
      <c r="AJ433" s="419" t="e">
        <f t="shared" si="339"/>
        <v>#DIV/0!</v>
      </c>
      <c r="AK433" s="395"/>
    </row>
    <row r="434" spans="1:37" s="390" customFormat="1" ht="13.5" customHeight="1">
      <c r="A434" s="137" t="s">
        <v>294</v>
      </c>
      <c r="B434" s="956" t="s">
        <v>1273</v>
      </c>
      <c r="C434" s="137"/>
      <c r="D434" s="393"/>
      <c r="E434" s="1256" t="s">
        <v>2609</v>
      </c>
      <c r="F434" s="460" t="e">
        <f>F419*'Macro '!$P$8/'Macro '!$P$9</f>
        <v>#DIV/0!</v>
      </c>
      <c r="G434" s="460" t="e">
        <f>G419*'Macro '!$P$8/'Macro '!$P$9</f>
        <v>#DIV/0!</v>
      </c>
      <c r="H434" s="460" t="e">
        <f>H419*'Macro '!$P$8/'Macro '!$P$9</f>
        <v>#DIV/0!</v>
      </c>
      <c r="I434" s="460" t="e">
        <f>I419*'Macro '!$P$8/'Macro '!$P$9</f>
        <v>#DIV/0!</v>
      </c>
      <c r="J434" s="460" t="e">
        <f>J419*'Macro '!$P$8/'Macro '!$P$9</f>
        <v>#DIV/0!</v>
      </c>
      <c r="K434" s="460" t="e">
        <f>K419*'Macro '!$P$8/'Macro '!$P$9</f>
        <v>#DIV/0!</v>
      </c>
      <c r="L434" s="460" t="e">
        <f>L419*'Macro '!$P$8/'Macro '!$P$9</f>
        <v>#DIV/0!</v>
      </c>
      <c r="M434" s="460" t="e">
        <f>M419*'Macro '!$P$8/'Macro '!$P$9</f>
        <v>#DIV/0!</v>
      </c>
      <c r="N434" s="460" t="e">
        <f>N419*'Macro '!$P$8/'Macro '!$P$9</f>
        <v>#DIV/0!</v>
      </c>
      <c r="O434" s="460" t="e">
        <f>O419*'Macro '!$P$8/'Macro '!$P$9</f>
        <v>#DIV/0!</v>
      </c>
      <c r="P434" s="460" t="e">
        <f>P419*'Macro '!$P$8/'Macro '!$P$9</f>
        <v>#DIV/0!</v>
      </c>
      <c r="Q434" s="460" t="e">
        <f>Q419*'Macro '!$P$8/'Macro '!$P$9</f>
        <v>#DIV/0!</v>
      </c>
      <c r="R434" s="460" t="e">
        <f>R419*'Macro '!$P$8/'Macro '!$P$9</f>
        <v>#DIV/0!</v>
      </c>
      <c r="S434" s="460" t="e">
        <f>S419*'Macro '!$P$8/'Macro '!$P$9</f>
        <v>#DIV/0!</v>
      </c>
      <c r="T434" s="460" t="e">
        <f>T419*'Macro '!$P$8/'Macro '!$P$9</f>
        <v>#DIV/0!</v>
      </c>
      <c r="U434" s="460" t="e">
        <f>U419*'Macro '!$P$8/'Macro '!$P$9</f>
        <v>#DIV/0!</v>
      </c>
      <c r="V434" s="460" t="e">
        <f>V419*'Macro '!$P$8/'Macro '!$P$9</f>
        <v>#DIV/0!</v>
      </c>
      <c r="W434" s="460" t="e">
        <f>W419*'Macro '!$P$8/'Macro '!$P$9</f>
        <v>#DIV/0!</v>
      </c>
      <c r="X434" s="460" t="e">
        <f>X419*'Macro '!$P$8/'Macro '!$P$9</f>
        <v>#DIV/0!</v>
      </c>
      <c r="Y434" s="460" t="e">
        <f>Y419*'Macro '!$P$8/'Macro '!$P$9</f>
        <v>#DIV/0!</v>
      </c>
      <c r="Z434" s="460" t="e">
        <f>Z419*'Macro '!$P$8/'Macro '!$P$9</f>
        <v>#DIV/0!</v>
      </c>
      <c r="AA434" s="460" t="e">
        <f>AA419*'Macro '!$P$8/'Macro '!$P$9</f>
        <v>#DIV/0!</v>
      </c>
      <c r="AB434" s="460" t="e">
        <f>AB419*'Macro '!$P$8/'Macro '!$P$9</f>
        <v>#DIV/0!</v>
      </c>
      <c r="AD434" s="403"/>
      <c r="AE434" s="137"/>
      <c r="AF434" s="417" t="e">
        <f t="shared" si="335"/>
        <v>#DIV/0!</v>
      </c>
      <c r="AG434" s="418" t="e">
        <f t="shared" si="336"/>
        <v>#DIV/0!</v>
      </c>
      <c r="AH434" s="418" t="e">
        <f t="shared" si="337"/>
        <v>#DIV/0!</v>
      </c>
      <c r="AI434" s="418" t="e">
        <f t="shared" si="338"/>
        <v>#DIV/0!</v>
      </c>
      <c r="AJ434" s="419" t="e">
        <f t="shared" si="339"/>
        <v>#DIV/0!</v>
      </c>
      <c r="AK434" s="395"/>
    </row>
    <row r="435" spans="1:37" s="390" customFormat="1" ht="13.5" customHeight="1">
      <c r="A435" s="137" t="s">
        <v>295</v>
      </c>
      <c r="B435" s="956" t="s">
        <v>1274</v>
      </c>
      <c r="C435" s="137"/>
      <c r="D435" s="393"/>
      <c r="E435" s="457" t="s">
        <v>2609</v>
      </c>
      <c r="F435" s="460" t="e">
        <f>F420*'Macro '!$P$8/'Macro '!$P$9</f>
        <v>#DIV/0!</v>
      </c>
      <c r="G435" s="460" t="e">
        <f>G420*'Macro '!$P$8/'Macro '!$P$9</f>
        <v>#DIV/0!</v>
      </c>
      <c r="H435" s="460" t="e">
        <f>H420*'Macro '!$P$8/'Macro '!$P$9</f>
        <v>#DIV/0!</v>
      </c>
      <c r="I435" s="460" t="e">
        <f>I420*'Macro '!$P$8/'Macro '!$P$9</f>
        <v>#DIV/0!</v>
      </c>
      <c r="J435" s="460" t="e">
        <f>J420*'Macro '!$P$8/'Macro '!$P$9</f>
        <v>#DIV/0!</v>
      </c>
      <c r="K435" s="460" t="e">
        <f>K420*'Macro '!$P$8/'Macro '!$P$9</f>
        <v>#DIV/0!</v>
      </c>
      <c r="L435" s="460" t="e">
        <f>L420*'Macro '!$P$8/'Macro '!$P$9</f>
        <v>#DIV/0!</v>
      </c>
      <c r="M435" s="460" t="e">
        <f>M420*'Macro '!$P$8/'Macro '!$P$9</f>
        <v>#DIV/0!</v>
      </c>
      <c r="N435" s="460" t="e">
        <f>N420*'Macro '!$P$8/'Macro '!$P$9</f>
        <v>#DIV/0!</v>
      </c>
      <c r="O435" s="460" t="e">
        <f>O420*'Macro '!$P$8/'Macro '!$P$9</f>
        <v>#DIV/0!</v>
      </c>
      <c r="P435" s="460" t="e">
        <f>P420*'Macro '!$P$8/'Macro '!$P$9</f>
        <v>#DIV/0!</v>
      </c>
      <c r="Q435" s="460" t="e">
        <f>Q420*'Macro '!$P$8/'Macro '!$P$9</f>
        <v>#DIV/0!</v>
      </c>
      <c r="R435" s="460" t="e">
        <f>R420*'Macro '!$P$8/'Macro '!$P$9</f>
        <v>#DIV/0!</v>
      </c>
      <c r="S435" s="460" t="e">
        <f>S420*'Macro '!$P$8/'Macro '!$P$9</f>
        <v>#DIV/0!</v>
      </c>
      <c r="T435" s="460" t="e">
        <f>T420*'Macro '!$P$8/'Macro '!$P$9</f>
        <v>#DIV/0!</v>
      </c>
      <c r="U435" s="460" t="e">
        <f>U420*'Macro '!$P$8/'Macro '!$P$9</f>
        <v>#DIV/0!</v>
      </c>
      <c r="V435" s="460" t="e">
        <f>V420*'Macro '!$P$8/'Macro '!$P$9</f>
        <v>#DIV/0!</v>
      </c>
      <c r="W435" s="460" t="e">
        <f>W420*'Macro '!$P$8/'Macro '!$P$9</f>
        <v>#DIV/0!</v>
      </c>
      <c r="X435" s="460" t="e">
        <f>X420*'Macro '!$P$8/'Macro '!$P$9</f>
        <v>#DIV/0!</v>
      </c>
      <c r="Y435" s="460" t="e">
        <f>Y420*'Macro '!$P$8/'Macro '!$P$9</f>
        <v>#DIV/0!</v>
      </c>
      <c r="Z435" s="460" t="e">
        <f>Z420*'Macro '!$P$8/'Macro '!$P$9</f>
        <v>#DIV/0!</v>
      </c>
      <c r="AA435" s="460" t="e">
        <f>AA420*'Macro '!$P$8/'Macro '!$P$9</f>
        <v>#DIV/0!</v>
      </c>
      <c r="AB435" s="460" t="e">
        <f>AB420*'Macro '!$P$8/'Macro '!$P$9</f>
        <v>#DIV/0!</v>
      </c>
      <c r="AD435" s="403"/>
      <c r="AE435" s="137"/>
      <c r="AF435" s="417" t="e">
        <f t="shared" si="335"/>
        <v>#DIV/0!</v>
      </c>
      <c r="AG435" s="418" t="e">
        <f t="shared" si="336"/>
        <v>#DIV/0!</v>
      </c>
      <c r="AH435" s="418" t="e">
        <f t="shared" si="337"/>
        <v>#DIV/0!</v>
      </c>
      <c r="AI435" s="418" t="e">
        <f t="shared" si="338"/>
        <v>#DIV/0!</v>
      </c>
      <c r="AJ435" s="419" t="e">
        <f t="shared" si="339"/>
        <v>#DIV/0!</v>
      </c>
      <c r="AK435" s="395"/>
    </row>
    <row r="436" spans="1:37" s="390" customFormat="1" ht="13.5" customHeight="1">
      <c r="A436" s="137" t="s">
        <v>296</v>
      </c>
      <c r="B436" s="956" t="s">
        <v>1275</v>
      </c>
      <c r="C436" s="137"/>
      <c r="D436" s="393"/>
      <c r="E436" s="1256" t="s">
        <v>2609</v>
      </c>
      <c r="F436" s="460" t="e">
        <f>F421*'Macro '!$P$8/'Macro '!$P$9</f>
        <v>#DIV/0!</v>
      </c>
      <c r="G436" s="460" t="e">
        <f>G421*'Macro '!$P$8/'Macro '!$P$9</f>
        <v>#DIV/0!</v>
      </c>
      <c r="H436" s="460" t="e">
        <f>H421*'Macro '!$P$8/'Macro '!$P$9</f>
        <v>#DIV/0!</v>
      </c>
      <c r="I436" s="460" t="e">
        <f>I421*'Macro '!$P$8/'Macro '!$P$9</f>
        <v>#DIV/0!</v>
      </c>
      <c r="J436" s="460" t="e">
        <f>J421*'Macro '!$P$8/'Macro '!$P$9</f>
        <v>#DIV/0!</v>
      </c>
      <c r="K436" s="460" t="e">
        <f>K421*'Macro '!$P$8/'Macro '!$P$9</f>
        <v>#DIV/0!</v>
      </c>
      <c r="L436" s="460" t="e">
        <f>L421*'Macro '!$P$8/'Macro '!$P$9</f>
        <v>#DIV/0!</v>
      </c>
      <c r="M436" s="460" t="e">
        <f>M421*'Macro '!$P$8/'Macro '!$P$9</f>
        <v>#DIV/0!</v>
      </c>
      <c r="N436" s="460" t="e">
        <f>N421*'Macro '!$P$8/'Macro '!$P$9</f>
        <v>#DIV/0!</v>
      </c>
      <c r="O436" s="460" t="e">
        <f>O421*'Macro '!$P$8/'Macro '!$P$9</f>
        <v>#DIV/0!</v>
      </c>
      <c r="P436" s="460" t="e">
        <f>P421*'Macro '!$P$8/'Macro '!$P$9</f>
        <v>#DIV/0!</v>
      </c>
      <c r="Q436" s="460" t="e">
        <f>Q421*'Macro '!$P$8/'Macro '!$P$9</f>
        <v>#DIV/0!</v>
      </c>
      <c r="R436" s="460" t="e">
        <f>R421*'Macro '!$P$8/'Macro '!$P$9</f>
        <v>#DIV/0!</v>
      </c>
      <c r="S436" s="460" t="e">
        <f>S421*'Macro '!$P$8/'Macro '!$P$9</f>
        <v>#DIV/0!</v>
      </c>
      <c r="T436" s="460" t="e">
        <f>T421*'Macro '!$P$8/'Macro '!$P$9</f>
        <v>#DIV/0!</v>
      </c>
      <c r="U436" s="460" t="e">
        <f>U421*'Macro '!$P$8/'Macro '!$P$9</f>
        <v>#DIV/0!</v>
      </c>
      <c r="V436" s="460" t="e">
        <f>V421*'Macro '!$P$8/'Macro '!$P$9</f>
        <v>#DIV/0!</v>
      </c>
      <c r="W436" s="460" t="e">
        <f>W421*'Macro '!$P$8/'Macro '!$P$9</f>
        <v>#DIV/0!</v>
      </c>
      <c r="X436" s="460" t="e">
        <f>X421*'Macro '!$P$8/'Macro '!$P$9</f>
        <v>#DIV/0!</v>
      </c>
      <c r="Y436" s="460" t="e">
        <f>Y421*'Macro '!$P$8/'Macro '!$P$9</f>
        <v>#DIV/0!</v>
      </c>
      <c r="Z436" s="460" t="e">
        <f>Z421*'Macro '!$P$8/'Macro '!$P$9</f>
        <v>#DIV/0!</v>
      </c>
      <c r="AA436" s="460" t="e">
        <f>AA421*'Macro '!$P$8/'Macro '!$P$9</f>
        <v>#DIV/0!</v>
      </c>
      <c r="AB436" s="460" t="e">
        <f>AB421*'Macro '!$P$8/'Macro '!$P$9</f>
        <v>#DIV/0!</v>
      </c>
      <c r="AD436" s="403"/>
      <c r="AE436" s="137"/>
      <c r="AF436" s="417" t="e">
        <f t="shared" si="335"/>
        <v>#DIV/0!</v>
      </c>
      <c r="AG436" s="418" t="e">
        <f t="shared" si="336"/>
        <v>#DIV/0!</v>
      </c>
      <c r="AH436" s="418" t="e">
        <f t="shared" si="337"/>
        <v>#DIV/0!</v>
      </c>
      <c r="AI436" s="418" t="e">
        <f t="shared" si="338"/>
        <v>#DIV/0!</v>
      </c>
      <c r="AJ436" s="419" t="e">
        <f t="shared" si="339"/>
        <v>#DIV/0!</v>
      </c>
      <c r="AK436" s="395"/>
    </row>
    <row r="437" spans="1:37" s="390" customFormat="1" ht="13.5" customHeight="1">
      <c r="A437" s="137" t="s">
        <v>297</v>
      </c>
      <c r="B437" s="956" t="s">
        <v>1276</v>
      </c>
      <c r="C437" s="137"/>
      <c r="D437" s="393"/>
      <c r="E437" s="457" t="s">
        <v>2609</v>
      </c>
      <c r="F437" s="460" t="e">
        <f>F422*'Macro '!$P$8/'Macro '!$P$9</f>
        <v>#DIV/0!</v>
      </c>
      <c r="G437" s="460" t="e">
        <f>G422*'Macro '!$P$8/'Macro '!$P$9</f>
        <v>#DIV/0!</v>
      </c>
      <c r="H437" s="460" t="e">
        <f>H422*'Macro '!$P$8/'Macro '!$P$9</f>
        <v>#DIV/0!</v>
      </c>
      <c r="I437" s="460" t="e">
        <f>I422*'Macro '!$P$8/'Macro '!$P$9</f>
        <v>#DIV/0!</v>
      </c>
      <c r="J437" s="460" t="e">
        <f>J422*'Macro '!$P$8/'Macro '!$P$9</f>
        <v>#DIV/0!</v>
      </c>
      <c r="K437" s="460" t="e">
        <f>K422*'Macro '!$P$8/'Macro '!$P$9</f>
        <v>#DIV/0!</v>
      </c>
      <c r="L437" s="460" t="e">
        <f>L422*'Macro '!$P$8/'Macro '!$P$9</f>
        <v>#DIV/0!</v>
      </c>
      <c r="M437" s="460" t="e">
        <f>M422*'Macro '!$P$8/'Macro '!$P$9</f>
        <v>#DIV/0!</v>
      </c>
      <c r="N437" s="460" t="e">
        <f>N422*'Macro '!$P$8/'Macro '!$P$9</f>
        <v>#DIV/0!</v>
      </c>
      <c r="O437" s="460" t="e">
        <f>O422*'Macro '!$P$8/'Macro '!$P$9</f>
        <v>#DIV/0!</v>
      </c>
      <c r="P437" s="460" t="e">
        <f>P422*'Macro '!$P$8/'Macro '!$P$9</f>
        <v>#DIV/0!</v>
      </c>
      <c r="Q437" s="460" t="e">
        <f>Q422*'Macro '!$P$8/'Macro '!$P$9</f>
        <v>#DIV/0!</v>
      </c>
      <c r="R437" s="460" t="e">
        <f>R422*'Macro '!$P$8/'Macro '!$P$9</f>
        <v>#DIV/0!</v>
      </c>
      <c r="S437" s="460" t="e">
        <f>S422*'Macro '!$P$8/'Macro '!$P$9</f>
        <v>#DIV/0!</v>
      </c>
      <c r="T437" s="460" t="e">
        <f>T422*'Macro '!$P$8/'Macro '!$P$9</f>
        <v>#DIV/0!</v>
      </c>
      <c r="U437" s="460" t="e">
        <f>U422*'Macro '!$P$8/'Macro '!$P$9</f>
        <v>#DIV/0!</v>
      </c>
      <c r="V437" s="460" t="e">
        <f>V422*'Macro '!$P$8/'Macro '!$P$9</f>
        <v>#DIV/0!</v>
      </c>
      <c r="W437" s="460" t="e">
        <f>W422*'Macro '!$P$8/'Macro '!$P$9</f>
        <v>#DIV/0!</v>
      </c>
      <c r="X437" s="460" t="e">
        <f>X422*'Macro '!$P$8/'Macro '!$P$9</f>
        <v>#DIV/0!</v>
      </c>
      <c r="Y437" s="460" t="e">
        <f>Y422*'Macro '!$P$8/'Macro '!$P$9</f>
        <v>#DIV/0!</v>
      </c>
      <c r="Z437" s="460" t="e">
        <f>Z422*'Macro '!$P$8/'Macro '!$P$9</f>
        <v>#DIV/0!</v>
      </c>
      <c r="AA437" s="460" t="e">
        <f>AA422*'Macro '!$P$8/'Macro '!$P$9</f>
        <v>#DIV/0!</v>
      </c>
      <c r="AB437" s="460" t="e">
        <f>AB422*'Macro '!$P$8/'Macro '!$P$9</f>
        <v>#DIV/0!</v>
      </c>
      <c r="AD437" s="403"/>
      <c r="AE437" s="137"/>
      <c r="AF437" s="417" t="e">
        <f t="shared" si="335"/>
        <v>#DIV/0!</v>
      </c>
      <c r="AG437" s="418" t="e">
        <f t="shared" si="336"/>
        <v>#DIV/0!</v>
      </c>
      <c r="AH437" s="418" t="e">
        <f t="shared" si="337"/>
        <v>#DIV/0!</v>
      </c>
      <c r="AI437" s="418" t="e">
        <f t="shared" si="338"/>
        <v>#DIV/0!</v>
      </c>
      <c r="AJ437" s="419" t="e">
        <f t="shared" si="339"/>
        <v>#DIV/0!</v>
      </c>
      <c r="AK437" s="395"/>
    </row>
    <row r="438" spans="1:37" s="390" customFormat="1" ht="13.5" customHeight="1">
      <c r="A438" s="137" t="s">
        <v>298</v>
      </c>
      <c r="B438" s="956" t="s">
        <v>1277</v>
      </c>
      <c r="C438" s="137"/>
      <c r="D438" s="393"/>
      <c r="E438" s="1256" t="s">
        <v>2609</v>
      </c>
      <c r="F438" s="460" t="e">
        <f>F423*'Macro '!$P$8/'Macro '!$P$9</f>
        <v>#DIV/0!</v>
      </c>
      <c r="G438" s="460" t="e">
        <f>G423*'Macro '!$P$8/'Macro '!$P$9</f>
        <v>#DIV/0!</v>
      </c>
      <c r="H438" s="460" t="e">
        <f>H423*'Macro '!$P$8/'Macro '!$P$9</f>
        <v>#DIV/0!</v>
      </c>
      <c r="I438" s="460" t="e">
        <f>I423*'Macro '!$P$8/'Macro '!$P$9</f>
        <v>#DIV/0!</v>
      </c>
      <c r="J438" s="460" t="e">
        <f>J423*'Macro '!$P$8/'Macro '!$P$9</f>
        <v>#DIV/0!</v>
      </c>
      <c r="K438" s="460" t="e">
        <f>K423*'Macro '!$P$8/'Macro '!$P$9</f>
        <v>#DIV/0!</v>
      </c>
      <c r="L438" s="460" t="e">
        <f>L423*'Macro '!$P$8/'Macro '!$P$9</f>
        <v>#DIV/0!</v>
      </c>
      <c r="M438" s="460" t="e">
        <f>M423*'Macro '!$P$8/'Macro '!$P$9</f>
        <v>#DIV/0!</v>
      </c>
      <c r="N438" s="460" t="e">
        <f>N423*'Macro '!$P$8/'Macro '!$P$9</f>
        <v>#DIV/0!</v>
      </c>
      <c r="O438" s="460" t="e">
        <f>O423*'Macro '!$P$8/'Macro '!$P$9</f>
        <v>#DIV/0!</v>
      </c>
      <c r="P438" s="460" t="e">
        <f>P423*'Macro '!$P$8/'Macro '!$P$9</f>
        <v>#DIV/0!</v>
      </c>
      <c r="Q438" s="460" t="e">
        <f>Q423*'Macro '!$P$8/'Macro '!$P$9</f>
        <v>#DIV/0!</v>
      </c>
      <c r="R438" s="460" t="e">
        <f>R423*'Macro '!$P$8/'Macro '!$P$9</f>
        <v>#DIV/0!</v>
      </c>
      <c r="S438" s="460" t="e">
        <f>S423*'Macro '!$P$8/'Macro '!$P$9</f>
        <v>#DIV/0!</v>
      </c>
      <c r="T438" s="460" t="e">
        <f>T423*'Macro '!$P$8/'Macro '!$P$9</f>
        <v>#DIV/0!</v>
      </c>
      <c r="U438" s="460" t="e">
        <f>U423*'Macro '!$P$8/'Macro '!$P$9</f>
        <v>#DIV/0!</v>
      </c>
      <c r="V438" s="460" t="e">
        <f>V423*'Macro '!$P$8/'Macro '!$P$9</f>
        <v>#DIV/0!</v>
      </c>
      <c r="W438" s="460" t="e">
        <f>W423*'Macro '!$P$8/'Macro '!$P$9</f>
        <v>#DIV/0!</v>
      </c>
      <c r="X438" s="460" t="e">
        <f>X423*'Macro '!$P$8/'Macro '!$P$9</f>
        <v>#DIV/0!</v>
      </c>
      <c r="Y438" s="460" t="e">
        <f>Y423*'Macro '!$P$8/'Macro '!$P$9</f>
        <v>#DIV/0!</v>
      </c>
      <c r="Z438" s="460" t="e">
        <f>Z423*'Macro '!$P$8/'Macro '!$P$9</f>
        <v>#DIV/0!</v>
      </c>
      <c r="AA438" s="460" t="e">
        <f>AA423*'Macro '!$P$8/'Macro '!$P$9</f>
        <v>#DIV/0!</v>
      </c>
      <c r="AB438" s="460" t="e">
        <f>AB423*'Macro '!$P$8/'Macro '!$P$9</f>
        <v>#DIV/0!</v>
      </c>
      <c r="AD438" s="403"/>
      <c r="AE438" s="137"/>
      <c r="AF438" s="417" t="e">
        <f t="shared" si="335"/>
        <v>#DIV/0!</v>
      </c>
      <c r="AG438" s="418" t="e">
        <f t="shared" si="336"/>
        <v>#DIV/0!</v>
      </c>
      <c r="AH438" s="418" t="e">
        <f t="shared" si="337"/>
        <v>#DIV/0!</v>
      </c>
      <c r="AI438" s="418" t="e">
        <f t="shared" si="338"/>
        <v>#DIV/0!</v>
      </c>
      <c r="AJ438" s="419" t="e">
        <f t="shared" si="339"/>
        <v>#DIV/0!</v>
      </c>
      <c r="AK438" s="395"/>
    </row>
    <row r="439" spans="1:37" s="390" customFormat="1" ht="13.5" customHeight="1">
      <c r="A439" s="137" t="s">
        <v>299</v>
      </c>
      <c r="B439" s="956" t="s">
        <v>1278</v>
      </c>
      <c r="C439" s="137"/>
      <c r="D439" s="393"/>
      <c r="E439" s="457" t="s">
        <v>2609</v>
      </c>
      <c r="F439" s="460" t="e">
        <f>F424*'Macro '!$P$8/'Macro '!$P$9</f>
        <v>#DIV/0!</v>
      </c>
      <c r="G439" s="460" t="e">
        <f>G424*'Macro '!$P$8/'Macro '!$P$9</f>
        <v>#DIV/0!</v>
      </c>
      <c r="H439" s="460" t="e">
        <f>H424*'Macro '!$P$8/'Macro '!$P$9</f>
        <v>#DIV/0!</v>
      </c>
      <c r="I439" s="460" t="e">
        <f>I424*'Macro '!$P$8/'Macro '!$P$9</f>
        <v>#DIV/0!</v>
      </c>
      <c r="J439" s="460" t="e">
        <f>J424*'Macro '!$P$8/'Macro '!$P$9</f>
        <v>#DIV/0!</v>
      </c>
      <c r="K439" s="460" t="e">
        <f>K424*'Macro '!$P$8/'Macro '!$P$9</f>
        <v>#DIV/0!</v>
      </c>
      <c r="L439" s="460" t="e">
        <f>L424*'Macro '!$P$8/'Macro '!$P$9</f>
        <v>#DIV/0!</v>
      </c>
      <c r="M439" s="460" t="e">
        <f>M424*'Macro '!$P$8/'Macro '!$P$9</f>
        <v>#DIV/0!</v>
      </c>
      <c r="N439" s="460" t="e">
        <f>N424*'Macro '!$P$8/'Macro '!$P$9</f>
        <v>#DIV/0!</v>
      </c>
      <c r="O439" s="460" t="e">
        <f>O424*'Macro '!$P$8/'Macro '!$P$9</f>
        <v>#DIV/0!</v>
      </c>
      <c r="P439" s="460" t="e">
        <f>P424*'Macro '!$P$8/'Macro '!$P$9</f>
        <v>#DIV/0!</v>
      </c>
      <c r="Q439" s="460" t="e">
        <f>Q424*'Macro '!$P$8/'Macro '!$P$9</f>
        <v>#DIV/0!</v>
      </c>
      <c r="R439" s="460" t="e">
        <f>R424*'Macro '!$P$8/'Macro '!$P$9</f>
        <v>#DIV/0!</v>
      </c>
      <c r="S439" s="460" t="e">
        <f>S424*'Macro '!$P$8/'Macro '!$P$9</f>
        <v>#DIV/0!</v>
      </c>
      <c r="T439" s="460" t="e">
        <f>T424*'Macro '!$P$8/'Macro '!$P$9</f>
        <v>#DIV/0!</v>
      </c>
      <c r="U439" s="460" t="e">
        <f>U424*'Macro '!$P$8/'Macro '!$P$9</f>
        <v>#DIV/0!</v>
      </c>
      <c r="V439" s="460" t="e">
        <f>V424*'Macro '!$P$8/'Macro '!$P$9</f>
        <v>#DIV/0!</v>
      </c>
      <c r="W439" s="460" t="e">
        <f>W424*'Macro '!$P$8/'Macro '!$P$9</f>
        <v>#DIV/0!</v>
      </c>
      <c r="X439" s="460" t="e">
        <f>X424*'Macro '!$P$8/'Macro '!$P$9</f>
        <v>#DIV/0!</v>
      </c>
      <c r="Y439" s="460" t="e">
        <f>Y424*'Macro '!$P$8/'Macro '!$P$9</f>
        <v>#DIV/0!</v>
      </c>
      <c r="Z439" s="460" t="e">
        <f>Z424*'Macro '!$P$8/'Macro '!$P$9</f>
        <v>#DIV/0!</v>
      </c>
      <c r="AA439" s="460" t="e">
        <f>AA424*'Macro '!$P$8/'Macro '!$P$9</f>
        <v>#DIV/0!</v>
      </c>
      <c r="AB439" s="460" t="e">
        <f>AB424*'Macro '!$P$8/'Macro '!$P$9</f>
        <v>#DIV/0!</v>
      </c>
      <c r="AD439" s="403"/>
      <c r="AE439" s="137"/>
      <c r="AF439" s="417" t="e">
        <f t="shared" si="335"/>
        <v>#DIV/0!</v>
      </c>
      <c r="AG439" s="418" t="e">
        <f t="shared" si="336"/>
        <v>#DIV/0!</v>
      </c>
      <c r="AH439" s="418" t="e">
        <f t="shared" si="337"/>
        <v>#DIV/0!</v>
      </c>
      <c r="AI439" s="418" t="e">
        <f t="shared" si="338"/>
        <v>#DIV/0!</v>
      </c>
      <c r="AJ439" s="419" t="e">
        <f t="shared" si="339"/>
        <v>#DIV/0!</v>
      </c>
      <c r="AK439" s="395"/>
    </row>
    <row r="440" spans="1:37" s="390" customFormat="1" ht="13.5" customHeight="1" thickBot="1">
      <c r="A440" s="137" t="s">
        <v>300</v>
      </c>
      <c r="B440" s="956" t="s">
        <v>1279</v>
      </c>
      <c r="C440" s="137"/>
      <c r="D440" s="393"/>
      <c r="E440" s="1256" t="s">
        <v>2609</v>
      </c>
      <c r="F440" s="460" t="e">
        <f>F425*'Macro '!$P$8/'Macro '!$P$9</f>
        <v>#DIV/0!</v>
      </c>
      <c r="G440" s="460" t="e">
        <f>G425*'Macro '!$P$8/'Macro '!$P$9</f>
        <v>#DIV/0!</v>
      </c>
      <c r="H440" s="460" t="e">
        <f>H425*'Macro '!$P$8/'Macro '!$P$9</f>
        <v>#DIV/0!</v>
      </c>
      <c r="I440" s="460" t="e">
        <f>I425*'Macro '!$P$8/'Macro '!$P$9</f>
        <v>#DIV/0!</v>
      </c>
      <c r="J440" s="460" t="e">
        <f>J425*'Macro '!$P$8/'Macro '!$P$9</f>
        <v>#DIV/0!</v>
      </c>
      <c r="K440" s="460" t="e">
        <f>K425*'Macro '!$P$8/'Macro '!$P$9</f>
        <v>#DIV/0!</v>
      </c>
      <c r="L440" s="460" t="e">
        <f>L425*'Macro '!$P$8/'Macro '!$P$9</f>
        <v>#DIV/0!</v>
      </c>
      <c r="M440" s="460" t="e">
        <f>M425*'Macro '!$P$8/'Macro '!$P$9</f>
        <v>#DIV/0!</v>
      </c>
      <c r="N440" s="460" t="e">
        <f>N425*'Macro '!$P$8/'Macro '!$P$9</f>
        <v>#DIV/0!</v>
      </c>
      <c r="O440" s="460" t="e">
        <f>O425*'Macro '!$P$8/'Macro '!$P$9</f>
        <v>#DIV/0!</v>
      </c>
      <c r="P440" s="460" t="e">
        <f>P425*'Macro '!$P$8/'Macro '!$P$9</f>
        <v>#DIV/0!</v>
      </c>
      <c r="Q440" s="460" t="e">
        <f>Q425*'Macro '!$P$8/'Macro '!$P$9</f>
        <v>#DIV/0!</v>
      </c>
      <c r="R440" s="460" t="e">
        <f>R425*'Macro '!$P$8/'Macro '!$P$9</f>
        <v>#DIV/0!</v>
      </c>
      <c r="S440" s="460" t="e">
        <f>S425*'Macro '!$P$8/'Macro '!$P$9</f>
        <v>#DIV/0!</v>
      </c>
      <c r="T440" s="460" t="e">
        <f>T425*'Macro '!$P$8/'Macro '!$P$9</f>
        <v>#DIV/0!</v>
      </c>
      <c r="U440" s="460" t="e">
        <f>U425*'Macro '!$P$8/'Macro '!$P$9</f>
        <v>#DIV/0!</v>
      </c>
      <c r="V440" s="460" t="e">
        <f>V425*'Macro '!$P$8/'Macro '!$P$9</f>
        <v>#DIV/0!</v>
      </c>
      <c r="W440" s="460" t="e">
        <f>W425*'Macro '!$P$8/'Macro '!$P$9</f>
        <v>#DIV/0!</v>
      </c>
      <c r="X440" s="460" t="e">
        <f>X425*'Macro '!$P$8/'Macro '!$P$9</f>
        <v>#DIV/0!</v>
      </c>
      <c r="Y440" s="460" t="e">
        <f>Y425*'Macro '!$P$8/'Macro '!$P$9</f>
        <v>#DIV/0!</v>
      </c>
      <c r="Z440" s="460" t="e">
        <f>Z425*'Macro '!$P$8/'Macro '!$P$9</f>
        <v>#DIV/0!</v>
      </c>
      <c r="AA440" s="460" t="e">
        <f>AA425*'Macro '!$P$8/'Macro '!$P$9</f>
        <v>#DIV/0!</v>
      </c>
      <c r="AB440" s="460" t="e">
        <f>AB425*'Macro '!$P$8/'Macro '!$P$9</f>
        <v>#DIV/0!</v>
      </c>
      <c r="AD440" s="403"/>
      <c r="AE440" s="137"/>
      <c r="AF440" s="444" t="e">
        <f t="shared" si="335"/>
        <v>#DIV/0!</v>
      </c>
      <c r="AG440" s="445" t="e">
        <f t="shared" si="336"/>
        <v>#DIV/0!</v>
      </c>
      <c r="AH440" s="445" t="e">
        <f t="shared" si="337"/>
        <v>#DIV/0!</v>
      </c>
      <c r="AI440" s="445" t="e">
        <f t="shared" si="338"/>
        <v>#DIV/0!</v>
      </c>
      <c r="AJ440" s="446" t="e">
        <f t="shared" si="339"/>
        <v>#DIV/0!</v>
      </c>
      <c r="AK440" s="395"/>
    </row>
    <row r="441" spans="1:37" s="390" customFormat="1" ht="12" customHeight="1">
      <c r="A441" s="459"/>
      <c r="B441" s="392"/>
      <c r="C441" s="392"/>
      <c r="D441" s="393"/>
      <c r="E441" s="457"/>
      <c r="F441" s="460"/>
      <c r="G441" s="460"/>
      <c r="H441" s="460"/>
      <c r="I441" s="460"/>
      <c r="J441" s="460"/>
      <c r="K441" s="460"/>
      <c r="L441" s="460"/>
      <c r="M441" s="460"/>
      <c r="N441" s="460"/>
      <c r="O441" s="460"/>
      <c r="P441" s="460"/>
      <c r="Q441" s="460"/>
      <c r="R441" s="460"/>
      <c r="S441" s="460"/>
      <c r="T441" s="460"/>
      <c r="U441" s="460"/>
      <c r="V441" s="460"/>
      <c r="W441" s="460"/>
      <c r="X441" s="460"/>
      <c r="Y441" s="460"/>
      <c r="Z441" s="460"/>
      <c r="AA441" s="460"/>
      <c r="AB441" s="460"/>
      <c r="AD441" s="403"/>
      <c r="AE441" s="137"/>
      <c r="AH441" s="418"/>
      <c r="AI441" s="418"/>
      <c r="AJ441" s="418"/>
      <c r="AK441" s="395"/>
    </row>
    <row r="442" spans="1:37" s="390" customFormat="1" ht="17.25" customHeight="1">
      <c r="A442" s="459"/>
      <c r="B442" s="392"/>
      <c r="C442" s="392"/>
      <c r="D442" s="393"/>
      <c r="E442" s="457"/>
      <c r="F442" s="462"/>
      <c r="G442" s="462"/>
      <c r="H442" s="462"/>
      <c r="I442" s="462"/>
      <c r="J442" s="462"/>
      <c r="K442" s="462"/>
      <c r="L442" s="462"/>
      <c r="M442" s="462"/>
      <c r="N442" s="462"/>
      <c r="O442" s="462"/>
      <c r="P442" s="462"/>
      <c r="Q442" s="462"/>
      <c r="R442" s="462"/>
      <c r="S442" s="462"/>
      <c r="T442" s="462"/>
      <c r="U442" s="462"/>
      <c r="V442" s="462"/>
      <c r="W442" s="462"/>
      <c r="X442" s="462"/>
      <c r="Y442" s="462"/>
      <c r="Z442" s="462"/>
      <c r="AA442" s="462"/>
      <c r="AB442" s="462"/>
      <c r="AD442" s="403"/>
      <c r="AE442" s="1120"/>
      <c r="AF442" s="418"/>
      <c r="AG442" s="418"/>
      <c r="AH442" s="418"/>
      <c r="AI442" s="418"/>
      <c r="AJ442" s="418"/>
      <c r="AK442" s="395"/>
    </row>
    <row r="443" spans="1:37" s="429" customFormat="1" ht="15">
      <c r="A443" s="463" t="s">
        <v>1969</v>
      </c>
      <c r="B443" s="463"/>
      <c r="C443" s="463"/>
      <c r="D443" s="463"/>
      <c r="E443" s="463"/>
      <c r="AD443" s="464"/>
      <c r="AE443" s="957"/>
      <c r="AF443" s="465"/>
      <c r="AG443" s="465"/>
      <c r="AH443" s="465"/>
      <c r="AI443" s="465"/>
      <c r="AJ443" s="465"/>
      <c r="AK443" s="395"/>
    </row>
    <row r="444" spans="1:37" s="401" customFormat="1">
      <c r="D444" s="400"/>
      <c r="E444" s="400"/>
      <c r="AE444" s="1121"/>
      <c r="AF444" s="395"/>
      <c r="AG444" s="395"/>
      <c r="AH444" s="395"/>
      <c r="AI444" s="395"/>
      <c r="AJ444" s="395"/>
      <c r="AK444" s="395"/>
    </row>
    <row r="445" spans="1:37" ht="15">
      <c r="A445" s="672" t="s">
        <v>1659</v>
      </c>
      <c r="AE445" s="137"/>
    </row>
    <row r="446" spans="1:37" s="429" customFormat="1" ht="14.25">
      <c r="A446" s="401"/>
      <c r="B446" s="430"/>
      <c r="C446" s="431"/>
      <c r="D446" s="431"/>
      <c r="E446" s="432"/>
      <c r="F446" s="430">
        <v>1990</v>
      </c>
      <c r="G446" s="431">
        <f t="shared" ref="G446:W446" si="340">F446+1</f>
        <v>1991</v>
      </c>
      <c r="H446" s="431">
        <f t="shared" si="340"/>
        <v>1992</v>
      </c>
      <c r="I446" s="431">
        <f t="shared" si="340"/>
        <v>1993</v>
      </c>
      <c r="J446" s="431">
        <f t="shared" si="340"/>
        <v>1994</v>
      </c>
      <c r="K446" s="431">
        <f t="shared" si="340"/>
        <v>1995</v>
      </c>
      <c r="L446" s="431">
        <f t="shared" si="340"/>
        <v>1996</v>
      </c>
      <c r="M446" s="431">
        <f t="shared" si="340"/>
        <v>1997</v>
      </c>
      <c r="N446" s="431">
        <f t="shared" si="340"/>
        <v>1998</v>
      </c>
      <c r="O446" s="431">
        <f t="shared" si="340"/>
        <v>1999</v>
      </c>
      <c r="P446" s="431">
        <f t="shared" si="340"/>
        <v>2000</v>
      </c>
      <c r="Q446" s="431">
        <f t="shared" si="340"/>
        <v>2001</v>
      </c>
      <c r="R446" s="431">
        <f t="shared" si="340"/>
        <v>2002</v>
      </c>
      <c r="S446" s="431">
        <f t="shared" si="340"/>
        <v>2003</v>
      </c>
      <c r="T446" s="431">
        <f t="shared" si="340"/>
        <v>2004</v>
      </c>
      <c r="U446" s="431">
        <f t="shared" si="340"/>
        <v>2005</v>
      </c>
      <c r="V446" s="431">
        <f t="shared" si="340"/>
        <v>2006</v>
      </c>
      <c r="W446" s="431">
        <f t="shared" si="340"/>
        <v>2007</v>
      </c>
      <c r="X446" s="431">
        <f>W446+1</f>
        <v>2008</v>
      </c>
      <c r="Y446" s="431">
        <f>X446+1</f>
        <v>2009</v>
      </c>
      <c r="Z446" s="432">
        <f>Y446+1</f>
        <v>2010</v>
      </c>
      <c r="AA446" s="432">
        <f>Z446+1</f>
        <v>2011</v>
      </c>
      <c r="AB446" s="432">
        <f>AA446+1</f>
        <v>2012</v>
      </c>
      <c r="AD446" s="464"/>
      <c r="AE446" s="137"/>
      <c r="AF446" s="465"/>
      <c r="AG446" s="465"/>
      <c r="AH446" s="465"/>
      <c r="AI446" s="465"/>
      <c r="AJ446" s="465"/>
      <c r="AK446" s="395"/>
    </row>
    <row r="447" spans="1:37" s="401" customFormat="1" ht="15">
      <c r="B447" s="433"/>
      <c r="C447" s="621"/>
      <c r="D447" s="466"/>
      <c r="E447" s="467"/>
      <c r="F447" s="434" t="e">
        <f>IF(ISNUMBER(IF(F449&lt;&gt;"",F449,IF(F450&lt;&gt;"",F450,F451)))=FALSE,#N/A,IF(F449&lt;&gt;"",F449,IF(F450&lt;&gt;"",F450,F451)))</f>
        <v>#N/A</v>
      </c>
      <c r="G447" s="435" t="e">
        <f t="shared" ref="G447:Z447" si="341">IF(ISNUMBER(IF(G449&lt;&gt;"",G449,IF(G450&lt;&gt;"",G450,G451)))=FALSE,#N/A,IF(G449&lt;&gt;"",G449,IF(G450&lt;&gt;"",G450,G451)))</f>
        <v>#N/A</v>
      </c>
      <c r="H447" s="435" t="e">
        <f t="shared" si="341"/>
        <v>#N/A</v>
      </c>
      <c r="I447" s="435" t="e">
        <f t="shared" si="341"/>
        <v>#N/A</v>
      </c>
      <c r="J447" s="435" t="e">
        <f t="shared" si="341"/>
        <v>#N/A</v>
      </c>
      <c r="K447" s="435" t="e">
        <f t="shared" si="341"/>
        <v>#N/A</v>
      </c>
      <c r="L447" s="435" t="e">
        <f t="shared" si="341"/>
        <v>#N/A</v>
      </c>
      <c r="M447" s="435" t="e">
        <f>IF(ISNUMBER(IF(M449&lt;&gt;"",M449,IF(M450&lt;&gt;"",M450,M451)))=FALSE,#N/A,IF(M449&lt;&gt;"",M449,IF(M450&lt;&gt;"",M450,M451)))</f>
        <v>#N/A</v>
      </c>
      <c r="N447" s="435" t="e">
        <f t="shared" si="341"/>
        <v>#N/A</v>
      </c>
      <c r="O447" s="435" t="e">
        <f t="shared" si="341"/>
        <v>#N/A</v>
      </c>
      <c r="P447" s="435" t="e">
        <f>IF(ISNUMBER(IF(P449&lt;&gt;"",P449,IF(P450&lt;&gt;"",P450,P451)))=FALSE,#N/A,IF(P449&lt;&gt;"",P449,IF(P450&lt;&gt;"",P450,P451)))</f>
        <v>#N/A</v>
      </c>
      <c r="Q447" s="435" t="e">
        <f t="shared" si="341"/>
        <v>#N/A</v>
      </c>
      <c r="R447" s="435" t="e">
        <f>IF(ISNUMBER(IF(R449&lt;&gt;"",R449,IF(R450&lt;&gt;"",R450,R451)))=FALSE,#N/A,IF(R449&lt;&gt;"",R449,IF(R450&lt;&gt;"",R450,R451)))</f>
        <v>#N/A</v>
      </c>
      <c r="S447" s="435" t="e">
        <f t="shared" si="341"/>
        <v>#N/A</v>
      </c>
      <c r="T447" s="435" t="e">
        <f t="shared" si="341"/>
        <v>#N/A</v>
      </c>
      <c r="U447" s="435" t="e">
        <f>IF(ISNUMBER(IF(U449&lt;&gt;"",U449,IF(U450&lt;&gt;"",U450,U451)))=FALSE,#N/A,IF(U449&lt;&gt;"",U449,IF(U450&lt;&gt;"",U450,U451)))</f>
        <v>#N/A</v>
      </c>
      <c r="V447" s="435" t="e">
        <f t="shared" si="341"/>
        <v>#N/A</v>
      </c>
      <c r="W447" s="435" t="e">
        <f t="shared" si="341"/>
        <v>#N/A</v>
      </c>
      <c r="X447" s="435" t="e">
        <f>IF(ISNUMBER(IF(X449&lt;&gt;"",X449,IF(X450&lt;&gt;"",X450,X451)))=FALSE,#N/A,IF(X449&lt;&gt;"",X449,IF(X450&lt;&gt;"",X450,X451)))</f>
        <v>#N/A</v>
      </c>
      <c r="Y447" s="435" t="e">
        <f>IF(ISNUMBER(IF(Y449&lt;&gt;"",Y449,IF(Y450&lt;&gt;"",Y450,Y451)))=FALSE,#N/A,IF(Y449&lt;&gt;"",Y449,IF(Y450&lt;&gt;"",Y450,Y451)))</f>
        <v>#N/A</v>
      </c>
      <c r="Z447" s="436" t="e">
        <f t="shared" si="341"/>
        <v>#N/A</v>
      </c>
      <c r="AA447" s="436" t="e">
        <f>IF(ISNUMBER(IF(AA449&lt;&gt;"",AA449,IF(AA450&lt;&gt;"",AA450,AA451)))=FALSE,#N/A,IF(AA449&lt;&gt;"",AA449,IF(AA450&lt;&gt;"",AA450,AA451)))</f>
        <v>#N/A</v>
      </c>
      <c r="AB447" s="436" t="e">
        <f>IF(ISNUMBER(IF(AB449&lt;&gt;"",AB449,IF(AB450&lt;&gt;"",AB450,AB451)))=FALSE,#N/A,IF(AB449&lt;&gt;"",AB449,IF(AB450&lt;&gt;"",AB450,AB451)))</f>
        <v>#N/A</v>
      </c>
      <c r="AE447" s="137"/>
      <c r="AF447" s="395"/>
      <c r="AG447" s="395"/>
      <c r="AH447" s="395"/>
      <c r="AI447" s="395"/>
      <c r="AJ447" s="395"/>
      <c r="AK447" s="395"/>
    </row>
    <row r="448" spans="1:37" s="4" customFormat="1" ht="15" hidden="1" customHeight="1">
      <c r="B448" s="187" t="str">
        <f>IF(B449&lt;&gt;"",B449,IF(B450&lt;&gt;"",B450,B451))</f>
        <v xml:space="preserve">Final energy intensity of paper </v>
      </c>
      <c r="C448" s="187"/>
      <c r="D448" s="184">
        <v>5</v>
      </c>
      <c r="E448" s="185"/>
      <c r="F448" s="299"/>
      <c r="G448" s="299"/>
      <c r="H448" s="299"/>
      <c r="I448" s="299"/>
      <c r="J448" s="299"/>
      <c r="K448" s="299"/>
      <c r="L448" s="299"/>
      <c r="M448" s="299"/>
      <c r="N448" s="299"/>
      <c r="O448" s="299"/>
      <c r="P448" s="299"/>
      <c r="Q448" s="299"/>
      <c r="R448" s="299"/>
      <c r="S448" s="299"/>
      <c r="T448" s="299"/>
      <c r="U448" s="299"/>
      <c r="V448" s="299"/>
      <c r="W448" s="299"/>
      <c r="X448" s="299"/>
      <c r="Y448" s="104"/>
      <c r="Z448" s="104"/>
      <c r="AA448" s="104"/>
      <c r="AB448" s="104"/>
      <c r="AD448" s="37"/>
      <c r="AE448" s="137"/>
    </row>
    <row r="449" spans="1:37" s="4" customFormat="1" ht="12.75" hidden="1" customHeight="1">
      <c r="B449" s="71" t="str">
        <f>IF($D$448=1,B381,IF($D$448=2,B382,IF($D$448=3,B383,IF($D$448=4,B384,IF($D$448=5,B385,IF($D$448=6,B386,IF($D$448=7,B387,IF($D$448=8,B388,""))))))))</f>
        <v xml:space="preserve">Final energy intensity of paper </v>
      </c>
      <c r="C449" s="71"/>
      <c r="E449" s="48"/>
      <c r="F449" s="104" t="e">
        <f>IF($D$448=1,F381,IF($D$448=2,F382,IF($D$448=3,F383,IF($D$448=4,F384,IF($D$448=5,F385,IF($D$448=6,F386,IF($D$448=7,F387,IF($D$448=8,F388,""))))))))</f>
        <v>#DIV/0!</v>
      </c>
      <c r="G449" s="104" t="e">
        <f t="shared" ref="G449:AA449" si="342">IF($D$448=1,G381,IF($D$448=2,G382,IF($D$448=3,G383,IF($D$448=4,G384,IF($D$448=5,G385,IF($D$448=6,G386,IF($D$448=7,G387,IF($D$448=8,G388,""))))))))</f>
        <v>#DIV/0!</v>
      </c>
      <c r="H449" s="104" t="e">
        <f t="shared" si="342"/>
        <v>#DIV/0!</v>
      </c>
      <c r="I449" s="104" t="e">
        <f t="shared" si="342"/>
        <v>#DIV/0!</v>
      </c>
      <c r="J449" s="104" t="e">
        <f t="shared" si="342"/>
        <v>#DIV/0!</v>
      </c>
      <c r="K449" s="104" t="e">
        <f t="shared" si="342"/>
        <v>#DIV/0!</v>
      </c>
      <c r="L449" s="104" t="e">
        <f t="shared" si="342"/>
        <v>#DIV/0!</v>
      </c>
      <c r="M449" s="104" t="e">
        <f t="shared" si="342"/>
        <v>#DIV/0!</v>
      </c>
      <c r="N449" s="104" t="e">
        <f t="shared" si="342"/>
        <v>#DIV/0!</v>
      </c>
      <c r="O449" s="104" t="e">
        <f t="shared" si="342"/>
        <v>#DIV/0!</v>
      </c>
      <c r="P449" s="104" t="e">
        <f t="shared" si="342"/>
        <v>#DIV/0!</v>
      </c>
      <c r="Q449" s="104" t="e">
        <f t="shared" si="342"/>
        <v>#DIV/0!</v>
      </c>
      <c r="R449" s="104" t="e">
        <f t="shared" si="342"/>
        <v>#DIV/0!</v>
      </c>
      <c r="S449" s="104" t="e">
        <f t="shared" si="342"/>
        <v>#DIV/0!</v>
      </c>
      <c r="T449" s="104" t="e">
        <f t="shared" si="342"/>
        <v>#DIV/0!</v>
      </c>
      <c r="U449" s="104" t="e">
        <f t="shared" si="342"/>
        <v>#DIV/0!</v>
      </c>
      <c r="V449" s="104" t="e">
        <f t="shared" si="342"/>
        <v>#DIV/0!</v>
      </c>
      <c r="W449" s="104" t="e">
        <f t="shared" si="342"/>
        <v>#DIV/0!</v>
      </c>
      <c r="X449" s="104" t="e">
        <f t="shared" si="342"/>
        <v>#DIV/0!</v>
      </c>
      <c r="Y449" s="104" t="e">
        <f t="shared" si="342"/>
        <v>#DIV/0!</v>
      </c>
      <c r="Z449" s="104" t="e">
        <f t="shared" si="342"/>
        <v>#DIV/0!</v>
      </c>
      <c r="AA449" s="104" t="e">
        <f t="shared" si="342"/>
        <v>#DIV/0!</v>
      </c>
      <c r="AB449" s="104" t="e">
        <f t="shared" ref="AB449" si="343">IF($D$448=1,AB381,IF($D$448=2,AB382,IF($D$448=3,AB383,IF($D$448=4,AB384,IF($D$448=5,AB385,IF($D$448=6,AB386,IF($D$448=7,AB387,IF($D$448=8,AB388,""))))))))</f>
        <v>#DIV/0!</v>
      </c>
      <c r="AD449" s="37"/>
      <c r="AE449" s="137"/>
    </row>
    <row r="450" spans="1:37" s="4" customFormat="1" ht="12.75" hidden="1" customHeight="1">
      <c r="B450" s="71" t="str">
        <f>IF(D448=9,B389,IF(D448=10,B390,IF(D448=11,B391,IF(D448=12,B392,IF(D448=13,B393,IF(D448=14,B395,IF(D448=15,B396,IF(D448=18,B399,""))))))))</f>
        <v/>
      </c>
      <c r="C450" s="71"/>
      <c r="D450" s="76"/>
      <c r="E450" s="48"/>
      <c r="F450" s="104" t="str">
        <f>IF($D$448=9,F389,IF($D$448=10,F390,IF($D$448=11,F391,IF($D$448=12,F392,IF($D$448=13,F393,IF($D$448=14,F395,IF($D$448=15,F396,IF($D$448=18,F399,""))))))))</f>
        <v/>
      </c>
      <c r="G450" s="104" t="str">
        <f t="shared" ref="G450:Z450" si="344">IF($D$448=9,G389,IF($D$448=10,G390,IF($D$448=11,G391,IF($D$448=12,G392,IF($D$448=13,G393,IF($D$448=14,G395,IF($D$448=15,G396,IF($D$448=18,G399,""))))))))</f>
        <v/>
      </c>
      <c r="H450" s="104" t="str">
        <f t="shared" si="344"/>
        <v/>
      </c>
      <c r="I450" s="104" t="str">
        <f t="shared" si="344"/>
        <v/>
      </c>
      <c r="J450" s="104" t="str">
        <f t="shared" si="344"/>
        <v/>
      </c>
      <c r="K450" s="104" t="str">
        <f t="shared" si="344"/>
        <v/>
      </c>
      <c r="L450" s="104" t="str">
        <f t="shared" si="344"/>
        <v/>
      </c>
      <c r="M450" s="104" t="str">
        <f t="shared" si="344"/>
        <v/>
      </c>
      <c r="N450" s="104" t="str">
        <f t="shared" si="344"/>
        <v/>
      </c>
      <c r="O450" s="104" t="str">
        <f t="shared" si="344"/>
        <v/>
      </c>
      <c r="P450" s="104" t="str">
        <f t="shared" si="344"/>
        <v/>
      </c>
      <c r="Q450" s="104" t="str">
        <f t="shared" si="344"/>
        <v/>
      </c>
      <c r="R450" s="104" t="str">
        <f t="shared" si="344"/>
        <v/>
      </c>
      <c r="S450" s="104" t="str">
        <f t="shared" si="344"/>
        <v/>
      </c>
      <c r="T450" s="104" t="str">
        <f t="shared" si="344"/>
        <v/>
      </c>
      <c r="U450" s="104" t="str">
        <f t="shared" si="344"/>
        <v/>
      </c>
      <c r="V450" s="104" t="str">
        <f t="shared" si="344"/>
        <v/>
      </c>
      <c r="W450" s="104" t="str">
        <f t="shared" si="344"/>
        <v/>
      </c>
      <c r="X450" s="104" t="str">
        <f t="shared" si="344"/>
        <v/>
      </c>
      <c r="Y450" s="104" t="str">
        <f t="shared" si="344"/>
        <v/>
      </c>
      <c r="Z450" s="104" t="str">
        <f t="shared" si="344"/>
        <v/>
      </c>
      <c r="AA450" s="104" t="str">
        <f>IF($D$448=9,AA389,IF($D$448=10,AA390,IF($D$448=11,AA391,IF($D$448=12,AA392,IF($D$448=13,AA393,IF($D$448=14,AA395,IF($D$448=15,AA396,IF($D$448=18,AA399,""))))))))</f>
        <v/>
      </c>
      <c r="AB450" s="104" t="str">
        <f>IF($D$448=9,AB389,IF($D$448=10,AB390,IF($D$448=11,AB391,IF($D$448=12,AB392,IF($D$448=13,AB393,IF($D$448=14,AB395,IF($D$448=15,AB396,IF($D$448=18,AB399,""))))))))</f>
        <v/>
      </c>
      <c r="AD450" s="37"/>
      <c r="AE450" s="137"/>
    </row>
    <row r="451" spans="1:37" s="4" customFormat="1" ht="12.75" hidden="1" customHeight="1">
      <c r="B451" s="71" t="str">
        <f>IF(D448=19,B401,IF(D448=20,B404,IF(D448=21,B405,IF(D448=22,B406,IF(D448=23,B407,IF(D448=24,B408,IF(D448=25,B409,IF(D448=26,B410,""))))))))</f>
        <v/>
      </c>
      <c r="C451" s="71"/>
      <c r="D451" s="76"/>
      <c r="E451" s="48"/>
      <c r="F451" s="104" t="str">
        <f>IF($D$448=19,F401,IF($D$448=20,F404,IF($D$448=21,F405,IF($D$448=22,F406,IF($D$448=23,F407,IF($D$448=24,F408,IF($D$448=25,F409,IF($D$448=26,F410,""))))))))</f>
        <v/>
      </c>
      <c r="G451" s="104" t="str">
        <f t="shared" ref="G451:Z451" si="345">IF($D$448=19,G401,IF($D$448=20,G404,IF($D$448=21,G405,IF($D$448=22,G406,IF($D$448=23,G407,IF($D$448=24,G408,IF($D$448=25,G409,IF($D$448=26,G410,""))))))))</f>
        <v/>
      </c>
      <c r="H451" s="104" t="str">
        <f t="shared" si="345"/>
        <v/>
      </c>
      <c r="I451" s="104" t="str">
        <f t="shared" si="345"/>
        <v/>
      </c>
      <c r="J451" s="104" t="str">
        <f t="shared" si="345"/>
        <v/>
      </c>
      <c r="K451" s="104" t="str">
        <f t="shared" si="345"/>
        <v/>
      </c>
      <c r="L451" s="104" t="str">
        <f t="shared" si="345"/>
        <v/>
      </c>
      <c r="M451" s="104" t="str">
        <f t="shared" si="345"/>
        <v/>
      </c>
      <c r="N451" s="104" t="str">
        <f t="shared" si="345"/>
        <v/>
      </c>
      <c r="O451" s="104" t="str">
        <f t="shared" si="345"/>
        <v/>
      </c>
      <c r="P451" s="104" t="str">
        <f t="shared" si="345"/>
        <v/>
      </c>
      <c r="Q451" s="104" t="str">
        <f t="shared" si="345"/>
        <v/>
      </c>
      <c r="R451" s="104" t="str">
        <f t="shared" si="345"/>
        <v/>
      </c>
      <c r="S451" s="104" t="str">
        <f t="shared" si="345"/>
        <v/>
      </c>
      <c r="T451" s="104" t="str">
        <f t="shared" si="345"/>
        <v/>
      </c>
      <c r="U451" s="104" t="str">
        <f t="shared" si="345"/>
        <v/>
      </c>
      <c r="V451" s="104" t="str">
        <f t="shared" si="345"/>
        <v/>
      </c>
      <c r="W451" s="104" t="str">
        <f t="shared" si="345"/>
        <v/>
      </c>
      <c r="X451" s="104" t="str">
        <f t="shared" si="345"/>
        <v/>
      </c>
      <c r="Y451" s="104" t="str">
        <f t="shared" si="345"/>
        <v/>
      </c>
      <c r="Z451" s="104" t="str">
        <f t="shared" si="345"/>
        <v/>
      </c>
      <c r="AA451" s="104" t="str">
        <f>IF($D$448=19,AA401,IF($D$448=20,AA404,IF($D$448=21,AA405,IF($D$448=22,AA406,IF($D$448=23,AA407,IF($D$448=24,AA408,IF($D$448=25,AA409,IF($D$448=26,AA410,""))))))))</f>
        <v/>
      </c>
      <c r="AB451" s="104" t="str">
        <f>IF($D$448=19,AB401,IF($D$448=20,AB404,IF($D$448=21,AB405,IF($D$448=22,AB406,IF($D$448=23,AB407,IF($D$448=24,AB408,IF($D$448=25,AB409,IF($D$448=26,AB410,""))))))))</f>
        <v/>
      </c>
      <c r="AD451" s="37"/>
      <c r="AE451" s="137"/>
    </row>
    <row r="452" spans="1:37" ht="15" hidden="1" customHeight="1">
      <c r="A452" s="672"/>
      <c r="D452" s="77"/>
      <c r="AE452" s="137"/>
      <c r="AK452" s="4"/>
    </row>
    <row r="453" spans="1:37">
      <c r="D453" s="77"/>
      <c r="AE453" s="137"/>
      <c r="AK453" s="4"/>
    </row>
    <row r="454" spans="1:37">
      <c r="D454" s="77"/>
      <c r="AE454" s="137"/>
      <c r="AK454" s="4"/>
    </row>
    <row r="455" spans="1:37">
      <c r="D455" s="77"/>
      <c r="AE455" s="137"/>
      <c r="AK455" s="4"/>
    </row>
    <row r="456" spans="1:37">
      <c r="D456" s="77"/>
      <c r="AE456" s="137"/>
      <c r="AK456" s="4"/>
    </row>
    <row r="457" spans="1:37" ht="14.25">
      <c r="D457" s="77"/>
      <c r="AE457" s="1120"/>
      <c r="AK457" s="4"/>
    </row>
    <row r="458" spans="1:37" ht="14.25">
      <c r="D458" s="77"/>
      <c r="AE458" s="1120"/>
      <c r="AK458" s="4"/>
    </row>
    <row r="459" spans="1:37" ht="15">
      <c r="D459" s="77"/>
      <c r="AE459" s="1126"/>
      <c r="AK459" s="4"/>
    </row>
    <row r="460" spans="1:37">
      <c r="D460" s="77"/>
      <c r="AE460" s="1031"/>
      <c r="AK460" s="4"/>
    </row>
    <row r="461" spans="1:37" ht="15">
      <c r="D461" s="77"/>
      <c r="AE461" s="1127"/>
      <c r="AK461" s="4"/>
    </row>
    <row r="462" spans="1:37">
      <c r="D462" s="77"/>
      <c r="AE462" s="1031"/>
      <c r="AK462" s="4"/>
    </row>
    <row r="463" spans="1:37">
      <c r="D463" s="77"/>
      <c r="AE463" s="1031"/>
      <c r="AK463" s="4"/>
    </row>
    <row r="464" spans="1:37">
      <c r="D464" s="77"/>
      <c r="AK464" s="4"/>
    </row>
    <row r="465" spans="4:37">
      <c r="D465" s="77"/>
      <c r="AK465" s="4"/>
    </row>
    <row r="466" spans="4:37">
      <c r="D466" s="77"/>
      <c r="AK466" s="4"/>
    </row>
    <row r="467" spans="4:37">
      <c r="D467" s="77"/>
      <c r="AK467" s="4"/>
    </row>
    <row r="468" spans="4:37" ht="15">
      <c r="D468" s="77"/>
      <c r="AE468" s="1127"/>
      <c r="AK468" s="4"/>
    </row>
    <row r="469" spans="4:37">
      <c r="D469" s="77"/>
      <c r="AK469" s="4"/>
    </row>
    <row r="470" spans="4:37">
      <c r="D470" s="77"/>
      <c r="AK470" s="4"/>
    </row>
    <row r="471" spans="4:37">
      <c r="D471" s="77"/>
      <c r="AK471" s="4"/>
    </row>
    <row r="472" spans="4:37">
      <c r="D472" s="77"/>
      <c r="AK472" s="4"/>
    </row>
    <row r="473" spans="4:37">
      <c r="D473" s="77"/>
      <c r="AK473" s="4"/>
    </row>
    <row r="474" spans="4:37">
      <c r="D474" s="77"/>
      <c r="AK474" s="4"/>
    </row>
    <row r="475" spans="4:37">
      <c r="D475" s="77"/>
      <c r="AK475" s="4"/>
    </row>
    <row r="476" spans="4:37">
      <c r="D476" s="77"/>
      <c r="AK476" s="4"/>
    </row>
    <row r="477" spans="4:37">
      <c r="D477" s="77"/>
      <c r="AK477" s="4"/>
    </row>
    <row r="478" spans="4:37">
      <c r="D478" s="77"/>
      <c r="AK478" s="4"/>
    </row>
    <row r="479" spans="4:37">
      <c r="D479" s="77"/>
      <c r="AK479" s="4"/>
    </row>
    <row r="480" spans="4:37">
      <c r="D480" s="77"/>
      <c r="AK480" s="4"/>
    </row>
    <row r="481" spans="4:37">
      <c r="D481" s="77"/>
      <c r="AK481" s="4"/>
    </row>
    <row r="482" spans="4:37">
      <c r="D482" s="77"/>
      <c r="AK482" s="4"/>
    </row>
    <row r="483" spans="4:37">
      <c r="D483" s="77"/>
      <c r="AK483" s="4"/>
    </row>
    <row r="484" spans="4:37">
      <c r="D484" s="77"/>
      <c r="AK484" s="4"/>
    </row>
    <row r="485" spans="4:37">
      <c r="D485" s="77"/>
      <c r="AK485" s="4"/>
    </row>
    <row r="486" spans="4:37">
      <c r="D486" s="77"/>
      <c r="AK486" s="4"/>
    </row>
    <row r="487" spans="4:37">
      <c r="D487" s="77"/>
      <c r="AK487" s="4"/>
    </row>
    <row r="488" spans="4:37">
      <c r="D488" s="77"/>
      <c r="AK488" s="4"/>
    </row>
    <row r="489" spans="4:37">
      <c r="D489" s="77"/>
      <c r="AK489" s="4"/>
    </row>
    <row r="490" spans="4:37">
      <c r="D490" s="77"/>
      <c r="AK490" s="4"/>
    </row>
    <row r="491" spans="4:37">
      <c r="D491" s="77"/>
      <c r="AK491" s="4"/>
    </row>
    <row r="492" spans="4:37">
      <c r="D492" s="77"/>
      <c r="AK492" s="4"/>
    </row>
    <row r="493" spans="4:37">
      <c r="D493" s="77"/>
      <c r="AK493" s="4"/>
    </row>
    <row r="494" spans="4:37">
      <c r="D494" s="77"/>
      <c r="AK494" s="4"/>
    </row>
    <row r="495" spans="4:37">
      <c r="D495" s="77"/>
      <c r="AK495" s="4"/>
    </row>
    <row r="496" spans="4:37">
      <c r="D496" s="77"/>
      <c r="AK496" s="4"/>
    </row>
    <row r="497" spans="4:37">
      <c r="D497" s="77"/>
      <c r="AK497" s="4"/>
    </row>
    <row r="498" spans="4:37">
      <c r="D498" s="77"/>
      <c r="AK498" s="4"/>
    </row>
    <row r="499" spans="4:37">
      <c r="D499" s="77"/>
      <c r="AK499" s="4"/>
    </row>
    <row r="500" spans="4:37">
      <c r="D500" s="77"/>
      <c r="AK500" s="4"/>
    </row>
    <row r="501" spans="4:37">
      <c r="D501" s="77"/>
      <c r="AK501" s="4"/>
    </row>
    <row r="502" spans="4:37">
      <c r="D502" s="77"/>
      <c r="AK502" s="4"/>
    </row>
    <row r="503" spans="4:37">
      <c r="D503" s="77"/>
    </row>
    <row r="504" spans="4:37">
      <c r="D504" s="77"/>
    </row>
  </sheetData>
  <mergeCells count="1">
    <mergeCell ref="AF2:AJ2"/>
  </mergeCells>
  <phoneticPr fontId="18" type="noConversion"/>
  <conditionalFormatting sqref="AG81:AJ81 AI289:AJ295 AI297:AJ305 AI307:AJ315 AI317:AJ325 AI327:AJ327">
    <cfRule type="cellIs" priority="10" stopIfTrue="1" operator="equal">
      <formula>"n.d."</formula>
    </cfRule>
    <cfRule type="cellIs" dxfId="27" priority="11" stopIfTrue="1" operator="between">
      <formula>-0.15</formula>
      <formula>-0.05</formula>
    </cfRule>
    <cfRule type="cellIs" dxfId="26" priority="12" stopIfTrue="1" operator="between">
      <formula>0.05</formula>
      <formula>0.15</formula>
    </cfRule>
    <cfRule type="cellIs" dxfId="25" priority="13" stopIfTrue="1" operator="between">
      <formula>-0.3</formula>
      <formula>-0.15</formula>
    </cfRule>
    <cfRule type="cellIs" dxfId="24" priority="14" stopIfTrue="1" operator="between">
      <formula>0.15</formula>
      <formula>0.3</formula>
    </cfRule>
    <cfRule type="cellIs" dxfId="23" priority="15" stopIfTrue="1" operator="lessThan">
      <formula>-0.3</formula>
    </cfRule>
    <cfRule type="cellIs" dxfId="22" priority="16" stopIfTrue="1" operator="greaterThan">
      <formula>0.3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8">
    <tabColor rgb="FF00B0F0"/>
  </sheetPr>
  <dimension ref="A1:AS311"/>
  <sheetViews>
    <sheetView zoomScale="70" zoomScaleNormal="70" workbookViewId="0">
      <pane xSplit="12" ySplit="3" topLeftCell="P4" activePane="bottomRight" state="frozen"/>
      <selection pane="topRight" activeCell="M1" sqref="M1"/>
      <selection pane="bottomLeft" activeCell="A4" sqref="A4"/>
      <selection pane="bottomRight" activeCell="P4" sqref="P4"/>
    </sheetView>
  </sheetViews>
  <sheetFormatPr defaultColWidth="11.42578125" defaultRowHeight="12.75"/>
  <cols>
    <col min="1" max="1" width="14.7109375" customWidth="1"/>
    <col min="2" max="2" width="35.28515625" customWidth="1"/>
    <col min="3" max="3" width="11.42578125" customWidth="1"/>
    <col min="4" max="4" width="6.28515625" customWidth="1"/>
    <col min="5" max="5" width="8.28515625" customWidth="1"/>
    <col min="6" max="15" width="14" hidden="1" customWidth="1"/>
    <col min="16" max="16" width="14" bestFit="1" customWidth="1"/>
    <col min="17" max="23" width="14.140625" bestFit="1" customWidth="1"/>
    <col min="24" max="25" width="13.5703125" bestFit="1" customWidth="1"/>
    <col min="31" max="32" width="7.7109375" style="4" customWidth="1"/>
  </cols>
  <sheetData>
    <row r="1" spans="1:37" s="32" customFormat="1" ht="26.25" customHeight="1" thickBot="1">
      <c r="A1" s="86" t="s">
        <v>541</v>
      </c>
      <c r="B1" s="87"/>
      <c r="C1" s="87"/>
      <c r="D1" s="88"/>
      <c r="E1" s="89"/>
      <c r="F1" s="90"/>
      <c r="G1" s="90"/>
      <c r="H1" s="90"/>
      <c r="I1" s="90"/>
      <c r="J1" s="90"/>
      <c r="K1" s="90"/>
      <c r="L1" s="90"/>
      <c r="M1" s="90"/>
      <c r="N1" s="90"/>
      <c r="O1" s="90"/>
      <c r="P1" s="478">
        <v>6</v>
      </c>
      <c r="Q1" s="478">
        <v>7</v>
      </c>
      <c r="R1" s="478">
        <v>8</v>
      </c>
      <c r="S1" s="478">
        <v>9</v>
      </c>
      <c r="T1" s="478">
        <v>10</v>
      </c>
      <c r="U1" s="478">
        <v>11</v>
      </c>
      <c r="V1" s="478">
        <v>12</v>
      </c>
      <c r="W1" s="478">
        <v>13</v>
      </c>
      <c r="X1" s="478">
        <v>14</v>
      </c>
      <c r="Y1" s="478">
        <v>15</v>
      </c>
      <c r="Z1" s="478">
        <v>16</v>
      </c>
      <c r="AA1" s="478"/>
      <c r="AB1" s="478"/>
      <c r="AC1" s="87"/>
      <c r="AE1" s="202"/>
      <c r="AF1" s="202"/>
    </row>
    <row r="2" spans="1:37" s="4" customFormat="1" ht="15" customHeight="1">
      <c r="A2" s="70"/>
      <c r="D2" s="48"/>
      <c r="E2" s="74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AB2" s="1425"/>
      <c r="AG2" s="1578" t="s">
        <v>723</v>
      </c>
      <c r="AH2" s="1579"/>
      <c r="AI2" s="1579"/>
      <c r="AJ2" s="1579"/>
      <c r="AK2" s="1580"/>
    </row>
    <row r="3" spans="1:37" ht="12.75" customHeight="1" thickBot="1">
      <c r="A3" s="91" t="s">
        <v>1713</v>
      </c>
      <c r="B3" s="92"/>
      <c r="C3" s="92" t="s">
        <v>2120</v>
      </c>
      <c r="D3" s="1141" t="s">
        <v>696</v>
      </c>
      <c r="E3" s="93" t="s">
        <v>2513</v>
      </c>
      <c r="F3" s="94">
        <v>1990</v>
      </c>
      <c r="G3" s="94">
        <v>1991</v>
      </c>
      <c r="H3" s="94">
        <v>1992</v>
      </c>
      <c r="I3" s="94">
        <v>1993</v>
      </c>
      <c r="J3" s="94">
        <v>1994</v>
      </c>
      <c r="K3" s="94">
        <v>1995</v>
      </c>
      <c r="L3" s="94">
        <v>1996</v>
      </c>
      <c r="M3" s="94">
        <v>1997</v>
      </c>
      <c r="N3" s="94">
        <v>1998</v>
      </c>
      <c r="O3" s="94">
        <v>1999</v>
      </c>
      <c r="P3" s="94">
        <v>2000</v>
      </c>
      <c r="Q3" s="94">
        <f t="shared" ref="Q3:Z3" si="0">P3+1</f>
        <v>2001</v>
      </c>
      <c r="R3" s="94">
        <f t="shared" si="0"/>
        <v>2002</v>
      </c>
      <c r="S3" s="94">
        <f t="shared" si="0"/>
        <v>2003</v>
      </c>
      <c r="T3" s="94">
        <f t="shared" si="0"/>
        <v>2004</v>
      </c>
      <c r="U3" s="94">
        <f t="shared" si="0"/>
        <v>2005</v>
      </c>
      <c r="V3" s="94">
        <f t="shared" si="0"/>
        <v>2006</v>
      </c>
      <c r="W3" s="94">
        <f t="shared" si="0"/>
        <v>2007</v>
      </c>
      <c r="X3" s="95">
        <f t="shared" si="0"/>
        <v>2008</v>
      </c>
      <c r="Y3" s="95">
        <f t="shared" si="0"/>
        <v>2009</v>
      </c>
      <c r="Z3" s="95">
        <f t="shared" si="0"/>
        <v>2010</v>
      </c>
      <c r="AA3" s="95">
        <v>2011</v>
      </c>
      <c r="AB3" s="95">
        <v>2012</v>
      </c>
      <c r="AC3" s="95" t="s">
        <v>2550</v>
      </c>
      <c r="AD3" t="s">
        <v>2522</v>
      </c>
      <c r="AG3" s="678" t="s">
        <v>2534</v>
      </c>
      <c r="AH3" s="679" t="s">
        <v>2533</v>
      </c>
      <c r="AI3" s="679" t="s">
        <v>722</v>
      </c>
      <c r="AJ3" s="679" t="s">
        <v>360</v>
      </c>
      <c r="AK3" s="680" t="s">
        <v>361</v>
      </c>
    </row>
    <row r="4" spans="1:37" s="100" customFormat="1" ht="12.75" customHeight="1">
      <c r="A4" s="98" t="s">
        <v>1714</v>
      </c>
      <c r="B4" s="99"/>
      <c r="C4" s="99"/>
      <c r="D4" s="252"/>
      <c r="E4" s="252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58"/>
      <c r="AA4" s="258"/>
      <c r="AB4" s="258"/>
      <c r="AC4" s="258"/>
      <c r="AD4" s="258"/>
      <c r="AG4" s="689"/>
      <c r="AH4" s="690"/>
      <c r="AI4" s="690"/>
      <c r="AJ4" s="690"/>
      <c r="AK4" s="691"/>
    </row>
    <row r="5" spans="1:37" s="515" customFormat="1" ht="15">
      <c r="A5" s="515" t="s">
        <v>651</v>
      </c>
      <c r="B5" s="22" t="s">
        <v>1714</v>
      </c>
      <c r="C5" s="22" t="s">
        <v>2437</v>
      </c>
      <c r="D5" s="494" t="s">
        <v>1080</v>
      </c>
      <c r="E5" s="494" t="s">
        <v>390</v>
      </c>
      <c r="F5" s="510"/>
      <c r="G5" s="510"/>
      <c r="H5" s="510"/>
      <c r="I5" s="510"/>
      <c r="J5" s="510"/>
      <c r="K5" s="510"/>
      <c r="L5" s="510"/>
      <c r="M5" s="1537"/>
      <c r="N5" s="1537"/>
      <c r="O5" s="1537"/>
      <c r="P5" s="1537"/>
      <c r="Q5" s="1537"/>
      <c r="R5" s="1537"/>
      <c r="S5" s="1537"/>
      <c r="T5" s="1537"/>
      <c r="U5" s="1537"/>
      <c r="V5" s="1537"/>
      <c r="W5" s="1537"/>
      <c r="X5" s="1537"/>
      <c r="Y5" s="1537"/>
      <c r="Z5" s="1537"/>
      <c r="AA5" s="1537"/>
      <c r="AB5" s="1537"/>
      <c r="AD5" s="516" t="s">
        <v>2742</v>
      </c>
      <c r="AE5" s="495"/>
      <c r="AF5" s="495"/>
      <c r="AG5" s="497" t="str">
        <f>IF(AND(Y5&lt;&gt;0,Z5&lt;&gt;""),(Z5/Y5-1),"")</f>
        <v/>
      </c>
      <c r="AH5" s="498" t="str">
        <f>IF(AND(X5&lt;&gt;0,Y5&lt;&gt;""),(Y5/X5-1),"")</f>
        <v/>
      </c>
      <c r="AI5" s="498" t="str">
        <f>IF(AND(W5&lt;&gt;0,X5&lt;&gt;""),(X5/W5-1),"")</f>
        <v/>
      </c>
      <c r="AJ5" s="498" t="str">
        <f>IF(AND(V5&lt;&gt;0,V5&lt;&gt;""),(W5/V5-1),"")</f>
        <v/>
      </c>
      <c r="AK5" s="499" t="str">
        <f>IF(AND(U5&lt;&gt;0,U5&lt;&gt;""),(V5/U5-1),"")</f>
        <v/>
      </c>
    </row>
    <row r="6" spans="1:37" s="515" customFormat="1" ht="15">
      <c r="A6" s="515" t="s">
        <v>1020</v>
      </c>
      <c r="B6" s="515" t="s">
        <v>1735</v>
      </c>
      <c r="C6" s="515" t="s">
        <v>898</v>
      </c>
      <c r="D6" s="494" t="s">
        <v>1080</v>
      </c>
      <c r="E6" s="494" t="s">
        <v>390</v>
      </c>
      <c r="F6" s="510"/>
      <c r="G6" s="510"/>
      <c r="H6" s="510"/>
      <c r="I6" s="510"/>
      <c r="J6" s="510"/>
      <c r="K6" s="510"/>
      <c r="L6" s="510"/>
      <c r="M6" s="1166"/>
      <c r="N6" s="1166"/>
      <c r="O6" s="1166"/>
      <c r="P6" s="1166"/>
      <c r="Q6" s="1166"/>
      <c r="R6" s="1166"/>
      <c r="S6" s="1538"/>
      <c r="T6" s="1167"/>
      <c r="U6" s="1167"/>
      <c r="V6" s="1167"/>
      <c r="W6" s="1167"/>
      <c r="X6" s="1167"/>
      <c r="Y6" s="1167"/>
      <c r="Z6" s="1538"/>
      <c r="AA6" s="1538"/>
      <c r="AB6" s="1538"/>
      <c r="AD6" s="516"/>
      <c r="AE6" s="495"/>
      <c r="AF6" s="495"/>
      <c r="AG6" s="497" t="str">
        <f>IF(AND(Y6&lt;&gt;0,Z6&lt;&gt;""),(Z6/Y6-1),"")</f>
        <v/>
      </c>
      <c r="AH6" s="498" t="str">
        <f>IF(AND(X6&lt;&gt;0,Y6&lt;&gt;""),(Y6/X6-1),"")</f>
        <v/>
      </c>
      <c r="AI6" s="498" t="str">
        <f>IF(AND(W6&lt;&gt;0,X6&lt;&gt;""),(X6/W6-1),"")</f>
        <v/>
      </c>
      <c r="AJ6" s="498" t="str">
        <f>IF(AND(V6&lt;&gt;0,V6&lt;&gt;""),(W6/V6-1),"")</f>
        <v/>
      </c>
      <c r="AK6" s="499" t="str">
        <f>IF(AND(U6&lt;&gt;0,U6&lt;&gt;""),(V6/U6-1),"")</f>
        <v/>
      </c>
    </row>
    <row r="7" spans="1:37" s="2" customFormat="1">
      <c r="A7" s="101" t="s">
        <v>1715</v>
      </c>
      <c r="B7" s="11"/>
      <c r="D7" s="253"/>
      <c r="E7" s="253"/>
      <c r="F7" s="238"/>
      <c r="G7" s="238"/>
      <c r="H7" s="238"/>
      <c r="I7" s="238"/>
      <c r="J7" s="238"/>
      <c r="K7" s="238"/>
      <c r="L7" s="238"/>
      <c r="M7" s="1146"/>
      <c r="N7" s="1146"/>
      <c r="O7" s="1146"/>
      <c r="P7" s="1146"/>
      <c r="Q7" s="1146"/>
      <c r="R7" s="1146"/>
      <c r="S7" s="1147"/>
      <c r="T7" s="1147"/>
      <c r="U7" s="1147"/>
      <c r="V7" s="1146"/>
      <c r="W7" s="1148"/>
      <c r="X7" s="1147"/>
      <c r="Y7" s="1147"/>
      <c r="Z7" s="1149"/>
      <c r="AA7" s="1149"/>
      <c r="AB7" s="1149"/>
      <c r="AC7" s="228"/>
      <c r="AD7" s="229"/>
      <c r="AE7" s="37"/>
      <c r="AF7" s="37"/>
      <c r="AG7" s="208"/>
      <c r="AH7" s="50"/>
      <c r="AI7" s="50"/>
      <c r="AJ7" s="50"/>
      <c r="AK7" s="209"/>
    </row>
    <row r="8" spans="1:37" s="515" customFormat="1" ht="15">
      <c r="A8" s="515" t="s">
        <v>457</v>
      </c>
      <c r="B8" s="11" t="s">
        <v>1736</v>
      </c>
      <c r="C8" s="30" t="s">
        <v>2438</v>
      </c>
      <c r="D8" s="494" t="s">
        <v>1080</v>
      </c>
      <c r="E8" s="494" t="s">
        <v>390</v>
      </c>
      <c r="F8" s="510"/>
      <c r="G8" s="510"/>
      <c r="H8" s="510"/>
      <c r="I8" s="510"/>
      <c r="J8" s="510"/>
      <c r="K8" s="510"/>
      <c r="L8" s="510"/>
      <c r="M8" s="1166"/>
      <c r="N8" s="1166"/>
      <c r="O8" s="1166"/>
      <c r="P8" s="1166"/>
      <c r="Q8" s="1166"/>
      <c r="R8" s="1539"/>
      <c r="S8" s="1168"/>
      <c r="T8" s="1168"/>
      <c r="U8" s="1168"/>
      <c r="V8" s="1168"/>
      <c r="W8" s="1168"/>
      <c r="X8" s="1168"/>
      <c r="Y8" s="1539"/>
      <c r="Z8" s="1539"/>
      <c r="AA8" s="1539"/>
      <c r="AB8" s="1539"/>
      <c r="AC8" s="514"/>
      <c r="AD8" s="516"/>
      <c r="AE8" s="495"/>
      <c r="AF8" s="495"/>
      <c r="AG8" s="497"/>
      <c r="AH8" s="498"/>
      <c r="AI8" s="498"/>
      <c r="AJ8" s="498"/>
      <c r="AK8" s="499"/>
    </row>
    <row r="9" spans="1:37" s="515" customFormat="1" ht="15">
      <c r="A9" s="515" t="s">
        <v>458</v>
      </c>
      <c r="B9" s="11" t="s">
        <v>1737</v>
      </c>
      <c r="C9" s="30" t="s">
        <v>2440</v>
      </c>
      <c r="D9" s="494" t="s">
        <v>1080</v>
      </c>
      <c r="E9" s="494" t="s">
        <v>390</v>
      </c>
      <c r="F9" s="510"/>
      <c r="G9" s="510"/>
      <c r="H9" s="510"/>
      <c r="I9" s="510"/>
      <c r="J9" s="510"/>
      <c r="K9" s="510"/>
      <c r="L9" s="510"/>
      <c r="M9" s="1222"/>
      <c r="N9" s="1222"/>
      <c r="O9" s="1222"/>
      <c r="P9" s="1222"/>
      <c r="Q9" s="1222"/>
      <c r="R9" s="1222"/>
      <c r="S9" s="1222"/>
      <c r="T9" s="1222"/>
      <c r="U9" s="1222"/>
      <c r="V9" s="1222"/>
      <c r="W9" s="1222"/>
      <c r="X9" s="1222"/>
      <c r="Y9" s="1222"/>
      <c r="Z9" s="1222"/>
      <c r="AA9" s="1222"/>
      <c r="AB9" s="1222"/>
      <c r="AC9" s="514"/>
      <c r="AD9" s="516"/>
      <c r="AE9" s="495"/>
      <c r="AF9" s="495"/>
      <c r="AG9" s="497"/>
      <c r="AH9" s="498"/>
      <c r="AI9" s="498"/>
      <c r="AJ9" s="498"/>
      <c r="AK9" s="499"/>
    </row>
    <row r="10" spans="1:37" s="515" customFormat="1">
      <c r="A10" s="515" t="s">
        <v>459</v>
      </c>
      <c r="B10" s="2" t="s">
        <v>1738</v>
      </c>
      <c r="C10" s="2" t="s">
        <v>2441</v>
      </c>
      <c r="D10" s="494" t="s">
        <v>1080</v>
      </c>
      <c r="E10" s="494" t="s">
        <v>390</v>
      </c>
      <c r="F10" s="509"/>
      <c r="G10" s="509"/>
      <c r="H10" s="509"/>
      <c r="I10" s="509"/>
      <c r="J10" s="509"/>
      <c r="K10" s="509"/>
      <c r="L10" s="509"/>
      <c r="M10" s="1143"/>
      <c r="N10" s="1143"/>
      <c r="O10" s="1143"/>
      <c r="P10" s="1144"/>
      <c r="Q10" s="1144"/>
      <c r="R10" s="1144"/>
      <c r="S10" s="1144"/>
      <c r="T10" s="1144"/>
      <c r="U10" s="1144"/>
      <c r="V10" s="1144"/>
      <c r="W10" s="1144"/>
      <c r="X10" s="1144"/>
      <c r="Y10" s="1144"/>
      <c r="Z10" s="1145"/>
      <c r="AA10" s="1145"/>
      <c r="AB10" s="1145"/>
      <c r="AC10" s="514"/>
      <c r="AD10" s="527"/>
      <c r="AG10" s="497"/>
      <c r="AH10" s="498"/>
      <c r="AI10" s="498"/>
      <c r="AJ10" s="498"/>
      <c r="AK10" s="499"/>
    </row>
    <row r="11" spans="1:37" s="515" customFormat="1">
      <c r="A11" s="2" t="s">
        <v>236</v>
      </c>
      <c r="B11" s="2" t="s">
        <v>237</v>
      </c>
      <c r="C11" s="2" t="s">
        <v>2439</v>
      </c>
      <c r="D11" s="494" t="s">
        <v>1080</v>
      </c>
      <c r="E11" s="253" t="s">
        <v>390</v>
      </c>
      <c r="F11" s="509"/>
      <c r="G11" s="509"/>
      <c r="H11" s="509"/>
      <c r="I11" s="509"/>
      <c r="J11" s="509"/>
      <c r="K11" s="509"/>
      <c r="L11" s="509"/>
      <c r="M11" s="1143"/>
      <c r="N11" s="1143"/>
      <c r="O11" s="1143"/>
      <c r="P11" s="1144"/>
      <c r="Q11" s="1144"/>
      <c r="R11" s="1144"/>
      <c r="S11" s="1144"/>
      <c r="T11" s="1144"/>
      <c r="U11" s="1144"/>
      <c r="V11" s="1144"/>
      <c r="W11" s="1144"/>
      <c r="X11" s="1144"/>
      <c r="Y11" s="1144"/>
      <c r="Z11" s="1145"/>
      <c r="AA11" s="1145"/>
      <c r="AB11" s="1145"/>
      <c r="AC11" s="514"/>
      <c r="AD11" s="527"/>
      <c r="AG11" s="497"/>
      <c r="AH11" s="498"/>
      <c r="AI11" s="498"/>
      <c r="AJ11" s="498"/>
      <c r="AK11" s="499"/>
    </row>
    <row r="12" spans="1:37" s="515" customFormat="1">
      <c r="A12" s="2" t="s">
        <v>238</v>
      </c>
      <c r="B12" s="2" t="s">
        <v>239</v>
      </c>
      <c r="C12" s="2" t="s">
        <v>2442</v>
      </c>
      <c r="D12" s="494" t="s">
        <v>1080</v>
      </c>
      <c r="E12" s="253" t="s">
        <v>390</v>
      </c>
      <c r="F12" s="509"/>
      <c r="G12" s="509"/>
      <c r="H12" s="509"/>
      <c r="I12" s="509"/>
      <c r="J12" s="509"/>
      <c r="K12" s="509"/>
      <c r="L12" s="509"/>
      <c r="M12" s="1143"/>
      <c r="N12" s="1143"/>
      <c r="O12" s="1143"/>
      <c r="P12" s="1144"/>
      <c r="Q12" s="1144"/>
      <c r="R12" s="1144"/>
      <c r="S12" s="1144"/>
      <c r="T12" s="1144"/>
      <c r="U12" s="1144"/>
      <c r="V12" s="1144"/>
      <c r="W12" s="1144"/>
      <c r="X12" s="1144"/>
      <c r="Y12" s="1144"/>
      <c r="Z12" s="1145"/>
      <c r="AA12" s="1145"/>
      <c r="AB12" s="1145"/>
      <c r="AC12" s="514"/>
      <c r="AD12" s="527"/>
      <c r="AG12" s="497"/>
      <c r="AH12" s="498"/>
      <c r="AI12" s="498"/>
      <c r="AJ12" s="498"/>
      <c r="AK12" s="499"/>
    </row>
    <row r="13" spans="1:37" s="515" customFormat="1">
      <c r="A13" s="11" t="s">
        <v>240</v>
      </c>
      <c r="B13" s="2" t="s">
        <v>241</v>
      </c>
      <c r="C13" s="2" t="s">
        <v>2443</v>
      </c>
      <c r="D13" s="494" t="s">
        <v>1080</v>
      </c>
      <c r="E13" s="253" t="s">
        <v>390</v>
      </c>
      <c r="F13" s="509"/>
      <c r="G13" s="509"/>
      <c r="H13" s="509"/>
      <c r="I13" s="509"/>
      <c r="J13" s="509"/>
      <c r="K13" s="509"/>
      <c r="L13" s="509"/>
      <c r="M13" s="1143"/>
      <c r="N13" s="1143"/>
      <c r="O13" s="1143"/>
      <c r="P13" s="1144"/>
      <c r="Q13" s="1144"/>
      <c r="R13" s="1144"/>
      <c r="S13" s="1144"/>
      <c r="T13" s="1144"/>
      <c r="U13" s="1144"/>
      <c r="V13" s="1144"/>
      <c r="W13" s="1144"/>
      <c r="X13" s="1144"/>
      <c r="Y13" s="1144"/>
      <c r="Z13" s="1145"/>
      <c r="AA13" s="1145"/>
      <c r="AB13" s="1145"/>
      <c r="AC13" s="514"/>
      <c r="AD13" s="527"/>
      <c r="AG13" s="497"/>
      <c r="AH13" s="498"/>
      <c r="AI13" s="498"/>
      <c r="AJ13" s="498"/>
      <c r="AK13" s="499"/>
    </row>
    <row r="14" spans="1:37" s="2" customFormat="1">
      <c r="A14" s="101" t="s">
        <v>1716</v>
      </c>
      <c r="B14" s="11"/>
      <c r="C14" s="11"/>
      <c r="D14" s="253"/>
      <c r="E14" s="253"/>
      <c r="F14" s="238"/>
      <c r="G14" s="238"/>
      <c r="H14" s="238"/>
      <c r="I14" s="238"/>
      <c r="J14" s="238"/>
      <c r="K14" s="238"/>
      <c r="L14" s="238"/>
      <c r="M14" s="1146"/>
      <c r="N14" s="1146"/>
      <c r="O14" s="1146"/>
      <c r="P14" s="1146"/>
      <c r="Q14" s="1146"/>
      <c r="R14" s="1146"/>
      <c r="S14" s="1147"/>
      <c r="T14" s="1147"/>
      <c r="U14" s="1147"/>
      <c r="V14" s="1147"/>
      <c r="W14" s="1148"/>
      <c r="X14" s="1147"/>
      <c r="Y14" s="1147"/>
      <c r="Z14" s="1149"/>
      <c r="AA14" s="1149"/>
      <c r="AB14" s="1149"/>
      <c r="AC14" s="228"/>
      <c r="AD14" s="233"/>
      <c r="AG14" s="208"/>
      <c r="AH14" s="50"/>
      <c r="AI14" s="50"/>
      <c r="AJ14" s="50"/>
      <c r="AK14" s="209"/>
    </row>
    <row r="15" spans="1:37" s="2" customFormat="1">
      <c r="A15" s="11" t="s">
        <v>652</v>
      </c>
      <c r="B15" s="11" t="s">
        <v>1739</v>
      </c>
      <c r="C15" s="30" t="s">
        <v>2444</v>
      </c>
      <c r="D15" s="308" t="s">
        <v>1080</v>
      </c>
      <c r="E15" s="253" t="s">
        <v>390</v>
      </c>
      <c r="F15" s="236"/>
      <c r="G15" s="236"/>
      <c r="H15" s="236"/>
      <c r="I15" s="236"/>
      <c r="J15" s="236"/>
      <c r="K15" s="236"/>
      <c r="L15" s="236"/>
      <c r="M15" s="1147"/>
      <c r="N15" s="1147"/>
      <c r="O15" s="1147"/>
      <c r="P15" s="1147"/>
      <c r="Q15" s="1147"/>
      <c r="R15" s="1147"/>
      <c r="S15" s="1147"/>
      <c r="T15" s="1147"/>
      <c r="U15" s="1147"/>
      <c r="V15" s="1147"/>
      <c r="W15" s="1147"/>
      <c r="X15" s="1147"/>
      <c r="Y15" s="1150"/>
      <c r="Z15" s="1149"/>
      <c r="AA15" s="1149"/>
      <c r="AB15" s="1149"/>
      <c r="AC15" s="228"/>
      <c r="AD15" s="278"/>
      <c r="AG15" s="208" t="str">
        <f>IF(AND(Y15&lt;&gt;0,Z15&lt;&gt;""),(Z15/Y15-1),"")</f>
        <v/>
      </c>
      <c r="AH15" s="50" t="str">
        <f>IF(AND(X15&lt;&gt;0,Y15&lt;&gt;""),(Y15/X15-1),"")</f>
        <v/>
      </c>
      <c r="AI15" s="50" t="str">
        <f>IF(AND(W15&lt;&gt;0,X15&lt;&gt;""),(X15/W15-1),"")</f>
        <v/>
      </c>
      <c r="AJ15" s="50" t="str">
        <f>IF(AND(V15&lt;&gt;0,V15&lt;&gt;""),(W15/V15-1),"")</f>
        <v/>
      </c>
      <c r="AK15" s="209" t="str">
        <f>IF(AND(U15&lt;&gt;0,U15&lt;&gt;""),(V15/U15-1),"")</f>
        <v/>
      </c>
    </row>
    <row r="16" spans="1:37" s="2" customFormat="1" ht="15">
      <c r="A16" s="2" t="s">
        <v>677</v>
      </c>
      <c r="B16" s="11" t="s">
        <v>1740</v>
      </c>
      <c r="C16" s="30" t="s">
        <v>2445</v>
      </c>
      <c r="D16" s="308" t="s">
        <v>1080</v>
      </c>
      <c r="E16" s="253" t="s">
        <v>390</v>
      </c>
      <c r="F16" s="236"/>
      <c r="G16" s="236"/>
      <c r="H16" s="236"/>
      <c r="I16" s="236"/>
      <c r="J16" s="236"/>
      <c r="K16" s="236"/>
      <c r="L16" s="236"/>
      <c r="M16" s="1147"/>
      <c r="N16" s="1147"/>
      <c r="O16" s="1147"/>
      <c r="P16" s="1540"/>
      <c r="Q16" s="1540"/>
      <c r="R16" s="1540"/>
      <c r="S16" s="1540"/>
      <c r="T16" s="1540"/>
      <c r="U16" s="1540"/>
      <c r="V16" s="1540"/>
      <c r="W16" s="1540"/>
      <c r="X16" s="1540"/>
      <c r="Y16" s="1540"/>
      <c r="Z16" s="1540"/>
      <c r="AA16" s="1540"/>
      <c r="AB16" s="1540"/>
      <c r="AC16" s="228"/>
      <c r="AD16" s="233"/>
      <c r="AG16" s="208"/>
      <c r="AH16" s="50"/>
      <c r="AI16" s="50"/>
      <c r="AJ16" s="50"/>
      <c r="AK16" s="209"/>
    </row>
    <row r="17" spans="1:38" s="2" customFormat="1" ht="15">
      <c r="A17" s="11" t="s">
        <v>460</v>
      </c>
      <c r="B17" s="11" t="s">
        <v>1741</v>
      </c>
      <c r="C17" s="30" t="s">
        <v>2447</v>
      </c>
      <c r="D17" s="308" t="s">
        <v>1080</v>
      </c>
      <c r="E17" s="253" t="s">
        <v>390</v>
      </c>
      <c r="F17" s="236"/>
      <c r="G17" s="236"/>
      <c r="H17" s="236"/>
      <c r="I17" s="236"/>
      <c r="J17" s="236"/>
      <c r="K17" s="236"/>
      <c r="L17" s="236"/>
      <c r="M17" s="1147"/>
      <c r="N17" s="1147"/>
      <c r="O17" s="1147"/>
      <c r="P17" s="1541"/>
      <c r="Q17" s="1541"/>
      <c r="R17" s="1541"/>
      <c r="S17" s="1541"/>
      <c r="T17" s="1541"/>
      <c r="U17" s="1541"/>
      <c r="V17" s="1541"/>
      <c r="W17" s="1541"/>
      <c r="X17" s="1541"/>
      <c r="Y17" s="1541"/>
      <c r="Z17" s="1541"/>
      <c r="AA17" s="1541"/>
      <c r="AB17" s="1541"/>
      <c r="AC17" s="228"/>
      <c r="AD17" s="233"/>
      <c r="AG17" s="208"/>
      <c r="AH17" s="50"/>
      <c r="AI17" s="50"/>
      <c r="AJ17" s="50"/>
      <c r="AK17" s="209"/>
    </row>
    <row r="18" spans="1:38" s="2" customFormat="1">
      <c r="A18" s="11" t="s">
        <v>461</v>
      </c>
      <c r="B18" s="2" t="s">
        <v>1742</v>
      </c>
      <c r="C18" s="2" t="s">
        <v>2448</v>
      </c>
      <c r="D18" s="308" t="s">
        <v>1080</v>
      </c>
      <c r="E18" s="253" t="s">
        <v>390</v>
      </c>
      <c r="F18" s="238"/>
      <c r="G18" s="238"/>
      <c r="H18" s="238"/>
      <c r="I18" s="238"/>
      <c r="J18" s="238"/>
      <c r="K18" s="238"/>
      <c r="L18" s="238"/>
      <c r="M18" s="1146"/>
      <c r="N18" s="1146"/>
      <c r="O18" s="1146"/>
      <c r="P18" s="1146"/>
      <c r="Q18" s="1146"/>
      <c r="R18" s="1146"/>
      <c r="S18" s="1147"/>
      <c r="T18" s="1147"/>
      <c r="U18" s="1147"/>
      <c r="V18" s="1151"/>
      <c r="W18" s="1148"/>
      <c r="X18" s="1147"/>
      <c r="Y18" s="1150"/>
      <c r="Z18" s="1149"/>
      <c r="AA18" s="1149"/>
      <c r="AB18" s="1149"/>
      <c r="AC18" s="228"/>
      <c r="AD18" s="233"/>
      <c r="AG18" s="208"/>
      <c r="AH18" s="50"/>
      <c r="AI18" s="50"/>
      <c r="AJ18" s="50"/>
      <c r="AK18" s="209"/>
    </row>
    <row r="19" spans="1:38" s="2" customFormat="1">
      <c r="A19" s="2" t="s">
        <v>246</v>
      </c>
      <c r="B19" s="2" t="s">
        <v>242</v>
      </c>
      <c r="C19" s="2" t="s">
        <v>2446</v>
      </c>
      <c r="D19" s="308" t="s">
        <v>1080</v>
      </c>
      <c r="E19" s="253" t="s">
        <v>390</v>
      </c>
      <c r="G19" s="236"/>
      <c r="H19" s="236"/>
      <c r="I19" s="236"/>
      <c r="J19" s="236"/>
      <c r="K19" s="236"/>
      <c r="L19" s="236"/>
      <c r="M19" s="1147"/>
      <c r="N19" s="1147"/>
      <c r="O19" s="1147"/>
      <c r="P19" s="1147"/>
      <c r="Q19" s="1147"/>
      <c r="R19" s="1147"/>
      <c r="S19" s="1147"/>
      <c r="T19" s="1147"/>
      <c r="U19" s="1147"/>
      <c r="V19" s="1147"/>
      <c r="W19" s="1147"/>
      <c r="X19" s="1147"/>
      <c r="Y19" s="1147"/>
      <c r="Z19" s="1147"/>
      <c r="AA19" s="1147"/>
      <c r="AB19" s="1147"/>
      <c r="AC19" s="228"/>
      <c r="AD19" s="228"/>
      <c r="AE19" s="233"/>
      <c r="AG19" s="208"/>
      <c r="AH19" s="50"/>
      <c r="AI19" s="50"/>
      <c r="AJ19" s="50"/>
      <c r="AK19" s="209"/>
    </row>
    <row r="20" spans="1:38" s="2" customFormat="1">
      <c r="A20" s="2" t="s">
        <v>247</v>
      </c>
      <c r="B20" s="2" t="s">
        <v>243</v>
      </c>
      <c r="C20" s="2" t="s">
        <v>2449</v>
      </c>
      <c r="D20" s="308" t="s">
        <v>1080</v>
      </c>
      <c r="E20" s="253" t="s">
        <v>390</v>
      </c>
      <c r="G20" s="238"/>
      <c r="H20" s="238"/>
      <c r="I20" s="238"/>
      <c r="J20" s="238"/>
      <c r="K20" s="238"/>
      <c r="L20" s="238"/>
      <c r="M20" s="1146"/>
      <c r="N20" s="1146"/>
      <c r="O20" s="1146"/>
      <c r="P20" s="1146"/>
      <c r="Q20" s="1146"/>
      <c r="R20" s="1146"/>
      <c r="S20" s="1146"/>
      <c r="T20" s="1147"/>
      <c r="U20" s="1147"/>
      <c r="V20" s="1147"/>
      <c r="W20" s="1151"/>
      <c r="X20" s="1148"/>
      <c r="Y20" s="1147"/>
      <c r="Z20" s="1147"/>
      <c r="AA20" s="1147"/>
      <c r="AB20" s="1147"/>
      <c r="AC20" s="228"/>
      <c r="AD20" s="228"/>
      <c r="AE20" s="233"/>
      <c r="AG20" s="208"/>
      <c r="AH20" s="50"/>
      <c r="AI20" s="50"/>
      <c r="AJ20" s="50"/>
      <c r="AK20" s="209"/>
    </row>
    <row r="21" spans="1:38" s="2" customFormat="1">
      <c r="A21" s="11" t="s">
        <v>244</v>
      </c>
      <c r="B21" s="2" t="s">
        <v>245</v>
      </c>
      <c r="C21" s="2" t="s">
        <v>2450</v>
      </c>
      <c r="D21" s="308" t="s">
        <v>1080</v>
      </c>
      <c r="E21" s="253" t="s">
        <v>390</v>
      </c>
      <c r="G21" s="237"/>
      <c r="H21" s="237"/>
      <c r="I21" s="238"/>
      <c r="J21" s="238"/>
      <c r="K21" s="238"/>
      <c r="L21" s="238"/>
      <c r="M21" s="1146"/>
      <c r="N21" s="1146"/>
      <c r="O21" s="1146"/>
      <c r="P21" s="1146"/>
      <c r="Q21" s="1146"/>
      <c r="R21" s="1146"/>
      <c r="S21" s="1146"/>
      <c r="T21" s="1146"/>
      <c r="U21" s="1146"/>
      <c r="V21" s="1146"/>
      <c r="W21" s="1146"/>
      <c r="X21" s="1146"/>
      <c r="Y21" s="1147"/>
      <c r="Z21" s="1147"/>
      <c r="AA21" s="1147"/>
      <c r="AB21" s="1147"/>
      <c r="AC21" s="228"/>
      <c r="AD21" s="228"/>
      <c r="AE21" s="233"/>
      <c r="AG21" s="208"/>
      <c r="AH21" s="50"/>
      <c r="AI21" s="50"/>
      <c r="AJ21" s="50"/>
      <c r="AK21" s="209"/>
    </row>
    <row r="22" spans="1:38" s="2" customFormat="1">
      <c r="A22" s="11"/>
      <c r="D22" s="308"/>
      <c r="E22" s="253"/>
      <c r="F22" s="238"/>
      <c r="G22" s="238"/>
      <c r="H22" s="238"/>
      <c r="I22" s="238"/>
      <c r="J22" s="238"/>
      <c r="K22" s="238"/>
      <c r="L22" s="238"/>
      <c r="M22" s="1146"/>
      <c r="N22" s="1146"/>
      <c r="O22" s="1146"/>
      <c r="P22" s="1146"/>
      <c r="Q22" s="1146"/>
      <c r="R22" s="1146"/>
      <c r="S22" s="1147"/>
      <c r="T22" s="1147"/>
      <c r="U22" s="1147"/>
      <c r="V22" s="1151"/>
      <c r="W22" s="1148"/>
      <c r="X22" s="1147"/>
      <c r="Y22" s="1150"/>
      <c r="Z22" s="1149"/>
      <c r="AA22" s="1149"/>
      <c r="AB22" s="1149"/>
      <c r="AC22" s="228"/>
      <c r="AD22" s="233"/>
      <c r="AG22" s="208"/>
      <c r="AH22" s="50"/>
      <c r="AI22" s="50"/>
      <c r="AJ22" s="50"/>
      <c r="AK22" s="209"/>
    </row>
    <row r="23" spans="1:38" s="37" customFormat="1">
      <c r="A23" s="101" t="s">
        <v>1717</v>
      </c>
      <c r="D23" s="255"/>
      <c r="E23" s="253"/>
      <c r="F23" s="238"/>
      <c r="G23" s="238"/>
      <c r="H23" s="238"/>
      <c r="I23" s="238"/>
      <c r="J23" s="238"/>
      <c r="K23" s="238"/>
      <c r="L23" s="238"/>
      <c r="M23" s="1146"/>
      <c r="N23" s="1146"/>
      <c r="O23" s="1146"/>
      <c r="P23" s="1146"/>
      <c r="Q23" s="1146"/>
      <c r="R23" s="1146"/>
      <c r="S23" s="1146"/>
      <c r="T23" s="1146"/>
      <c r="U23" s="1146"/>
      <c r="V23" s="1146"/>
      <c r="W23" s="1152"/>
      <c r="X23" s="1146"/>
      <c r="Y23" s="1150"/>
      <c r="Z23" s="1149"/>
      <c r="AA23" s="1149"/>
      <c r="AB23" s="1149"/>
      <c r="AC23" s="228"/>
      <c r="AD23" s="233"/>
      <c r="AG23" s="208"/>
      <c r="AH23" s="50"/>
      <c r="AI23" s="50"/>
      <c r="AJ23" s="50"/>
      <c r="AK23" s="209"/>
      <c r="AL23" s="2"/>
    </row>
    <row r="24" spans="1:38" s="22" customFormat="1" ht="15">
      <c r="A24" s="30" t="s">
        <v>462</v>
      </c>
      <c r="B24" s="30" t="s">
        <v>1743</v>
      </c>
      <c r="C24" s="30" t="s">
        <v>2451</v>
      </c>
      <c r="D24" s="308" t="s">
        <v>1080</v>
      </c>
      <c r="E24" s="253" t="s">
        <v>390</v>
      </c>
      <c r="F24" s="237"/>
      <c r="G24" s="237"/>
      <c r="H24" s="237"/>
      <c r="I24" s="237"/>
      <c r="J24" s="237"/>
      <c r="K24" s="237"/>
      <c r="L24" s="237"/>
      <c r="M24" s="1542"/>
      <c r="N24" s="1542"/>
      <c r="O24" s="1542"/>
      <c r="P24" s="1169"/>
      <c r="Q24" s="1169"/>
      <c r="R24" s="1169"/>
      <c r="S24" s="1169"/>
      <c r="T24" s="1170"/>
      <c r="U24" s="1170"/>
      <c r="V24" s="1170"/>
      <c r="W24" s="1170"/>
      <c r="X24" s="1170"/>
      <c r="Y24" s="1170"/>
      <c r="Z24" s="1542"/>
      <c r="AA24" s="1542"/>
      <c r="AB24" s="1542"/>
      <c r="AC24" s="282"/>
      <c r="AD24" s="278"/>
      <c r="AG24" s="208" t="str">
        <f>IF(AND(Y24&lt;&gt;0,Z24&lt;&gt;""),(Z24/Y24-1),"")</f>
        <v/>
      </c>
      <c r="AH24" s="50" t="str">
        <f>IF(AND(X24&lt;&gt;0,Y24&lt;&gt;""),(Y24/X24-1),"")</f>
        <v/>
      </c>
      <c r="AI24" s="50" t="str">
        <f>IF(AND(W24&lt;&gt;0,X24&lt;&gt;""),(X24/W24-1),"")</f>
        <v/>
      </c>
      <c r="AJ24" s="50" t="str">
        <f>IF(AND(V24&lt;&gt;0,V24&lt;&gt;""),(W24/V24-1),"")</f>
        <v/>
      </c>
      <c r="AK24" s="209" t="str">
        <f>IF(AND(U24&lt;&gt;0,U24&lt;&gt;""),(V24/U24-1),"")</f>
        <v/>
      </c>
      <c r="AL24" s="2"/>
    </row>
    <row r="25" spans="1:38" s="2" customFormat="1">
      <c r="A25" s="11" t="s">
        <v>463</v>
      </c>
      <c r="B25" s="11" t="s">
        <v>1744</v>
      </c>
      <c r="C25" s="30" t="s">
        <v>2452</v>
      </c>
      <c r="D25" s="308" t="s">
        <v>1080</v>
      </c>
      <c r="E25" s="253" t="s">
        <v>390</v>
      </c>
      <c r="F25" s="238"/>
      <c r="G25" s="238"/>
      <c r="H25" s="238"/>
      <c r="I25" s="238"/>
      <c r="J25" s="238"/>
      <c r="K25" s="238"/>
      <c r="L25" s="238"/>
      <c r="M25" s="1146"/>
      <c r="N25" s="1146"/>
      <c r="O25" s="1146"/>
      <c r="P25" s="1146"/>
      <c r="Q25" s="1146"/>
      <c r="R25" s="1146"/>
      <c r="S25" s="1147"/>
      <c r="T25" s="1147"/>
      <c r="U25" s="1147"/>
      <c r="V25" s="1146"/>
      <c r="W25" s="1148"/>
      <c r="X25" s="1147"/>
      <c r="Y25" s="1150"/>
      <c r="Z25" s="1149"/>
      <c r="AA25" s="1149"/>
      <c r="AB25" s="1149"/>
      <c r="AC25" s="228"/>
      <c r="AD25" s="233"/>
      <c r="AG25" s="208" t="str">
        <f>IF(AND(Y25&lt;&gt;0,Z25&lt;&gt;""),(Z25/Y25-1),"")</f>
        <v/>
      </c>
      <c r="AH25" s="50" t="str">
        <f>IF(AND(X25&lt;&gt;0,Y25&lt;&gt;""),(Y25/X25-1),"")</f>
        <v/>
      </c>
      <c r="AI25" s="50" t="str">
        <f>IF(AND(W25&lt;&gt;0,X25&lt;&gt;""),(X25/W25-1),"")</f>
        <v/>
      </c>
      <c r="AJ25" s="50" t="str">
        <f>IF(AND(V25&lt;&gt;0,V25&lt;&gt;""),(W25/V25-1),"")</f>
        <v/>
      </c>
      <c r="AK25" s="209" t="str">
        <f>IF(AND(U25&lt;&gt;0,U25&lt;&gt;""),(V25/U25-1),"")</f>
        <v/>
      </c>
    </row>
    <row r="26" spans="1:38" s="2" customFormat="1">
      <c r="A26" s="101" t="s">
        <v>1718</v>
      </c>
      <c r="B26" s="11"/>
      <c r="C26" s="11"/>
      <c r="D26" s="253"/>
      <c r="E26" s="253"/>
      <c r="F26" s="238"/>
      <c r="G26" s="238"/>
      <c r="H26" s="238"/>
      <c r="I26" s="238"/>
      <c r="J26" s="238"/>
      <c r="K26" s="238"/>
      <c r="L26" s="238"/>
      <c r="M26" s="1146"/>
      <c r="N26" s="1146"/>
      <c r="O26" s="1146"/>
      <c r="P26" s="1146"/>
      <c r="Q26" s="1146"/>
      <c r="R26" s="1146"/>
      <c r="S26" s="1147"/>
      <c r="T26" s="1147"/>
      <c r="U26" s="1147"/>
      <c r="V26" s="1146"/>
      <c r="W26" s="1148"/>
      <c r="X26" s="1147"/>
      <c r="Y26" s="1150"/>
      <c r="Z26" s="1149"/>
      <c r="AA26" s="1149"/>
      <c r="AB26" s="1149"/>
      <c r="AC26" s="228"/>
      <c r="AD26" s="233"/>
      <c r="AG26" s="208"/>
      <c r="AH26" s="50"/>
      <c r="AI26" s="50"/>
      <c r="AJ26" s="50"/>
      <c r="AK26" s="209"/>
    </row>
    <row r="27" spans="1:38" s="22" customFormat="1">
      <c r="A27" s="30" t="s">
        <v>464</v>
      </c>
      <c r="B27" s="30" t="s">
        <v>1745</v>
      </c>
      <c r="C27" s="30" t="s">
        <v>2453</v>
      </c>
      <c r="D27" s="308" t="s">
        <v>1080</v>
      </c>
      <c r="E27" s="253" t="s">
        <v>390</v>
      </c>
      <c r="F27" s="237"/>
      <c r="G27" s="237"/>
      <c r="H27" s="237"/>
      <c r="I27" s="237"/>
      <c r="J27" s="237"/>
      <c r="K27" s="237"/>
      <c r="L27" s="237"/>
      <c r="M27" s="1147"/>
      <c r="N27" s="1147"/>
      <c r="O27" s="1147"/>
      <c r="P27" s="1147"/>
      <c r="Q27" s="1147"/>
      <c r="R27" s="1147"/>
      <c r="S27" s="1147"/>
      <c r="T27" s="1147"/>
      <c r="U27" s="1147"/>
      <c r="V27" s="1147"/>
      <c r="W27" s="1147"/>
      <c r="X27" s="1147"/>
      <c r="Y27" s="1150"/>
      <c r="Z27" s="1149"/>
      <c r="AA27" s="1149"/>
      <c r="AB27" s="1149"/>
      <c r="AC27" s="228"/>
      <c r="AD27" s="233"/>
      <c r="AG27" s="208" t="str">
        <f>IF(AND(Y27&lt;&gt;0,Z27&lt;&gt;""),(Z27/Y27-1),"")</f>
        <v/>
      </c>
      <c r="AH27" s="50" t="str">
        <f>IF(AND(X27&lt;&gt;0,Y27&lt;&gt;""),(Y27/X27-1),"")</f>
        <v/>
      </c>
      <c r="AI27" s="50" t="str">
        <f>IF(AND(W27&lt;&gt;0,X27&lt;&gt;""),(X27/W27-1),"")</f>
        <v/>
      </c>
      <c r="AJ27" s="50" t="str">
        <f>IF(AND(V27&lt;&gt;0,V27&lt;&gt;""),(W27/V27-1),"")</f>
        <v/>
      </c>
      <c r="AK27" s="209" t="str">
        <f>IF(AND(U27&lt;&gt;0,U27&lt;&gt;""),(V27/U27-1),"")</f>
        <v/>
      </c>
      <c r="AL27" s="2"/>
    </row>
    <row r="28" spans="1:38" s="2" customFormat="1">
      <c r="A28" s="11" t="s">
        <v>465</v>
      </c>
      <c r="B28" s="11" t="s">
        <v>1746</v>
      </c>
      <c r="C28" s="30" t="s">
        <v>2454</v>
      </c>
      <c r="D28" s="308" t="s">
        <v>1080</v>
      </c>
      <c r="E28" s="253" t="s">
        <v>390</v>
      </c>
      <c r="F28" s="236"/>
      <c r="G28" s="236"/>
      <c r="H28" s="236"/>
      <c r="I28" s="236"/>
      <c r="J28" s="236"/>
      <c r="K28" s="236"/>
      <c r="L28" s="236"/>
      <c r="M28" s="1147"/>
      <c r="N28" s="1147"/>
      <c r="O28" s="1147"/>
      <c r="P28" s="1147"/>
      <c r="Q28" s="1147"/>
      <c r="R28" s="1147"/>
      <c r="S28" s="1147"/>
      <c r="T28" s="1147"/>
      <c r="U28" s="1147"/>
      <c r="V28" s="1147"/>
      <c r="W28" s="1147"/>
      <c r="X28" s="1147"/>
      <c r="Y28" s="1150"/>
      <c r="Z28" s="1149"/>
      <c r="AA28" s="1149"/>
      <c r="AB28" s="1149"/>
      <c r="AC28" s="228"/>
      <c r="AD28" s="233"/>
      <c r="AG28" s="208"/>
      <c r="AH28" s="50"/>
      <c r="AI28" s="50"/>
      <c r="AJ28" s="50"/>
      <c r="AK28" s="209"/>
    </row>
    <row r="29" spans="1:38" s="2" customFormat="1">
      <c r="A29" s="11" t="s">
        <v>466</v>
      </c>
      <c r="B29" s="11" t="s">
        <v>1747</v>
      </c>
      <c r="C29" s="30" t="s">
        <v>2455</v>
      </c>
      <c r="D29" s="308" t="s">
        <v>1080</v>
      </c>
      <c r="E29" s="253" t="s">
        <v>390</v>
      </c>
      <c r="F29" s="236"/>
      <c r="G29" s="236"/>
      <c r="H29" s="236"/>
      <c r="I29" s="236"/>
      <c r="J29" s="236"/>
      <c r="K29" s="236"/>
      <c r="L29" s="236"/>
      <c r="M29" s="1147"/>
      <c r="N29" s="1147"/>
      <c r="O29" s="1147"/>
      <c r="P29" s="1147"/>
      <c r="Q29" s="1147"/>
      <c r="R29" s="1147"/>
      <c r="S29" s="1147"/>
      <c r="T29" s="1147"/>
      <c r="U29" s="1147"/>
      <c r="V29" s="1147"/>
      <c r="W29" s="1147"/>
      <c r="X29" s="1147"/>
      <c r="Y29" s="1150"/>
      <c r="Z29" s="1149"/>
      <c r="AA29" s="1149"/>
      <c r="AB29" s="1149"/>
      <c r="AC29" s="228"/>
      <c r="AD29" s="233"/>
      <c r="AG29" s="208"/>
      <c r="AH29" s="50"/>
      <c r="AI29" s="50"/>
      <c r="AJ29" s="50"/>
      <c r="AK29" s="209"/>
    </row>
    <row r="30" spans="1:38" s="2" customFormat="1">
      <c r="A30" s="2" t="s">
        <v>737</v>
      </c>
      <c r="B30" s="2" t="s">
        <v>1748</v>
      </c>
      <c r="C30" s="2" t="s">
        <v>2456</v>
      </c>
      <c r="D30" s="308" t="s">
        <v>1080</v>
      </c>
      <c r="E30" s="253" t="s">
        <v>390</v>
      </c>
      <c r="F30" s="238"/>
      <c r="G30" s="238"/>
      <c r="H30" s="238"/>
      <c r="I30" s="238"/>
      <c r="J30" s="238"/>
      <c r="K30" s="238"/>
      <c r="L30" s="238"/>
      <c r="M30" s="1146"/>
      <c r="N30" s="1146"/>
      <c r="O30" s="1146"/>
      <c r="P30" s="1146"/>
      <c r="Q30" s="1146"/>
      <c r="R30" s="1146"/>
      <c r="S30" s="1147"/>
      <c r="T30" s="1147"/>
      <c r="U30" s="1147"/>
      <c r="V30" s="1146"/>
      <c r="W30" s="1148"/>
      <c r="X30" s="1147"/>
      <c r="Y30" s="1150"/>
      <c r="Z30" s="1149"/>
      <c r="AA30" s="1149"/>
      <c r="AB30" s="1149"/>
      <c r="AC30" s="228"/>
      <c r="AD30" s="233"/>
      <c r="AG30" s="208"/>
      <c r="AH30" s="50"/>
      <c r="AI30" s="50"/>
      <c r="AJ30" s="50"/>
      <c r="AK30" s="209"/>
    </row>
    <row r="31" spans="1:38" s="2" customFormat="1">
      <c r="A31" s="2" t="s">
        <v>248</v>
      </c>
      <c r="B31" s="2" t="s">
        <v>249</v>
      </c>
      <c r="C31" s="2" t="s">
        <v>2457</v>
      </c>
      <c r="D31" s="308" t="s">
        <v>1080</v>
      </c>
      <c r="E31" s="253" t="s">
        <v>390</v>
      </c>
      <c r="G31" s="238"/>
      <c r="H31" s="238"/>
      <c r="I31" s="238"/>
      <c r="J31" s="238"/>
      <c r="K31" s="238"/>
      <c r="L31" s="238"/>
      <c r="M31" s="1146"/>
      <c r="N31" s="1146"/>
      <c r="O31" s="1146"/>
      <c r="P31" s="1146"/>
      <c r="Q31" s="1146"/>
      <c r="R31" s="1146"/>
      <c r="S31" s="1146"/>
      <c r="T31" s="1147"/>
      <c r="U31" s="1147"/>
      <c r="V31" s="1147"/>
      <c r="W31" s="1146"/>
      <c r="X31" s="1148"/>
      <c r="Y31" s="1147"/>
      <c r="Z31" s="1147"/>
      <c r="AA31" s="1147"/>
      <c r="AB31" s="1147"/>
      <c r="AC31" s="228"/>
      <c r="AD31" s="228"/>
      <c r="AE31" s="233"/>
      <c r="AG31" s="208"/>
      <c r="AH31" s="50"/>
      <c r="AI31" s="50"/>
      <c r="AJ31" s="50"/>
      <c r="AK31" s="209"/>
    </row>
    <row r="32" spans="1:38" s="2" customFormat="1">
      <c r="A32" s="11" t="s">
        <v>250</v>
      </c>
      <c r="B32" s="2" t="s">
        <v>251</v>
      </c>
      <c r="C32" s="2" t="s">
        <v>2458</v>
      </c>
      <c r="D32" s="308" t="s">
        <v>1080</v>
      </c>
      <c r="E32" s="253" t="s">
        <v>390</v>
      </c>
      <c r="G32" s="237"/>
      <c r="H32" s="237"/>
      <c r="I32" s="237"/>
      <c r="J32" s="237"/>
      <c r="K32" s="237"/>
      <c r="L32" s="237"/>
      <c r="M32" s="1147"/>
      <c r="N32" s="1147"/>
      <c r="O32" s="1147"/>
      <c r="P32" s="1147"/>
      <c r="Q32" s="1147"/>
      <c r="R32" s="1147"/>
      <c r="S32" s="1147"/>
      <c r="T32" s="1147"/>
      <c r="U32" s="1147"/>
      <c r="V32" s="1147"/>
      <c r="W32" s="1146"/>
      <c r="X32" s="1148"/>
      <c r="Y32" s="1147"/>
      <c r="Z32" s="1147"/>
      <c r="AA32" s="1147"/>
      <c r="AB32" s="1147"/>
      <c r="AC32" s="228"/>
      <c r="AD32" s="228"/>
      <c r="AE32" s="233"/>
      <c r="AG32" s="208"/>
      <c r="AH32" s="50"/>
      <c r="AI32" s="50"/>
      <c r="AJ32" s="50"/>
      <c r="AK32" s="209"/>
    </row>
    <row r="33" spans="1:38" s="2" customFormat="1">
      <c r="A33" s="11" t="s">
        <v>467</v>
      </c>
      <c r="B33" s="11" t="s">
        <v>1749</v>
      </c>
      <c r="C33" s="30" t="s">
        <v>2459</v>
      </c>
      <c r="D33" s="308" t="s">
        <v>1080</v>
      </c>
      <c r="E33" s="253" t="s">
        <v>390</v>
      </c>
      <c r="F33" s="238"/>
      <c r="G33" s="238"/>
      <c r="H33" s="238"/>
      <c r="I33" s="238"/>
      <c r="J33" s="238"/>
      <c r="K33" s="238"/>
      <c r="L33" s="238"/>
      <c r="M33" s="1146"/>
      <c r="N33" s="1146"/>
      <c r="O33" s="1146"/>
      <c r="P33" s="1146"/>
      <c r="Q33" s="1146"/>
      <c r="R33" s="1146"/>
      <c r="S33" s="1147"/>
      <c r="T33" s="1147"/>
      <c r="U33" s="1147"/>
      <c r="V33" s="1146"/>
      <c r="W33" s="1148"/>
      <c r="X33" s="1147"/>
      <c r="Y33" s="1150"/>
      <c r="Z33" s="1149"/>
      <c r="AA33" s="1149"/>
      <c r="AB33" s="1149"/>
      <c r="AC33" s="228"/>
      <c r="AD33" s="233"/>
      <c r="AG33" s="208"/>
      <c r="AH33" s="50"/>
      <c r="AI33" s="50"/>
      <c r="AJ33" s="50"/>
      <c r="AK33" s="209"/>
    </row>
    <row r="34" spans="1:38" s="2" customFormat="1">
      <c r="A34" s="11" t="s">
        <v>468</v>
      </c>
      <c r="B34" s="11" t="s">
        <v>1750</v>
      </c>
      <c r="C34" s="30" t="s">
        <v>2460</v>
      </c>
      <c r="D34" s="308" t="s">
        <v>1080</v>
      </c>
      <c r="E34" s="253" t="s">
        <v>390</v>
      </c>
      <c r="F34" s="238"/>
      <c r="G34" s="238"/>
      <c r="H34" s="238"/>
      <c r="I34" s="238"/>
      <c r="J34" s="238"/>
      <c r="K34" s="238"/>
      <c r="L34" s="238"/>
      <c r="M34" s="1146"/>
      <c r="N34" s="1146"/>
      <c r="O34" s="1146"/>
      <c r="P34" s="1146"/>
      <c r="Q34" s="1146"/>
      <c r="R34" s="1146"/>
      <c r="S34" s="1147"/>
      <c r="T34" s="1147"/>
      <c r="U34" s="1147"/>
      <c r="V34" s="1146"/>
      <c r="W34" s="1148"/>
      <c r="X34" s="1147"/>
      <c r="Y34" s="1150"/>
      <c r="Z34" s="1149"/>
      <c r="AA34" s="1149"/>
      <c r="AB34" s="1149"/>
      <c r="AC34" s="228"/>
      <c r="AD34" s="233"/>
      <c r="AG34" s="208"/>
      <c r="AH34" s="50"/>
      <c r="AI34" s="50"/>
      <c r="AJ34" s="50"/>
      <c r="AK34" s="209"/>
    </row>
    <row r="35" spans="1:38" s="2" customFormat="1">
      <c r="A35" s="11" t="s">
        <v>469</v>
      </c>
      <c r="B35" s="11" t="s">
        <v>1751</v>
      </c>
      <c r="C35" s="30" t="s">
        <v>2461</v>
      </c>
      <c r="D35" s="308" t="s">
        <v>1080</v>
      </c>
      <c r="E35" s="253" t="s">
        <v>390</v>
      </c>
      <c r="F35" s="238"/>
      <c r="G35" s="238"/>
      <c r="H35" s="238"/>
      <c r="I35" s="238"/>
      <c r="J35" s="238"/>
      <c r="K35" s="238"/>
      <c r="L35" s="238"/>
      <c r="M35" s="1146"/>
      <c r="N35" s="1146"/>
      <c r="O35" s="1146"/>
      <c r="P35" s="1146"/>
      <c r="Q35" s="1146"/>
      <c r="R35" s="1146"/>
      <c r="S35" s="1147"/>
      <c r="T35" s="1147"/>
      <c r="U35" s="1147"/>
      <c r="V35" s="1146"/>
      <c r="W35" s="1148"/>
      <c r="X35" s="1147"/>
      <c r="Y35" s="1150"/>
      <c r="Z35" s="1149"/>
      <c r="AA35" s="1149"/>
      <c r="AB35" s="1149"/>
      <c r="AC35" s="228"/>
      <c r="AD35" s="233"/>
      <c r="AG35" s="208"/>
      <c r="AH35" s="50"/>
      <c r="AI35" s="50"/>
      <c r="AJ35" s="50"/>
      <c r="AK35" s="209"/>
    </row>
    <row r="36" spans="1:38" s="2" customFormat="1">
      <c r="A36" s="101" t="s">
        <v>1719</v>
      </c>
      <c r="B36" s="11"/>
      <c r="C36" s="30"/>
      <c r="D36" s="253"/>
      <c r="E36" s="253"/>
      <c r="F36" s="238"/>
      <c r="G36" s="238"/>
      <c r="H36" s="238"/>
      <c r="I36" s="238"/>
      <c r="J36" s="238"/>
      <c r="K36" s="238"/>
      <c r="L36" s="238"/>
      <c r="M36" s="1146"/>
      <c r="N36" s="1146"/>
      <c r="O36" s="1146"/>
      <c r="P36" s="1146"/>
      <c r="Q36" s="1146"/>
      <c r="R36" s="1146"/>
      <c r="S36" s="1147"/>
      <c r="T36" s="1147"/>
      <c r="U36" s="1147"/>
      <c r="V36" s="1146"/>
      <c r="W36" s="1147"/>
      <c r="X36" s="1147"/>
      <c r="Y36" s="1150"/>
      <c r="Z36" s="1149"/>
      <c r="AA36" s="1149"/>
      <c r="AB36" s="1149"/>
      <c r="AC36" s="228"/>
      <c r="AD36" s="233"/>
      <c r="AG36" s="208"/>
      <c r="AH36" s="50"/>
      <c r="AI36" s="50"/>
      <c r="AJ36" s="50"/>
      <c r="AK36" s="209"/>
    </row>
    <row r="37" spans="1:38" s="22" customFormat="1" ht="15">
      <c r="A37" s="22" t="s">
        <v>470</v>
      </c>
      <c r="B37" s="22" t="s">
        <v>1752</v>
      </c>
      <c r="C37" s="22" t="s">
        <v>2462</v>
      </c>
      <c r="D37" s="308" t="s">
        <v>1080</v>
      </c>
      <c r="E37" s="253" t="s">
        <v>390</v>
      </c>
      <c r="F37" s="236"/>
      <c r="G37" s="236"/>
      <c r="H37" s="236"/>
      <c r="I37" s="236"/>
      <c r="J37" s="236"/>
      <c r="K37" s="236"/>
      <c r="L37" s="236"/>
      <c r="M37" s="1543"/>
      <c r="N37" s="1543"/>
      <c r="O37" s="1543"/>
      <c r="P37" s="1543"/>
      <c r="Q37" s="1543"/>
      <c r="R37" s="1543"/>
      <c r="S37" s="1543"/>
      <c r="T37" s="1543"/>
      <c r="U37" s="1543"/>
      <c r="V37" s="1543"/>
      <c r="W37" s="1543"/>
      <c r="X37" s="1543"/>
      <c r="Y37" s="1543"/>
      <c r="Z37" s="1543"/>
      <c r="AA37" s="1543"/>
      <c r="AB37" s="1543"/>
      <c r="AC37" s="282"/>
      <c r="AD37" s="278"/>
      <c r="AG37" s="208" t="str">
        <f>IF(AND(Y37&lt;&gt;0,Z37&lt;&gt;""),(Z37/Y37-1),"")</f>
        <v/>
      </c>
      <c r="AH37" s="50" t="str">
        <f>IF(AND(X37&lt;&gt;0,Y37&lt;&gt;""),(Y37/X37-1),"")</f>
        <v/>
      </c>
      <c r="AI37" s="50" t="str">
        <f>IF(AND(W37&lt;&gt;0,X37&lt;&gt;""),(X37/W37-1),"")</f>
        <v/>
      </c>
      <c r="AJ37" s="50" t="str">
        <f>IF(AND(V37&lt;&gt;0,V37&lt;&gt;""),(W37/V37-1),"")</f>
        <v/>
      </c>
      <c r="AK37" s="209" t="str">
        <f>IF(AND(U37&lt;&gt;0,U37&lt;&gt;""),(V37/U37-1),"")</f>
        <v/>
      </c>
      <c r="AL37" s="2"/>
    </row>
    <row r="38" spans="1:38" s="2" customFormat="1" ht="15">
      <c r="A38" s="11" t="s">
        <v>471</v>
      </c>
      <c r="B38" s="11" t="s">
        <v>1753</v>
      </c>
      <c r="C38" s="30" t="s">
        <v>2463</v>
      </c>
      <c r="D38" s="308" t="s">
        <v>1080</v>
      </c>
      <c r="E38" s="253" t="s">
        <v>390</v>
      </c>
      <c r="F38" s="238"/>
      <c r="G38" s="238"/>
      <c r="H38" s="238"/>
      <c r="I38" s="238"/>
      <c r="J38" s="238"/>
      <c r="K38" s="238"/>
      <c r="L38" s="238"/>
      <c r="M38" s="1234"/>
      <c r="N38" s="1234"/>
      <c r="O38" s="1234"/>
      <c r="P38" s="1234"/>
      <c r="Q38" s="1234"/>
      <c r="R38" s="1234"/>
      <c r="S38" s="1234"/>
      <c r="T38" s="1234"/>
      <c r="U38" s="1234"/>
      <c r="V38" s="1234"/>
      <c r="W38" s="1234"/>
      <c r="X38" s="1234"/>
      <c r="Y38" s="1234"/>
      <c r="Z38" s="1234"/>
      <c r="AA38" s="1234"/>
      <c r="AB38" s="1234"/>
      <c r="AC38" s="228"/>
      <c r="AD38" s="233"/>
      <c r="AG38" s="208"/>
      <c r="AH38" s="50"/>
      <c r="AI38" s="50"/>
      <c r="AJ38" s="50"/>
      <c r="AK38" s="209"/>
    </row>
    <row r="39" spans="1:38" s="2" customFormat="1" ht="15">
      <c r="A39" s="11" t="s">
        <v>472</v>
      </c>
      <c r="B39" s="11" t="s">
        <v>1754</v>
      </c>
      <c r="C39" s="30" t="s">
        <v>2464</v>
      </c>
      <c r="D39" s="308" t="s">
        <v>1080</v>
      </c>
      <c r="E39" s="253" t="s">
        <v>390</v>
      </c>
      <c r="F39" s="238"/>
      <c r="G39" s="238"/>
      <c r="H39" s="238"/>
      <c r="I39" s="238"/>
      <c r="J39" s="238"/>
      <c r="K39" s="238"/>
      <c r="L39" s="238"/>
      <c r="M39" s="1234"/>
      <c r="N39" s="1234"/>
      <c r="O39" s="1234"/>
      <c r="P39" s="1234"/>
      <c r="Q39" s="1234"/>
      <c r="R39" s="1234"/>
      <c r="S39" s="1234"/>
      <c r="T39" s="1234"/>
      <c r="U39" s="1234"/>
      <c r="V39" s="1234"/>
      <c r="W39" s="1234"/>
      <c r="X39" s="1234"/>
      <c r="Y39" s="1234"/>
      <c r="Z39" s="1234"/>
      <c r="AA39" s="1234"/>
      <c r="AB39" s="1234"/>
      <c r="AC39" s="228"/>
      <c r="AD39" s="233"/>
      <c r="AG39" s="208"/>
      <c r="AH39" s="50"/>
      <c r="AI39" s="50"/>
      <c r="AJ39" s="50"/>
      <c r="AK39" s="209"/>
    </row>
    <row r="40" spans="1:38" s="2" customFormat="1">
      <c r="A40" s="11" t="s">
        <v>252</v>
      </c>
      <c r="B40" s="2" t="s">
        <v>253</v>
      </c>
      <c r="C40" s="2" t="s">
        <v>2465</v>
      </c>
      <c r="D40" s="308" t="s">
        <v>1080</v>
      </c>
      <c r="E40" s="253" t="s">
        <v>390</v>
      </c>
      <c r="G40" s="238"/>
      <c r="H40" s="238"/>
      <c r="I40" s="238"/>
      <c r="J40" s="238"/>
      <c r="K40" s="238"/>
      <c r="L40" s="238"/>
      <c r="M40" s="1146"/>
      <c r="N40" s="1146"/>
      <c r="O40" s="1146"/>
      <c r="P40" s="1146"/>
      <c r="Q40" s="1146"/>
      <c r="R40" s="1146"/>
      <c r="S40" s="1146"/>
      <c r="T40" s="1147"/>
      <c r="U40" s="1147"/>
      <c r="V40" s="1147"/>
      <c r="W40" s="1146"/>
      <c r="X40" s="1147"/>
      <c r="Y40" s="1147"/>
      <c r="Z40" s="1147"/>
      <c r="AA40" s="1147"/>
      <c r="AB40" s="1147"/>
      <c r="AC40" s="228"/>
      <c r="AD40" s="228"/>
      <c r="AE40" s="233"/>
      <c r="AG40" s="208"/>
      <c r="AH40" s="50"/>
      <c r="AI40" s="50"/>
      <c r="AJ40" s="50"/>
      <c r="AK40" s="209"/>
    </row>
    <row r="41" spans="1:38" s="2" customFormat="1">
      <c r="A41" s="11" t="s">
        <v>254</v>
      </c>
      <c r="B41" s="11" t="s">
        <v>255</v>
      </c>
      <c r="C41" s="30" t="s">
        <v>2466</v>
      </c>
      <c r="D41" s="308" t="s">
        <v>1080</v>
      </c>
      <c r="E41" s="253" t="s">
        <v>390</v>
      </c>
      <c r="G41" s="237"/>
      <c r="H41" s="237"/>
      <c r="I41" s="237"/>
      <c r="J41" s="237"/>
      <c r="K41" s="237"/>
      <c r="L41" s="237"/>
      <c r="M41" s="1147"/>
      <c r="N41" s="1147"/>
      <c r="O41" s="1147"/>
      <c r="P41" s="1147"/>
      <c r="Q41" s="1147"/>
      <c r="R41" s="1147"/>
      <c r="S41" s="1147"/>
      <c r="T41" s="1147"/>
      <c r="U41" s="1147"/>
      <c r="V41" s="1147"/>
      <c r="W41" s="1152"/>
      <c r="X41" s="1148"/>
      <c r="Y41" s="1147"/>
      <c r="Z41" s="1147"/>
      <c r="AA41" s="1147"/>
      <c r="AB41" s="1147"/>
      <c r="AC41" s="228"/>
      <c r="AD41" s="228"/>
      <c r="AE41" s="233"/>
      <c r="AG41" s="208"/>
      <c r="AH41" s="50"/>
      <c r="AI41" s="50"/>
      <c r="AJ41" s="50"/>
      <c r="AK41" s="209"/>
    </row>
    <row r="42" spans="1:38" s="2" customFormat="1">
      <c r="A42" s="11" t="s">
        <v>366</v>
      </c>
      <c r="B42" s="11" t="s">
        <v>1755</v>
      </c>
      <c r="C42" s="30" t="s">
        <v>2467</v>
      </c>
      <c r="D42" s="308" t="s">
        <v>1080</v>
      </c>
      <c r="E42" s="253" t="s">
        <v>390</v>
      </c>
      <c r="F42" s="238"/>
      <c r="G42" s="238"/>
      <c r="H42" s="238"/>
      <c r="I42" s="238"/>
      <c r="J42" s="238"/>
      <c r="K42" s="238"/>
      <c r="L42" s="238"/>
      <c r="M42" s="1146"/>
      <c r="N42" s="1146"/>
      <c r="O42" s="1146"/>
      <c r="P42" s="1146"/>
      <c r="Q42" s="1146"/>
      <c r="R42" s="1146"/>
      <c r="S42" s="1147"/>
      <c r="T42" s="1147"/>
      <c r="U42" s="1147"/>
      <c r="V42" s="1146"/>
      <c r="W42" s="1148"/>
      <c r="X42" s="1147"/>
      <c r="Y42" s="1150"/>
      <c r="Z42" s="1149"/>
      <c r="AA42" s="1149"/>
      <c r="AB42" s="1149"/>
      <c r="AC42" s="228"/>
      <c r="AD42" s="229"/>
      <c r="AG42" s="208"/>
      <c r="AH42" s="50"/>
      <c r="AI42" s="50"/>
      <c r="AJ42" s="50"/>
      <c r="AK42" s="209"/>
    </row>
    <row r="43" spans="1:38" s="2" customFormat="1">
      <c r="A43" s="11" t="s">
        <v>367</v>
      </c>
      <c r="B43" s="11" t="s">
        <v>1756</v>
      </c>
      <c r="C43" s="30" t="s">
        <v>2468</v>
      </c>
      <c r="D43" s="308" t="s">
        <v>1080</v>
      </c>
      <c r="E43" s="253" t="s">
        <v>390</v>
      </c>
      <c r="F43" s="238"/>
      <c r="G43" s="238"/>
      <c r="H43" s="238"/>
      <c r="I43" s="238"/>
      <c r="J43" s="238"/>
      <c r="K43" s="238"/>
      <c r="L43" s="238"/>
      <c r="M43" s="1146"/>
      <c r="N43" s="1146"/>
      <c r="O43" s="1146"/>
      <c r="P43" s="1146"/>
      <c r="Q43" s="1146"/>
      <c r="R43" s="1146"/>
      <c r="S43" s="1147"/>
      <c r="T43" s="1147"/>
      <c r="U43" s="1147"/>
      <c r="V43" s="1146"/>
      <c r="W43" s="1147"/>
      <c r="X43" s="1147"/>
      <c r="Y43" s="1150"/>
      <c r="Z43" s="1149"/>
      <c r="AA43" s="1149"/>
      <c r="AB43" s="1149"/>
      <c r="AC43" s="228"/>
      <c r="AD43" s="233"/>
      <c r="AG43" s="208"/>
      <c r="AH43" s="50"/>
      <c r="AI43" s="50"/>
      <c r="AJ43" s="50"/>
      <c r="AK43" s="209"/>
    </row>
    <row r="44" spans="1:38" s="2" customFormat="1">
      <c r="A44" s="11" t="s">
        <v>368</v>
      </c>
      <c r="B44" s="11" t="s">
        <v>1757</v>
      </c>
      <c r="C44" s="30" t="s">
        <v>2469</v>
      </c>
      <c r="D44" s="308" t="s">
        <v>1080</v>
      </c>
      <c r="E44" s="253" t="s">
        <v>390</v>
      </c>
      <c r="F44" s="238"/>
      <c r="G44" s="238"/>
      <c r="H44" s="238"/>
      <c r="I44" s="238"/>
      <c r="J44" s="238"/>
      <c r="K44" s="238"/>
      <c r="L44" s="238"/>
      <c r="M44" s="1146"/>
      <c r="N44" s="1146"/>
      <c r="O44" s="1146"/>
      <c r="P44" s="1146"/>
      <c r="Q44" s="1146"/>
      <c r="R44" s="1146"/>
      <c r="S44" s="1147"/>
      <c r="T44" s="1147"/>
      <c r="U44" s="1147"/>
      <c r="V44" s="1146"/>
      <c r="W44" s="1147"/>
      <c r="X44" s="1147"/>
      <c r="Y44" s="1150"/>
      <c r="Z44" s="1149"/>
      <c r="AA44" s="1149"/>
      <c r="AB44" s="1149"/>
      <c r="AC44" s="228"/>
      <c r="AD44" s="233"/>
      <c r="AG44" s="208"/>
      <c r="AH44" s="50"/>
      <c r="AI44" s="50"/>
      <c r="AJ44" s="50"/>
      <c r="AK44" s="209"/>
    </row>
    <row r="45" spans="1:38" s="2" customFormat="1">
      <c r="A45" s="101" t="s">
        <v>1720</v>
      </c>
      <c r="B45" s="11"/>
      <c r="C45" s="11"/>
      <c r="D45" s="253"/>
      <c r="E45" s="253"/>
      <c r="F45" s="238"/>
      <c r="G45" s="238"/>
      <c r="H45" s="238"/>
      <c r="I45" s="238"/>
      <c r="J45" s="238"/>
      <c r="K45" s="238"/>
      <c r="L45" s="238"/>
      <c r="M45" s="1146"/>
      <c r="N45" s="1146"/>
      <c r="O45" s="1146"/>
      <c r="P45" s="1146"/>
      <c r="Q45" s="1146"/>
      <c r="R45" s="1146"/>
      <c r="S45" s="1147"/>
      <c r="T45" s="1147"/>
      <c r="U45" s="1147"/>
      <c r="V45" s="1146"/>
      <c r="W45" s="1147"/>
      <c r="X45" s="1147"/>
      <c r="Y45" s="1150"/>
      <c r="Z45" s="1149"/>
      <c r="AA45" s="1149"/>
      <c r="AB45" s="1149"/>
      <c r="AC45" s="228"/>
      <c r="AD45" s="233"/>
      <c r="AG45" s="208"/>
      <c r="AH45" s="50"/>
      <c r="AI45" s="50"/>
      <c r="AJ45" s="50"/>
      <c r="AK45" s="209"/>
    </row>
    <row r="46" spans="1:38" s="22" customFormat="1" ht="15">
      <c r="A46" s="22" t="s">
        <v>389</v>
      </c>
      <c r="B46" s="22" t="s">
        <v>1758</v>
      </c>
      <c r="C46" s="22" t="s">
        <v>2470</v>
      </c>
      <c r="D46" s="308" t="s">
        <v>1080</v>
      </c>
      <c r="E46" s="253" t="s">
        <v>390</v>
      </c>
      <c r="F46" s="236"/>
      <c r="G46" s="236"/>
      <c r="H46" s="236"/>
      <c r="I46" s="236"/>
      <c r="J46" s="236"/>
      <c r="K46" s="236"/>
      <c r="L46" s="236"/>
      <c r="M46" s="1223"/>
      <c r="N46" s="1223"/>
      <c r="O46" s="1223"/>
      <c r="P46" s="1223"/>
      <c r="Q46" s="1223"/>
      <c r="R46" s="1223"/>
      <c r="S46" s="1223"/>
      <c r="T46" s="1223"/>
      <c r="U46" s="1223"/>
      <c r="V46" s="1223"/>
      <c r="W46" s="1223"/>
      <c r="X46" s="1223"/>
      <c r="Y46" s="1223"/>
      <c r="Z46" s="1223"/>
      <c r="AA46" s="1223"/>
      <c r="AB46" s="1223"/>
      <c r="AC46" s="282"/>
      <c r="AD46" s="278"/>
      <c r="AG46" s="208" t="str">
        <f>IF(AND(Y46&lt;&gt;0,Z46&lt;&gt;""),(Z46/Y46-1),"")</f>
        <v/>
      </c>
      <c r="AH46" s="50" t="str">
        <f>IF(AND(X46&lt;&gt;0,Y46&lt;&gt;""),(Y46/X46-1),"")</f>
        <v/>
      </c>
      <c r="AI46" s="50" t="str">
        <f>IF(AND(W46&lt;&gt;0,X46&lt;&gt;""),(X46/W46-1),"")</f>
        <v/>
      </c>
      <c r="AJ46" s="50" t="str">
        <f>IF(AND(V46&lt;&gt;0,V46&lt;&gt;""),(W46/V46-1),"")</f>
        <v/>
      </c>
      <c r="AK46" s="209" t="str">
        <f>IF(AND(U46&lt;&gt;0,U46&lt;&gt;""),(V46/U46-1),"")</f>
        <v/>
      </c>
    </row>
    <row r="47" spans="1:38" s="2" customFormat="1">
      <c r="A47" s="11" t="s">
        <v>544</v>
      </c>
      <c r="B47" s="11" t="s">
        <v>1759</v>
      </c>
      <c r="C47" s="30" t="s">
        <v>2471</v>
      </c>
      <c r="D47" s="308" t="s">
        <v>1080</v>
      </c>
      <c r="E47" s="253" t="s">
        <v>390</v>
      </c>
      <c r="F47" s="236"/>
      <c r="G47" s="236"/>
      <c r="H47" s="236"/>
      <c r="I47" s="236"/>
      <c r="J47" s="236"/>
      <c r="K47" s="236"/>
      <c r="L47" s="236"/>
      <c r="M47" s="1147"/>
      <c r="N47" s="1147"/>
      <c r="O47" s="1147"/>
      <c r="P47" s="1147"/>
      <c r="Q47" s="1147"/>
      <c r="R47" s="1147"/>
      <c r="S47" s="1147"/>
      <c r="T47" s="1147"/>
      <c r="U47" s="1147"/>
      <c r="V47" s="1161"/>
      <c r="W47" s="1147"/>
      <c r="X47" s="1147"/>
      <c r="Y47" s="1150"/>
      <c r="Z47" s="1149"/>
      <c r="AA47" s="1149"/>
      <c r="AB47" s="1149"/>
      <c r="AC47" s="228"/>
      <c r="AD47" s="233"/>
      <c r="AG47" s="208"/>
      <c r="AH47" s="50"/>
      <c r="AI47" s="50"/>
      <c r="AJ47" s="50"/>
      <c r="AK47" s="209"/>
    </row>
    <row r="48" spans="1:38" s="2" customFormat="1" ht="15">
      <c r="A48" s="11" t="s">
        <v>545</v>
      </c>
      <c r="B48" s="11" t="s">
        <v>1760</v>
      </c>
      <c r="C48" s="30" t="s">
        <v>2472</v>
      </c>
      <c r="D48" s="308" t="s">
        <v>1080</v>
      </c>
      <c r="E48" s="253" t="s">
        <v>390</v>
      </c>
      <c r="F48" s="236"/>
      <c r="G48" s="236"/>
      <c r="H48" s="236"/>
      <c r="I48" s="236"/>
      <c r="J48" s="236"/>
      <c r="K48" s="236"/>
      <c r="L48" s="236"/>
      <c r="M48" s="1223"/>
      <c r="N48" s="1223"/>
      <c r="O48" s="1223"/>
      <c r="P48" s="1223"/>
      <c r="Q48" s="1223"/>
      <c r="R48" s="1223"/>
      <c r="S48" s="1223"/>
      <c r="T48" s="1223"/>
      <c r="U48" s="1223"/>
      <c r="V48" s="1223"/>
      <c r="W48" s="1223"/>
      <c r="X48" s="1223"/>
      <c r="Y48" s="1223"/>
      <c r="Z48" s="1223"/>
      <c r="AA48" s="1223"/>
      <c r="AB48" s="1223"/>
      <c r="AC48" s="228"/>
      <c r="AD48" s="233"/>
      <c r="AG48" s="208"/>
      <c r="AH48" s="50"/>
      <c r="AI48" s="50"/>
      <c r="AJ48" s="50"/>
      <c r="AK48" s="209"/>
    </row>
    <row r="49" spans="1:37" s="2" customFormat="1">
      <c r="A49" s="11" t="s">
        <v>431</v>
      </c>
      <c r="B49" s="11" t="s">
        <v>1761</v>
      </c>
      <c r="C49" s="30" t="s">
        <v>2473</v>
      </c>
      <c r="D49" s="308" t="s">
        <v>1080</v>
      </c>
      <c r="E49" s="253" t="s">
        <v>390</v>
      </c>
      <c r="F49" s="238"/>
      <c r="G49" s="238"/>
      <c r="H49" s="238"/>
      <c r="I49" s="238"/>
      <c r="J49" s="238"/>
      <c r="K49" s="238"/>
      <c r="L49" s="238"/>
      <c r="M49" s="1146"/>
      <c r="N49" s="1146"/>
      <c r="O49" s="1146"/>
      <c r="P49" s="1171"/>
      <c r="Q49" s="1171"/>
      <c r="R49" s="1171"/>
      <c r="S49" s="1172"/>
      <c r="T49" s="1172"/>
      <c r="U49" s="1172"/>
      <c r="V49" s="1171"/>
      <c r="W49" s="1173"/>
      <c r="X49" s="1172"/>
      <c r="Y49" s="1172"/>
      <c r="Z49" s="1172"/>
      <c r="AA49" s="1172"/>
      <c r="AB49" s="1172"/>
      <c r="AC49" s="282"/>
      <c r="AD49" s="233"/>
      <c r="AG49" s="208"/>
      <c r="AH49" s="50"/>
      <c r="AI49" s="50"/>
      <c r="AJ49" s="50"/>
      <c r="AK49" s="209"/>
    </row>
    <row r="50" spans="1:37" s="2" customFormat="1">
      <c r="A50" s="11" t="s">
        <v>613</v>
      </c>
      <c r="B50" s="11" t="s">
        <v>1762</v>
      </c>
      <c r="C50" s="30" t="s">
        <v>2474</v>
      </c>
      <c r="D50" s="308" t="s">
        <v>1080</v>
      </c>
      <c r="E50" s="253" t="s">
        <v>390</v>
      </c>
      <c r="F50" s="238"/>
      <c r="G50" s="238"/>
      <c r="H50" s="238"/>
      <c r="I50" s="238"/>
      <c r="J50" s="238"/>
      <c r="K50" s="238"/>
      <c r="L50" s="238"/>
      <c r="M50" s="1146"/>
      <c r="N50" s="1146"/>
      <c r="O50" s="1146"/>
      <c r="P50" s="1146"/>
      <c r="Q50" s="1146"/>
      <c r="R50" s="1146"/>
      <c r="S50" s="1147"/>
      <c r="T50" s="1147"/>
      <c r="U50" s="1147"/>
      <c r="V50" s="1146"/>
      <c r="W50" s="1147"/>
      <c r="X50" s="1147"/>
      <c r="Y50" s="1150"/>
      <c r="Z50" s="1149"/>
      <c r="AA50" s="1149"/>
      <c r="AB50" s="1149"/>
      <c r="AC50" s="228"/>
      <c r="AD50" s="233"/>
      <c r="AG50" s="208"/>
      <c r="AH50" s="50"/>
      <c r="AI50" s="50"/>
      <c r="AJ50" s="50"/>
      <c r="AK50" s="209"/>
    </row>
    <row r="51" spans="1:37" s="2" customFormat="1">
      <c r="A51" s="11" t="s">
        <v>614</v>
      </c>
      <c r="B51" s="11" t="s">
        <v>1763</v>
      </c>
      <c r="C51" s="30" t="s">
        <v>2475</v>
      </c>
      <c r="D51" s="308" t="s">
        <v>1080</v>
      </c>
      <c r="E51" s="253" t="s">
        <v>390</v>
      </c>
      <c r="F51" s="238"/>
      <c r="G51" s="238"/>
      <c r="H51" s="238"/>
      <c r="I51" s="238"/>
      <c r="J51" s="238"/>
      <c r="K51" s="238"/>
      <c r="L51" s="238"/>
      <c r="M51" s="1146"/>
      <c r="N51" s="1146"/>
      <c r="O51" s="1146"/>
      <c r="P51" s="1171"/>
      <c r="Q51" s="1171"/>
      <c r="R51" s="1171"/>
      <c r="S51" s="1171"/>
      <c r="T51" s="1171"/>
      <c r="U51" s="1171"/>
      <c r="V51" s="1171"/>
      <c r="W51" s="1171"/>
      <c r="X51" s="1171"/>
      <c r="Y51" s="1171"/>
      <c r="Z51" s="1171"/>
      <c r="AA51" s="1171"/>
      <c r="AB51" s="1171"/>
      <c r="AC51" s="228"/>
      <c r="AD51" s="233"/>
      <c r="AG51" s="208"/>
      <c r="AH51" s="50"/>
      <c r="AI51" s="50"/>
      <c r="AJ51" s="50"/>
      <c r="AK51" s="209"/>
    </row>
    <row r="52" spans="1:37" s="2" customFormat="1">
      <c r="A52" s="101" t="s">
        <v>1721</v>
      </c>
      <c r="B52" s="11"/>
      <c r="C52" s="11"/>
      <c r="D52" s="253"/>
      <c r="E52" s="253"/>
      <c r="F52" s="238"/>
      <c r="G52" s="238"/>
      <c r="H52" s="238"/>
      <c r="I52" s="238"/>
      <c r="J52" s="238"/>
      <c r="K52" s="238"/>
      <c r="L52" s="238"/>
      <c r="M52" s="1146"/>
      <c r="N52" s="1146"/>
      <c r="O52" s="1146"/>
      <c r="P52" s="1146"/>
      <c r="Q52" s="1146"/>
      <c r="R52" s="1146"/>
      <c r="S52" s="1147"/>
      <c r="T52" s="1147"/>
      <c r="U52" s="1147"/>
      <c r="V52" s="1146"/>
      <c r="W52" s="1147"/>
      <c r="X52" s="1147"/>
      <c r="Y52" s="1150"/>
      <c r="Z52" s="1149"/>
      <c r="AA52" s="1149"/>
      <c r="AB52" s="1149"/>
      <c r="AC52" s="228"/>
      <c r="AD52" s="233"/>
      <c r="AG52" s="208"/>
      <c r="AH52" s="50"/>
      <c r="AI52" s="50"/>
      <c r="AJ52" s="50"/>
      <c r="AK52" s="209"/>
    </row>
    <row r="53" spans="1:37" s="22" customFormat="1">
      <c r="A53" s="22" t="s">
        <v>546</v>
      </c>
      <c r="B53" s="22" t="s">
        <v>0</v>
      </c>
      <c r="C53" s="22" t="s">
        <v>2476</v>
      </c>
      <c r="D53" s="308" t="s">
        <v>1080</v>
      </c>
      <c r="E53" s="253" t="s">
        <v>390</v>
      </c>
      <c r="F53" s="237"/>
      <c r="G53" s="237"/>
      <c r="H53" s="237"/>
      <c r="I53" s="237"/>
      <c r="J53" s="237"/>
      <c r="K53" s="237"/>
      <c r="L53" s="237"/>
      <c r="M53" s="1147"/>
      <c r="N53" s="1147"/>
      <c r="O53" s="1147"/>
      <c r="P53" s="1147"/>
      <c r="Q53" s="1147"/>
      <c r="R53" s="1147"/>
      <c r="S53" s="1147"/>
      <c r="T53" s="1147"/>
      <c r="U53" s="1147"/>
      <c r="V53" s="1147"/>
      <c r="W53" s="1147"/>
      <c r="X53" s="1147"/>
      <c r="Y53" s="1147"/>
      <c r="Z53" s="1147"/>
      <c r="AA53" s="1147"/>
      <c r="AB53" s="1147"/>
      <c r="AC53" s="228"/>
      <c r="AD53" s="233"/>
      <c r="AG53" s="208" t="str">
        <f>IF(AND(Y53&lt;&gt;0,Z53&lt;&gt;""),(Z53/Y53-1),"")</f>
        <v/>
      </c>
      <c r="AH53" s="50" t="str">
        <f>IF(AND(X53&lt;&gt;0,Y53&lt;&gt;""),(Y53/X53-1),"")</f>
        <v/>
      </c>
      <c r="AI53" s="50" t="str">
        <f>IF(AND(W53&lt;&gt;0,X53&lt;&gt;""),(X53/W53-1),"")</f>
        <v/>
      </c>
      <c r="AJ53" s="50" t="str">
        <f>IF(AND(V53&lt;&gt;0,V53&lt;&gt;""),(W53/V53-1),"")</f>
        <v/>
      </c>
      <c r="AK53" s="209" t="str">
        <f>IF(AND(U53&lt;&gt;0,U53&lt;&gt;""),(V53/U53-1),"")</f>
        <v/>
      </c>
    </row>
    <row r="54" spans="1:37" s="2" customFormat="1">
      <c r="A54" s="30" t="s">
        <v>547</v>
      </c>
      <c r="B54" s="30" t="s">
        <v>1</v>
      </c>
      <c r="C54" s="30" t="s">
        <v>2477</v>
      </c>
      <c r="D54" s="308" t="s">
        <v>1080</v>
      </c>
      <c r="E54" s="253" t="s">
        <v>390</v>
      </c>
      <c r="F54" s="237"/>
      <c r="G54" s="237"/>
      <c r="H54" s="237"/>
      <c r="I54" s="237"/>
      <c r="J54" s="237"/>
      <c r="K54" s="237"/>
      <c r="L54" s="237"/>
      <c r="M54" s="1147"/>
      <c r="N54" s="1147"/>
      <c r="O54" s="1147"/>
      <c r="P54" s="1147"/>
      <c r="Q54" s="1147"/>
      <c r="R54" s="1147"/>
      <c r="S54" s="1147"/>
      <c r="T54" s="1147"/>
      <c r="U54" s="1147"/>
      <c r="V54" s="1147"/>
      <c r="W54" s="1147"/>
      <c r="X54" s="1147"/>
      <c r="Y54" s="1147"/>
      <c r="Z54" s="1147"/>
      <c r="AA54" s="1147"/>
      <c r="AB54" s="1147"/>
      <c r="AC54" s="228"/>
      <c r="AD54" s="233"/>
      <c r="AG54" s="208"/>
      <c r="AH54" s="50"/>
      <c r="AI54" s="50"/>
      <c r="AJ54" s="50"/>
      <c r="AK54" s="209"/>
    </row>
    <row r="55" spans="1:37" s="2" customFormat="1">
      <c r="A55" s="30" t="s">
        <v>548</v>
      </c>
      <c r="B55" s="30" t="s">
        <v>2</v>
      </c>
      <c r="C55" s="30" t="s">
        <v>2478</v>
      </c>
      <c r="D55" s="308" t="s">
        <v>1080</v>
      </c>
      <c r="E55" s="253" t="s">
        <v>390</v>
      </c>
      <c r="F55" s="237"/>
      <c r="G55" s="237"/>
      <c r="H55" s="237"/>
      <c r="I55" s="237"/>
      <c r="J55" s="237"/>
      <c r="K55" s="237"/>
      <c r="L55" s="237"/>
      <c r="M55" s="1147"/>
      <c r="N55" s="1147"/>
      <c r="O55" s="1147"/>
      <c r="P55" s="1147"/>
      <c r="Q55" s="1147"/>
      <c r="R55" s="1147"/>
      <c r="S55" s="1147"/>
      <c r="T55" s="1147"/>
      <c r="U55" s="1147"/>
      <c r="V55" s="1147"/>
      <c r="W55" s="1147"/>
      <c r="X55" s="1147"/>
      <c r="Y55" s="1147"/>
      <c r="Z55" s="1147"/>
      <c r="AA55" s="1147"/>
      <c r="AB55" s="1147"/>
      <c r="AC55" s="228"/>
      <c r="AD55" s="233"/>
      <c r="AG55" s="208"/>
      <c r="AH55" s="50"/>
      <c r="AI55" s="50"/>
      <c r="AJ55" s="50"/>
      <c r="AK55" s="209"/>
    </row>
    <row r="56" spans="1:37" s="2" customFormat="1">
      <c r="A56" s="30"/>
      <c r="B56" s="30"/>
      <c r="C56" s="6"/>
      <c r="D56" s="253"/>
      <c r="E56" s="253"/>
      <c r="F56" s="238"/>
      <c r="G56" s="238"/>
      <c r="H56" s="238"/>
      <c r="I56" s="238"/>
      <c r="J56" s="238"/>
      <c r="K56" s="238"/>
      <c r="L56" s="238"/>
      <c r="M56" s="1146"/>
      <c r="N56" s="1146"/>
      <c r="O56" s="1146"/>
      <c r="P56" s="1146"/>
      <c r="Q56" s="1146"/>
      <c r="R56" s="1146"/>
      <c r="S56" s="1147"/>
      <c r="T56" s="1147"/>
      <c r="U56" s="1147"/>
      <c r="V56" s="1146"/>
      <c r="W56" s="1148"/>
      <c r="X56" s="1147"/>
      <c r="Y56" s="1147"/>
      <c r="Z56" s="1149"/>
      <c r="AA56" s="1149"/>
      <c r="AB56" s="1149"/>
      <c r="AC56" s="228"/>
      <c r="AD56" s="233"/>
      <c r="AG56" s="205"/>
      <c r="AH56" s="206"/>
      <c r="AI56" s="206"/>
      <c r="AJ56" s="206"/>
      <c r="AK56" s="207"/>
    </row>
    <row r="57" spans="1:37" s="2" customFormat="1">
      <c r="A57" s="102" t="s">
        <v>1722</v>
      </c>
      <c r="B57" s="103"/>
      <c r="C57" s="256"/>
      <c r="D57" s="256"/>
      <c r="E57" s="257"/>
      <c r="F57" s="264"/>
      <c r="G57" s="264"/>
      <c r="H57" s="264"/>
      <c r="I57" s="264"/>
      <c r="J57" s="264"/>
      <c r="K57" s="264"/>
      <c r="L57" s="264"/>
      <c r="M57" s="1224"/>
      <c r="N57" s="1224"/>
      <c r="O57" s="1224"/>
      <c r="P57" s="1224"/>
      <c r="Q57" s="1224"/>
      <c r="R57" s="1224"/>
      <c r="S57" s="1224"/>
      <c r="T57" s="1224"/>
      <c r="U57" s="1224"/>
      <c r="V57" s="1224"/>
      <c r="W57" s="1224"/>
      <c r="X57" s="1224"/>
      <c r="Y57" s="1224"/>
      <c r="Z57" s="1224"/>
      <c r="AA57" s="1224"/>
      <c r="AB57" s="1224"/>
      <c r="AC57" s="264"/>
      <c r="AD57" s="229"/>
      <c r="AG57" s="205"/>
      <c r="AH57" s="206"/>
      <c r="AI57" s="206"/>
      <c r="AJ57" s="206"/>
      <c r="AK57" s="207"/>
    </row>
    <row r="58" spans="1:37" s="515" customFormat="1">
      <c r="A58" s="513" t="s">
        <v>615</v>
      </c>
      <c r="B58" s="6" t="s">
        <v>9</v>
      </c>
      <c r="C58" s="23" t="s">
        <v>2479</v>
      </c>
      <c r="D58" s="494" t="s">
        <v>1080</v>
      </c>
      <c r="E58" s="494" t="s">
        <v>3</v>
      </c>
      <c r="F58" s="528"/>
      <c r="G58" s="528"/>
      <c r="H58" s="528"/>
      <c r="I58" s="528"/>
      <c r="J58" s="528"/>
      <c r="K58" s="528"/>
      <c r="L58" s="528"/>
      <c r="M58" s="528"/>
      <c r="N58" s="528"/>
      <c r="O58" s="528"/>
      <c r="P58" s="528"/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14"/>
      <c r="AD58" s="527"/>
      <c r="AG58" s="497" t="str">
        <f>IF(AND(Y58&lt;&gt;0,Z58&lt;&gt;""),(Z58/Y58-1),"")</f>
        <v/>
      </c>
      <c r="AH58" s="498" t="str">
        <f>IF(AND(X58&lt;&gt;0,Y58&lt;&gt;""),(Y58/X58-1),"")</f>
        <v/>
      </c>
      <c r="AI58" s="498" t="str">
        <f>IF(AND(W58&lt;&gt;0,X58&lt;&gt;""),(X58/W58-1),"")</f>
        <v/>
      </c>
      <c r="AJ58" s="498" t="str">
        <f>IF(AND(V58&lt;&gt;0,V58&lt;&gt;""),(W58/V58-1),"")</f>
        <v/>
      </c>
      <c r="AK58" s="499" t="str">
        <f>IF(AND(U58&lt;&gt;0,U58&lt;&gt;""),(V58/U58-1),"")</f>
        <v/>
      </c>
    </row>
    <row r="59" spans="1:37" s="515" customFormat="1">
      <c r="A59" s="513" t="s">
        <v>616</v>
      </c>
      <c r="B59" s="6" t="s">
        <v>10</v>
      </c>
      <c r="C59" s="23" t="s">
        <v>2480</v>
      </c>
      <c r="D59" s="494" t="s">
        <v>1080</v>
      </c>
      <c r="E59" s="494" t="s">
        <v>3</v>
      </c>
      <c r="F59" s="528"/>
      <c r="G59" s="528"/>
      <c r="H59" s="528"/>
      <c r="I59" s="528"/>
      <c r="J59" s="528"/>
      <c r="K59" s="528"/>
      <c r="L59" s="528"/>
      <c r="M59" s="1240"/>
      <c r="N59" s="1240"/>
      <c r="O59" s="1240"/>
      <c r="P59" s="1241"/>
      <c r="Q59" s="1241"/>
      <c r="R59" s="1241"/>
      <c r="S59" s="1241"/>
      <c r="T59" s="1241"/>
      <c r="U59" s="1241"/>
      <c r="V59" s="1241"/>
      <c r="W59" s="1241"/>
      <c r="X59" s="1241"/>
      <c r="Y59" s="1241"/>
      <c r="Z59" s="1240"/>
      <c r="AA59" s="1240"/>
      <c r="AB59" s="1240"/>
      <c r="AC59" s="514"/>
      <c r="AD59" s="527"/>
      <c r="AG59" s="524"/>
      <c r="AH59" s="525"/>
      <c r="AI59" s="525"/>
      <c r="AJ59" s="525"/>
      <c r="AK59" s="526"/>
    </row>
    <row r="60" spans="1:37" s="515" customFormat="1">
      <c r="A60" s="513" t="s">
        <v>617</v>
      </c>
      <c r="B60" s="6" t="s">
        <v>11</v>
      </c>
      <c r="C60" s="23" t="s">
        <v>2481</v>
      </c>
      <c r="D60" s="494" t="s">
        <v>1080</v>
      </c>
      <c r="E60" s="494" t="s">
        <v>3</v>
      </c>
      <c r="F60" s="528"/>
      <c r="G60" s="528"/>
      <c r="H60" s="528"/>
      <c r="I60" s="528"/>
      <c r="J60" s="528"/>
      <c r="K60" s="528"/>
      <c r="L60" s="528"/>
      <c r="M60" s="1240"/>
      <c r="N60" s="1240"/>
      <c r="O60" s="1240"/>
      <c r="P60" s="1241"/>
      <c r="Q60" s="1241"/>
      <c r="R60" s="1241"/>
      <c r="S60" s="1241"/>
      <c r="T60" s="1241"/>
      <c r="U60" s="1241"/>
      <c r="V60" s="1241"/>
      <c r="W60" s="1241"/>
      <c r="X60" s="1241"/>
      <c r="Y60" s="1241"/>
      <c r="Z60" s="1240"/>
      <c r="AA60" s="1240"/>
      <c r="AB60" s="1240"/>
      <c r="AC60" s="514"/>
      <c r="AD60" s="527"/>
      <c r="AG60" s="524"/>
      <c r="AH60" s="525"/>
      <c r="AI60" s="525"/>
      <c r="AJ60" s="525"/>
      <c r="AK60" s="526"/>
    </row>
    <row r="61" spans="1:37" s="2" customFormat="1">
      <c r="A61" s="6" t="s">
        <v>618</v>
      </c>
      <c r="B61" s="6" t="s">
        <v>12</v>
      </c>
      <c r="C61" s="23" t="s">
        <v>2482</v>
      </c>
      <c r="D61" s="308" t="s">
        <v>1080</v>
      </c>
      <c r="E61" s="494" t="s">
        <v>3</v>
      </c>
      <c r="F61" s="238"/>
      <c r="G61" s="238"/>
      <c r="H61" s="238"/>
      <c r="I61" s="238"/>
      <c r="J61" s="238"/>
      <c r="K61" s="238"/>
      <c r="L61" s="238"/>
      <c r="M61" s="1242"/>
      <c r="N61" s="1242"/>
      <c r="O61" s="1242"/>
      <c r="P61" s="1242"/>
      <c r="Q61" s="1242"/>
      <c r="R61" s="1242"/>
      <c r="S61" s="1243"/>
      <c r="T61" s="1243"/>
      <c r="U61" s="1243"/>
      <c r="V61" s="1242"/>
      <c r="W61" s="1244"/>
      <c r="X61" s="1243"/>
      <c r="Y61" s="1243"/>
      <c r="Z61" s="1243"/>
      <c r="AA61" s="1243"/>
      <c r="AB61" s="1243"/>
      <c r="AC61" s="228"/>
      <c r="AD61" s="233"/>
      <c r="AG61" s="205"/>
      <c r="AH61" s="206"/>
      <c r="AI61" s="206"/>
      <c r="AJ61" s="206"/>
      <c r="AK61" s="207"/>
    </row>
    <row r="62" spans="1:37" s="2" customFormat="1">
      <c r="A62" s="6" t="s">
        <v>619</v>
      </c>
      <c r="B62" s="6" t="s">
        <v>13</v>
      </c>
      <c r="C62" s="23" t="s">
        <v>2483</v>
      </c>
      <c r="D62" s="308" t="s">
        <v>1080</v>
      </c>
      <c r="E62" s="494" t="s">
        <v>3</v>
      </c>
      <c r="F62" s="238"/>
      <c r="G62" s="238"/>
      <c r="H62" s="238"/>
      <c r="I62" s="238"/>
      <c r="J62" s="238"/>
      <c r="K62" s="238"/>
      <c r="L62" s="238"/>
      <c r="M62" s="1242"/>
      <c r="N62" s="1242"/>
      <c r="O62" s="1242"/>
      <c r="P62" s="1242"/>
      <c r="Q62" s="1242"/>
      <c r="R62" s="1242"/>
      <c r="S62" s="1243"/>
      <c r="T62" s="1243"/>
      <c r="U62" s="1243"/>
      <c r="V62" s="1242"/>
      <c r="W62" s="1243"/>
      <c r="X62" s="1243"/>
      <c r="Y62" s="1243"/>
      <c r="Z62" s="1243"/>
      <c r="AA62" s="1243"/>
      <c r="AB62" s="1243"/>
      <c r="AC62" s="228"/>
      <c r="AD62" s="233"/>
      <c r="AG62" s="208" t="str">
        <f>IF(AND(Y62&lt;&gt;0,Z62&lt;&gt;""),(Z62/Y62-1),"")</f>
        <v/>
      </c>
      <c r="AH62" s="50" t="str">
        <f>IF(AND(X62&lt;&gt;0,Y62&lt;&gt;""),(Y62/X62-1),"")</f>
        <v/>
      </c>
      <c r="AI62" s="50" t="str">
        <f>IF(AND(W62&lt;&gt;0,X62&lt;&gt;""),(X62/W62-1),"")</f>
        <v/>
      </c>
      <c r="AJ62" s="50" t="str">
        <f>IF(AND(V62&lt;&gt;0,V62&lt;&gt;""),(W62/V62-1),"")</f>
        <v/>
      </c>
      <c r="AK62" s="209" t="str">
        <f>IF(AND(U62&lt;&gt;0,U62&lt;&gt;""),(V62/U62-1),"")</f>
        <v/>
      </c>
    </row>
    <row r="63" spans="1:37" s="45" customFormat="1">
      <c r="A63" s="6" t="s">
        <v>620</v>
      </c>
      <c r="B63" s="6" t="s">
        <v>14</v>
      </c>
      <c r="C63" s="23" t="s">
        <v>2484</v>
      </c>
      <c r="D63" s="308" t="s">
        <v>1080</v>
      </c>
      <c r="E63" s="494" t="s">
        <v>3</v>
      </c>
      <c r="F63" s="238"/>
      <c r="G63" s="238"/>
      <c r="H63" s="238"/>
      <c r="I63" s="238"/>
      <c r="J63" s="238"/>
      <c r="K63" s="238"/>
      <c r="L63" s="238"/>
      <c r="M63" s="1242"/>
      <c r="N63" s="1242"/>
      <c r="O63" s="1242"/>
      <c r="P63" s="1242"/>
      <c r="Q63" s="1242"/>
      <c r="R63" s="1242"/>
      <c r="S63" s="1243"/>
      <c r="T63" s="1243"/>
      <c r="U63" s="1243"/>
      <c r="V63" s="1242"/>
      <c r="W63" s="1242"/>
      <c r="X63" s="1242"/>
      <c r="Y63" s="1242"/>
      <c r="Z63" s="1243"/>
      <c r="AA63" s="1243"/>
      <c r="AB63" s="1243"/>
      <c r="AC63" s="228"/>
      <c r="AD63" s="233"/>
      <c r="AG63" s="208" t="str">
        <f>IF(AND(Y63&lt;&gt;0,Z63&lt;&gt;""),(Z63/Y63-1),"")</f>
        <v/>
      </c>
      <c r="AH63" s="50" t="str">
        <f>IF(AND(X63&lt;&gt;0,Y63&lt;&gt;""),(Y63/X63-1),"")</f>
        <v/>
      </c>
      <c r="AI63" s="50" t="str">
        <f>IF(AND(W63&lt;&gt;0,X63&lt;&gt;""),(X63/W63-1),"")</f>
        <v/>
      </c>
      <c r="AJ63" s="50" t="str">
        <f>IF(AND(V63&lt;&gt;0,V63&lt;&gt;""),(W63/V63-1),"")</f>
        <v/>
      </c>
      <c r="AK63" s="209" t="str">
        <f>IF(AND(U63&lt;&gt;0,U63&lt;&gt;""),(V63/U63-1),"")</f>
        <v/>
      </c>
    </row>
    <row r="64" spans="1:37" s="2" customFormat="1">
      <c r="A64" s="6" t="s">
        <v>621</v>
      </c>
      <c r="B64" s="6" t="s">
        <v>15</v>
      </c>
      <c r="C64" s="23" t="s">
        <v>2485</v>
      </c>
      <c r="D64" s="308" t="s">
        <v>1080</v>
      </c>
      <c r="E64" s="494" t="s">
        <v>3</v>
      </c>
      <c r="F64" s="238"/>
      <c r="G64" s="238"/>
      <c r="H64" s="238"/>
      <c r="I64" s="238"/>
      <c r="J64" s="238"/>
      <c r="K64" s="238"/>
      <c r="L64" s="238"/>
      <c r="M64" s="1242"/>
      <c r="N64" s="1242"/>
      <c r="O64" s="1242"/>
      <c r="P64" s="1242"/>
      <c r="Q64" s="1242"/>
      <c r="R64" s="1242"/>
      <c r="S64" s="1243"/>
      <c r="T64" s="1243"/>
      <c r="U64" s="1243"/>
      <c r="V64" s="1242"/>
      <c r="W64" s="1243"/>
      <c r="X64" s="1243"/>
      <c r="Y64" s="1243"/>
      <c r="Z64" s="1243"/>
      <c r="AA64" s="1243"/>
      <c r="AB64" s="1243"/>
      <c r="AC64" s="228"/>
      <c r="AD64" s="233"/>
      <c r="AG64" s="208" t="str">
        <f>IF(AND(Y64&lt;&gt;0,Z64&lt;&gt;""),(Z64/Y64-1),"")</f>
        <v/>
      </c>
      <c r="AH64" s="50" t="str">
        <f>IF(AND(X64&lt;&gt;0,Y64&lt;&gt;""),(Y64/X64-1),"")</f>
        <v/>
      </c>
      <c r="AI64" s="50" t="str">
        <f>IF(AND(W64&lt;&gt;0,X64&lt;&gt;""),(X64/W64-1),"")</f>
        <v/>
      </c>
      <c r="AJ64" s="50" t="str">
        <f>IF(AND(V64&lt;&gt;0,V64&lt;&gt;""),(W64/V64-1),"")</f>
        <v/>
      </c>
      <c r="AK64" s="209" t="str">
        <f>IF(AND(U64&lt;&gt;0,U64&lt;&gt;""),(V64/U64-1),"")</f>
        <v/>
      </c>
    </row>
    <row r="65" spans="1:37" s="2" customFormat="1">
      <c r="A65" s="1" t="s">
        <v>699</v>
      </c>
      <c r="B65" s="1" t="s">
        <v>16</v>
      </c>
      <c r="C65" s="1" t="s">
        <v>2486</v>
      </c>
      <c r="D65" s="308" t="s">
        <v>1080</v>
      </c>
      <c r="E65" s="494" t="s">
        <v>3</v>
      </c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62"/>
      <c r="Q65" s="262"/>
      <c r="R65" s="262"/>
      <c r="S65" s="265"/>
      <c r="T65" s="265"/>
      <c r="U65" s="265"/>
      <c r="V65" s="262"/>
      <c r="W65" s="261"/>
      <c r="X65" s="1147"/>
      <c r="Y65" s="236"/>
      <c r="Z65" s="228"/>
      <c r="AA65" s="228"/>
      <c r="AB65" s="228"/>
      <c r="AC65" s="228"/>
      <c r="AD65" s="233"/>
      <c r="AG65" s="208" t="str">
        <f>IF(AND(Y65&lt;&gt;0,Z65&lt;&gt;""),(Z65/Y65-1),"")</f>
        <v/>
      </c>
      <c r="AH65" s="50" t="str">
        <f>IF(AND(X65&lt;&gt;0,Y65&lt;&gt;""),(Y65/X65-1),"")</f>
        <v/>
      </c>
      <c r="AI65" s="50" t="str">
        <f>IF(AND(W65&lt;&gt;0,X65&lt;&gt;""),(X65/W65-1),"")</f>
        <v/>
      </c>
      <c r="AJ65" s="50" t="str">
        <f>IF(AND(V65&lt;&gt;0,V65&lt;&gt;""),(W65/V65-1),"")</f>
        <v/>
      </c>
      <c r="AK65" s="209" t="str">
        <f>IF(AND(U65&lt;&gt;0,U65&lt;&gt;""),(V65/U65-1),"")</f>
        <v/>
      </c>
    </row>
    <row r="66" spans="1:37" s="2" customFormat="1" ht="5.25" customHeight="1">
      <c r="A66" s="6"/>
      <c r="B66" s="6"/>
      <c r="C66" s="6"/>
      <c r="D66" s="254"/>
      <c r="E66" s="253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62"/>
      <c r="Q66" s="262"/>
      <c r="R66" s="262"/>
      <c r="S66" s="265"/>
      <c r="T66" s="265"/>
      <c r="U66" s="265"/>
      <c r="V66" s="262"/>
      <c r="W66" s="261"/>
      <c r="X66" s="236"/>
      <c r="Y66" s="236"/>
      <c r="Z66" s="228"/>
      <c r="AA66" s="228"/>
      <c r="AB66" s="228"/>
      <c r="AC66" s="228"/>
      <c r="AD66" s="233"/>
      <c r="AG66" s="205"/>
      <c r="AH66" s="206"/>
      <c r="AI66" s="206"/>
      <c r="AJ66" s="206"/>
      <c r="AK66" s="207"/>
    </row>
    <row r="67" spans="1:37" s="2" customFormat="1">
      <c r="A67" s="9"/>
      <c r="B67" s="6"/>
      <c r="C67" s="6"/>
      <c r="D67" s="254"/>
      <c r="E67" s="253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42"/>
      <c r="T67" s="237"/>
      <c r="U67" s="237"/>
      <c r="V67" s="238"/>
      <c r="W67" s="237"/>
      <c r="X67" s="236"/>
      <c r="Y67" s="236"/>
      <c r="Z67" s="228"/>
      <c r="AA67" s="228"/>
      <c r="AB67" s="228"/>
      <c r="AC67" s="228"/>
      <c r="AD67" s="233"/>
      <c r="AG67" s="205"/>
      <c r="AH67" s="206"/>
      <c r="AI67" s="206"/>
      <c r="AJ67" s="206"/>
      <c r="AK67" s="207"/>
    </row>
    <row r="68" spans="1:37" s="2" customFormat="1">
      <c r="A68" s="102" t="s">
        <v>1723</v>
      </c>
      <c r="B68" s="103"/>
      <c r="C68" s="103"/>
      <c r="D68" s="256"/>
      <c r="E68" s="257"/>
      <c r="F68" s="264"/>
      <c r="G68" s="264"/>
      <c r="H68" s="264"/>
      <c r="I68" s="264"/>
      <c r="J68" s="264"/>
      <c r="K68" s="264"/>
      <c r="L68" s="264"/>
      <c r="M68" s="1224"/>
      <c r="N68" s="1224"/>
      <c r="O68" s="1224"/>
      <c r="P68" s="1224"/>
      <c r="Q68" s="1224"/>
      <c r="R68" s="1224"/>
      <c r="S68" s="1224"/>
      <c r="T68" s="1224"/>
      <c r="U68" s="1224"/>
      <c r="V68" s="1224"/>
      <c r="W68" s="1224"/>
      <c r="X68" s="1224"/>
      <c r="Y68" s="1224"/>
      <c r="Z68" s="1224"/>
      <c r="AA68" s="1224"/>
      <c r="AB68" s="1224"/>
      <c r="AC68" s="264"/>
      <c r="AD68" s="229"/>
      <c r="AG68" s="205"/>
      <c r="AH68" s="206"/>
      <c r="AI68" s="206"/>
      <c r="AJ68" s="206"/>
      <c r="AK68" s="207"/>
    </row>
    <row r="69" spans="1:37" s="72" customFormat="1">
      <c r="A69" s="72" t="s">
        <v>2295</v>
      </c>
      <c r="B69" s="309" t="s">
        <v>19</v>
      </c>
      <c r="C69" s="309" t="s">
        <v>2487</v>
      </c>
      <c r="D69" s="221" t="s">
        <v>1080</v>
      </c>
      <c r="E69" s="221" t="s">
        <v>727</v>
      </c>
      <c r="F69" s="239"/>
      <c r="G69" s="239"/>
      <c r="H69" s="239"/>
      <c r="I69" s="239"/>
      <c r="J69" s="239"/>
      <c r="K69" s="239"/>
      <c r="L69" s="239"/>
      <c r="M69" s="1153"/>
      <c r="N69" s="1153"/>
      <c r="O69" s="1153"/>
      <c r="P69" s="380"/>
      <c r="Q69" s="1153"/>
      <c r="R69" s="1153"/>
      <c r="S69" s="1153"/>
      <c r="T69" s="1153"/>
      <c r="U69" s="1153"/>
      <c r="V69" s="1153"/>
      <c r="W69" s="1153"/>
      <c r="X69" s="1153"/>
      <c r="Y69" s="380"/>
      <c r="Z69" s="1225"/>
      <c r="AA69" s="1225"/>
      <c r="AB69" s="1225"/>
      <c r="AC69" s="310"/>
      <c r="AD69" s="269"/>
      <c r="AG69" s="208" t="str">
        <f t="shared" ref="AG69:AG75" si="1">IF(AND(Y69&lt;&gt;0,Z69&lt;&gt;""),(Z69/Y69-1),"")</f>
        <v/>
      </c>
      <c r="AH69" s="50" t="str">
        <f t="shared" ref="AH69:AH75" si="2">IF(AND(X69&lt;&gt;0,Y69&lt;&gt;""),(Y69/X69-1),"")</f>
        <v/>
      </c>
      <c r="AI69" s="50" t="str">
        <f t="shared" ref="AI69:AI75" si="3">IF(AND(W69&lt;&gt;0,X69&lt;&gt;""),(X69/W69-1),"")</f>
        <v/>
      </c>
      <c r="AJ69" s="50" t="str">
        <f t="shared" ref="AJ69:AJ75" si="4">IF(AND(V69&lt;&gt;0,V69&lt;&gt;""),(W69/V69-1),"")</f>
        <v/>
      </c>
      <c r="AK69" s="209" t="str">
        <f t="shared" ref="AK69:AK75" si="5">IF(AND(U69&lt;&gt;0,U69&lt;&gt;""),(V69/U69-1),"")</f>
        <v/>
      </c>
    </row>
    <row r="70" spans="1:37" s="72" customFormat="1">
      <c r="A70" s="72" t="s">
        <v>1082</v>
      </c>
      <c r="B70" s="72" t="s">
        <v>18</v>
      </c>
      <c r="C70" s="309" t="s">
        <v>2493</v>
      </c>
      <c r="D70" s="494" t="s">
        <v>1080</v>
      </c>
      <c r="E70" s="494" t="s">
        <v>727</v>
      </c>
      <c r="F70" s="549"/>
      <c r="G70" s="549"/>
      <c r="H70" s="549"/>
      <c r="I70" s="549"/>
      <c r="J70" s="549"/>
      <c r="K70" s="549"/>
      <c r="L70" s="549"/>
      <c r="M70" s="1226"/>
      <c r="N70" s="1226"/>
      <c r="O70" s="1226"/>
      <c r="P70" s="1226"/>
      <c r="Q70" s="1226"/>
      <c r="R70" s="1226"/>
      <c r="S70" s="1226"/>
      <c r="T70" s="1226"/>
      <c r="U70" s="1226"/>
      <c r="V70" s="1226"/>
      <c r="W70" s="1226"/>
      <c r="X70" s="1226"/>
      <c r="Y70" s="1226"/>
      <c r="Z70" s="1226"/>
      <c r="AA70" s="1226"/>
      <c r="AB70" s="1226"/>
      <c r="AC70" s="310"/>
      <c r="AD70" s="269"/>
      <c r="AG70" s="208" t="str">
        <f>IF(AND(Y70&lt;&gt;0,Z70&lt;&gt;""),(Z70/Y70-1),"")</f>
        <v/>
      </c>
      <c r="AH70" s="50" t="str">
        <f>IF(AND(X70&lt;&gt;0,Y70&lt;&gt;""),(Y70/X70-1),"")</f>
        <v/>
      </c>
      <c r="AI70" s="50" t="str">
        <f>IF(AND(W70&lt;&gt;0,X70&lt;&gt;""),(X70/W70-1),"")</f>
        <v/>
      </c>
      <c r="AJ70" s="50" t="str">
        <f>IF(AND(V70&lt;&gt;0,V70&lt;&gt;""),(W70/V70-1),"")</f>
        <v/>
      </c>
      <c r="AK70" s="209" t="str">
        <f>IF(AND(U70&lt;&gt;0,U70&lt;&gt;""),(V70/U70-1),"")</f>
        <v/>
      </c>
    </row>
    <row r="71" spans="1:37" s="568" customFormat="1">
      <c r="A71" s="568" t="s">
        <v>1083</v>
      </c>
      <c r="B71" s="564" t="s">
        <v>20</v>
      </c>
      <c r="C71" s="309" t="s">
        <v>2488</v>
      </c>
      <c r="D71" s="523" t="s">
        <v>1080</v>
      </c>
      <c r="E71" s="523" t="s">
        <v>727</v>
      </c>
      <c r="F71" s="565"/>
      <c r="G71" s="565"/>
      <c r="H71" s="565"/>
      <c r="I71" s="565"/>
      <c r="J71" s="565"/>
      <c r="K71" s="565"/>
      <c r="L71" s="565"/>
      <c r="M71" s="565"/>
      <c r="N71" s="565"/>
      <c r="O71" s="565"/>
      <c r="P71" s="496"/>
      <c r="Q71" s="496"/>
      <c r="R71" s="496"/>
      <c r="S71" s="496"/>
      <c r="T71" s="496"/>
      <c r="U71" s="496"/>
      <c r="V71" s="496"/>
      <c r="W71" s="496"/>
      <c r="X71" s="496"/>
      <c r="Y71" s="496"/>
      <c r="Z71" s="496"/>
      <c r="AA71" s="496"/>
      <c r="AB71" s="496"/>
      <c r="AC71" s="566"/>
      <c r="AD71" s="567"/>
      <c r="AG71" s="569" t="str">
        <f t="shared" si="1"/>
        <v/>
      </c>
      <c r="AH71" s="570" t="str">
        <f t="shared" si="2"/>
        <v/>
      </c>
      <c r="AI71" s="570" t="str">
        <f t="shared" si="3"/>
        <v/>
      </c>
      <c r="AJ71" s="570" t="str">
        <f t="shared" si="4"/>
        <v/>
      </c>
      <c r="AK71" s="571" t="str">
        <f t="shared" si="5"/>
        <v/>
      </c>
    </row>
    <row r="72" spans="1:37" s="568" customFormat="1">
      <c r="A72" s="568" t="s">
        <v>1084</v>
      </c>
      <c r="B72" s="572" t="s">
        <v>21</v>
      </c>
      <c r="C72" s="72" t="s">
        <v>2489</v>
      </c>
      <c r="D72" s="523" t="s">
        <v>1080</v>
      </c>
      <c r="E72" s="523" t="s">
        <v>727</v>
      </c>
      <c r="F72" s="565"/>
      <c r="G72" s="565"/>
      <c r="H72" s="565"/>
      <c r="I72" s="565"/>
      <c r="J72" s="565"/>
      <c r="K72" s="565"/>
      <c r="L72" s="565"/>
      <c r="M72" s="565"/>
      <c r="N72" s="565"/>
      <c r="O72" s="565"/>
      <c r="P72" s="496"/>
      <c r="Q72" s="565"/>
      <c r="R72" s="565"/>
      <c r="S72" s="565"/>
      <c r="T72" s="565"/>
      <c r="U72" s="565"/>
      <c r="V72" s="565"/>
      <c r="W72" s="565"/>
      <c r="X72" s="565"/>
      <c r="Y72" s="496"/>
      <c r="Z72" s="566"/>
      <c r="AA72" s="566"/>
      <c r="AB72" s="566"/>
      <c r="AC72" s="566"/>
      <c r="AD72" s="573"/>
      <c r="AG72" s="569" t="str">
        <f t="shared" si="1"/>
        <v/>
      </c>
      <c r="AH72" s="570" t="str">
        <f t="shared" si="2"/>
        <v/>
      </c>
      <c r="AI72" s="570" t="str">
        <f t="shared" si="3"/>
        <v/>
      </c>
      <c r="AJ72" s="570" t="str">
        <f t="shared" si="4"/>
        <v/>
      </c>
      <c r="AK72" s="571" t="str">
        <f t="shared" si="5"/>
        <v/>
      </c>
    </row>
    <row r="73" spans="1:37" s="72" customFormat="1">
      <c r="A73" s="72" t="s">
        <v>479</v>
      </c>
      <c r="B73" s="309" t="s">
        <v>22</v>
      </c>
      <c r="C73" s="309" t="s">
        <v>2490</v>
      </c>
      <c r="D73" s="221" t="s">
        <v>1080</v>
      </c>
      <c r="E73" s="221" t="s">
        <v>727</v>
      </c>
      <c r="F73" s="239"/>
      <c r="G73" s="239"/>
      <c r="H73" s="239"/>
      <c r="I73" s="239"/>
      <c r="J73" s="239"/>
      <c r="K73" s="239"/>
      <c r="L73" s="239"/>
      <c r="M73" s="1153"/>
      <c r="N73" s="1153"/>
      <c r="O73" s="1153"/>
      <c r="P73" s="380"/>
      <c r="Q73" s="1153"/>
      <c r="R73" s="1153"/>
      <c r="S73" s="1153"/>
      <c r="T73" s="1153"/>
      <c r="U73" s="1153"/>
      <c r="V73" s="1153"/>
      <c r="W73" s="1153"/>
      <c r="X73" s="1153"/>
      <c r="Y73" s="380"/>
      <c r="Z73" s="1225"/>
      <c r="AA73" s="1225"/>
      <c r="AB73" s="1225"/>
      <c r="AC73" s="310"/>
      <c r="AD73" s="269"/>
      <c r="AG73" s="208" t="str">
        <f t="shared" si="1"/>
        <v/>
      </c>
      <c r="AH73" s="50" t="str">
        <f t="shared" si="2"/>
        <v/>
      </c>
      <c r="AI73" s="50" t="str">
        <f t="shared" si="3"/>
        <v/>
      </c>
      <c r="AJ73" s="50" t="str">
        <f t="shared" si="4"/>
        <v/>
      </c>
      <c r="AK73" s="209" t="str">
        <f t="shared" si="5"/>
        <v/>
      </c>
    </row>
    <row r="74" spans="1:37" s="72" customFormat="1">
      <c r="A74" s="72" t="s">
        <v>481</v>
      </c>
      <c r="B74" s="309" t="s">
        <v>23</v>
      </c>
      <c r="C74" s="309" t="s">
        <v>2491</v>
      </c>
      <c r="D74" s="221" t="s">
        <v>1080</v>
      </c>
      <c r="E74" s="221" t="s">
        <v>727</v>
      </c>
      <c r="F74" s="239"/>
      <c r="G74" s="239"/>
      <c r="H74" s="239"/>
      <c r="I74" s="239"/>
      <c r="J74" s="239"/>
      <c r="K74" s="239"/>
      <c r="L74" s="239"/>
      <c r="M74" s="1153"/>
      <c r="N74" s="1153"/>
      <c r="O74" s="1153"/>
      <c r="P74" s="380"/>
      <c r="Q74" s="1153"/>
      <c r="R74" s="1153"/>
      <c r="S74" s="1153"/>
      <c r="T74" s="1153"/>
      <c r="U74" s="1153"/>
      <c r="V74" s="1153"/>
      <c r="W74" s="1153"/>
      <c r="X74" s="1153"/>
      <c r="Y74" s="380"/>
      <c r="Z74" s="1225"/>
      <c r="AA74" s="1225"/>
      <c r="AB74" s="1225"/>
      <c r="AC74" s="310"/>
      <c r="AD74" s="269"/>
      <c r="AG74" s="208" t="str">
        <f t="shared" si="1"/>
        <v/>
      </c>
      <c r="AH74" s="50" t="str">
        <f t="shared" si="2"/>
        <v/>
      </c>
      <c r="AI74" s="50" t="str">
        <f t="shared" si="3"/>
        <v/>
      </c>
      <c r="AJ74" s="50" t="str">
        <f t="shared" si="4"/>
        <v/>
      </c>
      <c r="AK74" s="209" t="str">
        <f t="shared" si="5"/>
        <v/>
      </c>
    </row>
    <row r="75" spans="1:37" s="72" customFormat="1">
      <c r="A75" s="72" t="s">
        <v>488</v>
      </c>
      <c r="B75" s="309" t="s">
        <v>17</v>
      </c>
      <c r="C75" s="309" t="s">
        <v>2492</v>
      </c>
      <c r="D75" s="221" t="s">
        <v>1080</v>
      </c>
      <c r="E75" s="221" t="s">
        <v>727</v>
      </c>
      <c r="F75" s="180"/>
      <c r="G75" s="180"/>
      <c r="H75" s="180"/>
      <c r="I75" s="180"/>
      <c r="J75" s="180"/>
      <c r="K75" s="180"/>
      <c r="L75" s="180"/>
      <c r="M75" s="1227"/>
      <c r="N75" s="1227"/>
      <c r="O75" s="1227"/>
      <c r="P75" s="380"/>
      <c r="Q75" s="1227"/>
      <c r="R75" s="1227"/>
      <c r="S75" s="1082"/>
      <c r="T75" s="1082"/>
      <c r="U75" s="1082"/>
      <c r="V75" s="1227"/>
      <c r="W75" s="1082"/>
      <c r="X75" s="1153"/>
      <c r="Y75" s="380"/>
      <c r="Z75" s="1225"/>
      <c r="AA75" s="1225"/>
      <c r="AB75" s="1225"/>
      <c r="AC75" s="310"/>
      <c r="AD75" s="269"/>
      <c r="AG75" s="208" t="str">
        <f t="shared" si="1"/>
        <v/>
      </c>
      <c r="AH75" s="50" t="str">
        <f t="shared" si="2"/>
        <v/>
      </c>
      <c r="AI75" s="50" t="str">
        <f t="shared" si="3"/>
        <v/>
      </c>
      <c r="AJ75" s="50" t="str">
        <f t="shared" si="4"/>
        <v/>
      </c>
      <c r="AK75" s="209" t="str">
        <f t="shared" si="5"/>
        <v/>
      </c>
    </row>
    <row r="76" spans="1:37" s="72" customFormat="1">
      <c r="A76" s="309"/>
      <c r="B76" s="309"/>
      <c r="C76" s="309"/>
      <c r="D76" s="221"/>
      <c r="E76" s="221"/>
      <c r="F76" s="180"/>
      <c r="G76" s="180"/>
      <c r="H76" s="180"/>
      <c r="I76" s="180"/>
      <c r="J76" s="180"/>
      <c r="K76" s="180"/>
      <c r="L76" s="180"/>
      <c r="M76" s="1238"/>
      <c r="N76" s="1238"/>
      <c r="O76" s="1238"/>
      <c r="P76" s="1238"/>
      <c r="Q76" s="1238"/>
      <c r="R76" s="1238"/>
      <c r="S76" s="1238"/>
      <c r="T76" s="1238"/>
      <c r="U76" s="1238"/>
      <c r="V76" s="1238"/>
      <c r="W76" s="1238"/>
      <c r="X76" s="1238"/>
      <c r="Y76" s="1238"/>
      <c r="Z76" s="1238"/>
      <c r="AA76" s="1238"/>
      <c r="AB76" s="1238"/>
      <c r="AC76" s="310"/>
      <c r="AD76" s="269"/>
      <c r="AG76" s="205"/>
      <c r="AH76" s="206"/>
      <c r="AI76" s="206"/>
      <c r="AJ76" s="206"/>
      <c r="AK76" s="207"/>
    </row>
    <row r="77" spans="1:37" s="2" customFormat="1">
      <c r="A77" s="102" t="s">
        <v>1725</v>
      </c>
      <c r="B77" s="103"/>
      <c r="C77" s="103"/>
      <c r="D77" s="256"/>
      <c r="E77" s="257"/>
      <c r="F77" s="264"/>
      <c r="G77" s="264"/>
      <c r="H77" s="264"/>
      <c r="I77" s="264"/>
      <c r="J77" s="264"/>
      <c r="K77" s="264"/>
      <c r="L77" s="264"/>
      <c r="M77" s="1224"/>
      <c r="N77" s="1224"/>
      <c r="O77" s="1224"/>
      <c r="P77" s="1224"/>
      <c r="Q77" s="1224"/>
      <c r="R77" s="1224"/>
      <c r="S77" s="1224"/>
      <c r="T77" s="1224"/>
      <c r="U77" s="1224"/>
      <c r="V77" s="1224"/>
      <c r="W77" s="1224"/>
      <c r="X77" s="1224"/>
      <c r="Y77" s="1224"/>
      <c r="Z77" s="1224"/>
      <c r="AA77" s="1224"/>
      <c r="AB77" s="1224"/>
      <c r="AC77" s="264"/>
      <c r="AD77" s="229"/>
      <c r="AG77" s="205"/>
      <c r="AH77" s="206"/>
      <c r="AI77" s="206"/>
      <c r="AJ77" s="206"/>
      <c r="AK77" s="207"/>
    </row>
    <row r="78" spans="1:37" s="72" customFormat="1">
      <c r="A78" s="309" t="s">
        <v>480</v>
      </c>
      <c r="B78" s="309" t="s">
        <v>24</v>
      </c>
      <c r="C78" s="309" t="s">
        <v>2490</v>
      </c>
      <c r="D78" s="221" t="s">
        <v>1080</v>
      </c>
      <c r="E78" s="221" t="s">
        <v>390</v>
      </c>
      <c r="F78" s="239"/>
      <c r="G78" s="239"/>
      <c r="H78" s="239"/>
      <c r="I78" s="239"/>
      <c r="J78" s="239"/>
      <c r="K78" s="239"/>
      <c r="L78" s="239"/>
      <c r="M78" s="1165"/>
      <c r="N78" s="1165"/>
      <c r="O78" s="1165"/>
      <c r="P78" s="1165"/>
      <c r="Q78" s="1165"/>
      <c r="R78" s="1165"/>
      <c r="S78" s="1165"/>
      <c r="T78" s="1165"/>
      <c r="U78" s="1165"/>
      <c r="V78" s="1165"/>
      <c r="W78" s="1165"/>
      <c r="X78" s="1165"/>
      <c r="Y78" s="1165"/>
      <c r="Z78" s="1165"/>
      <c r="AA78" s="1165"/>
      <c r="AB78" s="1165"/>
      <c r="AC78" s="1153"/>
      <c r="AD78" s="269"/>
      <c r="AG78" s="208" t="str">
        <f>IF(AND(Y78&lt;&gt;0,Z78&lt;&gt;""),(Z78/Y78-1),"")</f>
        <v/>
      </c>
      <c r="AH78" s="50" t="str">
        <f>IF(AND(X78&lt;&gt;0,Y78&lt;&gt;""),(Y78/X78-1),"")</f>
        <v/>
      </c>
      <c r="AI78" s="50" t="str">
        <f>IF(AND(W78&lt;&gt;0,X78&lt;&gt;""),(X78/W78-1),"")</f>
        <v/>
      </c>
      <c r="AJ78" s="50" t="str">
        <f>IF(AND(V78&lt;&gt;0,V78&lt;&gt;""),(W78/V78-1),"")</f>
        <v/>
      </c>
      <c r="AK78" s="209" t="str">
        <f>IF(AND(U78&lt;&gt;0,U78&lt;&gt;""),(V78/U78-1),"")</f>
        <v/>
      </c>
    </row>
    <row r="79" spans="1:37" s="72" customFormat="1">
      <c r="A79" s="13" t="s">
        <v>482</v>
      </c>
      <c r="B79" s="13" t="s">
        <v>25</v>
      </c>
      <c r="C79" s="309" t="s">
        <v>2494</v>
      </c>
      <c r="D79" s="221" t="s">
        <v>1080</v>
      </c>
      <c r="E79" s="221" t="s">
        <v>390</v>
      </c>
      <c r="F79" s="239"/>
      <c r="G79" s="239"/>
      <c r="H79" s="239"/>
      <c r="I79" s="239"/>
      <c r="J79" s="239"/>
      <c r="K79" s="239"/>
      <c r="L79" s="239"/>
      <c r="M79" s="1165"/>
      <c r="N79" s="1165"/>
      <c r="O79" s="1165"/>
      <c r="P79" s="1165"/>
      <c r="Q79" s="1165"/>
      <c r="R79" s="1165"/>
      <c r="S79" s="1165"/>
      <c r="T79" s="1165"/>
      <c r="U79" s="1165"/>
      <c r="V79" s="1165"/>
      <c r="W79" s="1165"/>
      <c r="X79" s="1165"/>
      <c r="Y79" s="1165"/>
      <c r="Z79" s="1165"/>
      <c r="AA79" s="1165"/>
      <c r="AB79" s="1165"/>
      <c r="AC79" s="1153"/>
      <c r="AD79" s="1174"/>
      <c r="AG79" s="208" t="str">
        <f>IF(AND(Y79&lt;&gt;0,Z79&lt;&gt;""),(Z79/Y79-1),"")</f>
        <v/>
      </c>
      <c r="AH79" s="50" t="str">
        <f>IF(AND(X79&lt;&gt;0,Y79&lt;&gt;""),(Y79/X79-1),"")</f>
        <v/>
      </c>
      <c r="AI79" s="50" t="str">
        <f>IF(AND(W79&lt;&gt;0,X79&lt;&gt;""),(X79/W79-1),"")</f>
        <v/>
      </c>
      <c r="AJ79" s="50" t="str">
        <f>IF(AND(V79&lt;&gt;0,V79&lt;&gt;""),(W79/V79-1),"")</f>
        <v/>
      </c>
      <c r="AK79" s="209" t="str">
        <f>IF(AND(U79&lt;&gt;0,U79&lt;&gt;""),(V79/U79-1),"")</f>
        <v/>
      </c>
    </row>
    <row r="80" spans="1:37" s="515" customFormat="1">
      <c r="A80" s="504" t="s">
        <v>2308</v>
      </c>
      <c r="B80" s="574" t="s">
        <v>26</v>
      </c>
      <c r="C80" s="574" t="s">
        <v>2495</v>
      </c>
      <c r="D80" s="494" t="s">
        <v>1080</v>
      </c>
      <c r="E80" s="1175" t="s">
        <v>390</v>
      </c>
      <c r="F80" s="510"/>
      <c r="G80" s="510"/>
      <c r="H80" s="510"/>
      <c r="I80" s="510"/>
      <c r="J80" s="510"/>
      <c r="K80" s="510"/>
      <c r="L80" s="510"/>
      <c r="M80" s="1143"/>
      <c r="N80" s="1143"/>
      <c r="O80" s="1143"/>
      <c r="P80" s="1165"/>
      <c r="Q80" s="1165"/>
      <c r="R80" s="1165"/>
      <c r="S80" s="1165"/>
      <c r="T80" s="1165"/>
      <c r="U80" s="1165"/>
      <c r="V80" s="1165"/>
      <c r="W80" s="1165"/>
      <c r="X80" s="1165"/>
      <c r="Y80" s="1165"/>
      <c r="Z80" s="1165"/>
      <c r="AA80" s="1165"/>
      <c r="AB80" s="1165"/>
      <c r="AC80" s="510"/>
      <c r="AD80" s="527"/>
      <c r="AG80" s="497" t="str">
        <f>IF(AND(Y80&lt;&gt;0,Z80&lt;&gt;""),(Z80/Y80-1),"")</f>
        <v/>
      </c>
      <c r="AH80" s="498" t="str">
        <f>IF(AND(X80&lt;&gt;0,Y80&lt;&gt;""),(Y80/X80-1),"")</f>
        <v/>
      </c>
      <c r="AI80" s="498" t="str">
        <f>IF(AND(W80&lt;&gt;0,X80&lt;&gt;""),(X80/W80-1),"")</f>
        <v/>
      </c>
      <c r="AJ80" s="498" t="str">
        <f>IF(AND(V80&lt;&gt;0,V80&lt;&gt;""),(W80/V80-1),"")</f>
        <v/>
      </c>
      <c r="AK80" s="499" t="str">
        <f>IF(AND(U80&lt;&gt;0,U80&lt;&gt;""),(V80/U80-1),"")</f>
        <v/>
      </c>
    </row>
    <row r="81" spans="1:37" s="2" customFormat="1">
      <c r="A81" s="6"/>
      <c r="B81" s="6"/>
      <c r="C81" s="6"/>
      <c r="D81" s="254"/>
      <c r="E81" s="253"/>
      <c r="F81" s="238"/>
      <c r="G81" s="238"/>
      <c r="H81" s="238"/>
      <c r="I81" s="238"/>
      <c r="J81" s="238"/>
      <c r="K81" s="238"/>
      <c r="L81" s="238"/>
      <c r="M81" s="1146"/>
      <c r="N81" s="1146"/>
      <c r="O81" s="1146"/>
      <c r="P81" s="1146"/>
      <c r="Q81" s="1146"/>
      <c r="R81" s="1146"/>
      <c r="S81" s="1146"/>
      <c r="T81" s="1146"/>
      <c r="U81" s="1146"/>
      <c r="V81" s="1146"/>
      <c r="W81" s="1146"/>
      <c r="X81" s="1146"/>
      <c r="Y81" s="1146"/>
      <c r="Z81" s="1146"/>
      <c r="AA81" s="1146"/>
      <c r="AB81" s="1146"/>
      <c r="AC81" s="238"/>
      <c r="AD81" s="233"/>
      <c r="AG81" s="205"/>
      <c r="AH81" s="206"/>
      <c r="AI81" s="206"/>
      <c r="AJ81" s="206"/>
      <c r="AK81" s="207"/>
    </row>
    <row r="82" spans="1:37" s="2" customFormat="1">
      <c r="A82" s="102" t="s">
        <v>1724</v>
      </c>
      <c r="B82" s="103"/>
      <c r="C82" s="103"/>
      <c r="D82" s="256"/>
      <c r="E82" s="257"/>
      <c r="F82" s="264"/>
      <c r="G82" s="264"/>
      <c r="H82" s="264"/>
      <c r="I82" s="264"/>
      <c r="J82" s="264"/>
      <c r="K82" s="264"/>
      <c r="L82" s="264"/>
      <c r="M82" s="1228"/>
      <c r="N82" s="1228"/>
      <c r="O82" s="1228"/>
      <c r="P82" s="1228"/>
      <c r="Q82" s="1228"/>
      <c r="R82" s="1228"/>
      <c r="S82" s="1228"/>
      <c r="T82" s="1228"/>
      <c r="U82" s="1228"/>
      <c r="V82" s="1228"/>
      <c r="W82" s="1228"/>
      <c r="X82" s="1228"/>
      <c r="Y82" s="1228"/>
      <c r="Z82" s="1228"/>
      <c r="AA82" s="1228"/>
      <c r="AB82" s="1228"/>
      <c r="AC82" s="264"/>
      <c r="AD82" s="229"/>
      <c r="AG82" s="205"/>
      <c r="AH82" s="206"/>
      <c r="AI82" s="206"/>
      <c r="AJ82" s="206"/>
      <c r="AK82" s="207"/>
    </row>
    <row r="83" spans="1:37" s="2" customFormat="1">
      <c r="A83" s="47" t="s">
        <v>1085</v>
      </c>
      <c r="B83" s="6"/>
      <c r="C83" s="6"/>
      <c r="D83" s="255"/>
      <c r="E83" s="253"/>
      <c r="F83" s="238"/>
      <c r="G83" s="238"/>
      <c r="H83" s="238"/>
      <c r="I83" s="238"/>
      <c r="J83" s="238"/>
      <c r="K83" s="238"/>
      <c r="L83" s="238"/>
      <c r="M83" s="1146"/>
      <c r="N83" s="1146"/>
      <c r="O83" s="1146"/>
      <c r="P83" s="1146"/>
      <c r="Q83" s="1146"/>
      <c r="R83" s="1146"/>
      <c r="S83" s="1146"/>
      <c r="T83" s="1146"/>
      <c r="U83" s="1146"/>
      <c r="V83" s="1146"/>
      <c r="W83" s="1146"/>
      <c r="X83" s="1146"/>
      <c r="Y83" s="1146"/>
      <c r="Z83" s="1146"/>
      <c r="AA83" s="1146"/>
      <c r="AB83" s="1146"/>
      <c r="AC83" s="238"/>
      <c r="AD83" s="229"/>
      <c r="AG83" s="205"/>
      <c r="AH83" s="206"/>
      <c r="AI83" s="206"/>
      <c r="AJ83" s="206"/>
      <c r="AK83" s="207"/>
    </row>
    <row r="84" spans="1:37" s="30" customFormat="1">
      <c r="A84" s="30" t="s">
        <v>496</v>
      </c>
      <c r="B84" s="1" t="s">
        <v>27</v>
      </c>
      <c r="C84" s="23" t="s">
        <v>2496</v>
      </c>
      <c r="D84" s="221" t="s">
        <v>1080</v>
      </c>
      <c r="E84" s="253" t="s">
        <v>728</v>
      </c>
      <c r="F84" s="236"/>
      <c r="G84" s="236"/>
      <c r="H84" s="236"/>
      <c r="I84" s="236"/>
      <c r="J84" s="236"/>
      <c r="K84" s="236"/>
      <c r="L84" s="236"/>
      <c r="M84" s="1147"/>
      <c r="N84" s="1147"/>
      <c r="O84" s="1147"/>
      <c r="P84" s="1147"/>
      <c r="Q84" s="1147"/>
      <c r="R84" s="1147"/>
      <c r="S84" s="1147"/>
      <c r="T84" s="1147"/>
      <c r="U84" s="1147"/>
      <c r="V84" s="1147"/>
      <c r="W84" s="1147"/>
      <c r="X84" s="1147"/>
      <c r="Y84" s="1147"/>
      <c r="Z84" s="1147"/>
      <c r="AA84" s="1147"/>
      <c r="AB84" s="1147"/>
      <c r="AC84" s="236"/>
      <c r="AD84" s="233"/>
      <c r="AG84" s="208" t="str">
        <f>IF(AND(Y84&lt;&gt;0,Z84&lt;&gt;""),(Z84/Y84-1),"")</f>
        <v/>
      </c>
      <c r="AH84" s="50" t="str">
        <f>IF(AND(X84&lt;&gt;0,Y84&lt;&gt;""),(Y84/X84-1),"")</f>
        <v/>
      </c>
      <c r="AI84" s="50" t="str">
        <f>IF(AND(W84&lt;&gt;0,X84&lt;&gt;""),(X84/W84-1),"")</f>
        <v/>
      </c>
      <c r="AJ84" s="50" t="str">
        <f>IF(AND(V84&lt;&gt;0,V84&lt;&gt;""),(W84/V84-1),"")</f>
        <v/>
      </c>
      <c r="AK84" s="209" t="str">
        <f>IF(AND(U84&lt;&gt;0,U84&lt;&gt;""),(V84/U84-1),"")</f>
        <v/>
      </c>
    </row>
    <row r="85" spans="1:37" s="30" customFormat="1">
      <c r="A85" s="30" t="s">
        <v>489</v>
      </c>
      <c r="B85" s="1" t="s">
        <v>28</v>
      </c>
      <c r="C85" s="23" t="s">
        <v>2497</v>
      </c>
      <c r="D85" s="221" t="s">
        <v>1080</v>
      </c>
      <c r="E85" s="253" t="s">
        <v>728</v>
      </c>
      <c r="F85" s="236"/>
      <c r="G85" s="236"/>
      <c r="H85" s="236"/>
      <c r="I85" s="236"/>
      <c r="J85" s="236"/>
      <c r="K85" s="236"/>
      <c r="L85" s="236"/>
      <c r="M85" s="1147"/>
      <c r="N85" s="1147"/>
      <c r="O85" s="1147"/>
      <c r="P85" s="1147"/>
      <c r="Q85" s="1147"/>
      <c r="R85" s="1147"/>
      <c r="S85" s="1147"/>
      <c r="T85" s="1147"/>
      <c r="U85" s="1147"/>
      <c r="V85" s="1147"/>
      <c r="W85" s="1147"/>
      <c r="X85" s="45"/>
      <c r="Y85" s="1147"/>
      <c r="Z85" s="1147"/>
      <c r="AA85" s="1147"/>
      <c r="AB85" s="1147"/>
      <c r="AC85" s="236"/>
      <c r="AD85" s="233"/>
      <c r="AG85" s="208" t="str">
        <f>IF(AND(Y85&lt;&gt;0,Z85&lt;&gt;""),(Z85/Y85-1),"")</f>
        <v/>
      </c>
      <c r="AH85" s="50" t="str">
        <f>IF(AND(X85&lt;&gt;0,Y85&lt;&gt;""),(Y85/X85-1),"")</f>
        <v/>
      </c>
      <c r="AI85" s="50" t="str">
        <f>IF(AND(W85&lt;&gt;0,X85&lt;&gt;""),(X85/W85-1),"")</f>
        <v/>
      </c>
      <c r="AJ85" s="50" t="str">
        <f>IF(AND(V85&lt;&gt;0,V85&lt;&gt;""),(W85/V85-1),"")</f>
        <v/>
      </c>
      <c r="AK85" s="209" t="str">
        <f>IF(AND(U85&lt;&gt;0,U85&lt;&gt;""),(V85/U85-1),"")</f>
        <v/>
      </c>
    </row>
    <row r="86" spans="1:37" s="2" customFormat="1">
      <c r="A86" s="11" t="s">
        <v>498</v>
      </c>
      <c r="B86" s="1" t="s">
        <v>29</v>
      </c>
      <c r="C86" s="1" t="s">
        <v>2498</v>
      </c>
      <c r="D86" s="221" t="s">
        <v>1080</v>
      </c>
      <c r="E86" s="253" t="s">
        <v>728</v>
      </c>
      <c r="F86" s="236"/>
      <c r="G86" s="236"/>
      <c r="H86" s="236"/>
      <c r="I86" s="236"/>
      <c r="J86" s="236"/>
      <c r="K86" s="236"/>
      <c r="L86" s="236"/>
      <c r="M86" s="1147"/>
      <c r="N86" s="1147"/>
      <c r="O86" s="1147"/>
      <c r="P86" s="1147"/>
      <c r="Q86" s="1147"/>
      <c r="R86" s="1147"/>
      <c r="S86" s="1147"/>
      <c r="T86" s="1147"/>
      <c r="U86" s="1147"/>
      <c r="V86" s="1147"/>
      <c r="W86" s="1147"/>
      <c r="X86" s="1147"/>
      <c r="Y86" s="1147"/>
      <c r="Z86" s="1147"/>
      <c r="AA86" s="1147"/>
      <c r="AB86" s="1147"/>
      <c r="AC86" s="236"/>
      <c r="AD86" s="233"/>
      <c r="AG86" s="208" t="str">
        <f>IF(AND(Y86&lt;&gt;0,Z86&lt;&gt;""),(Z86/Y86-1),"")</f>
        <v/>
      </c>
      <c r="AH86" s="50" t="str">
        <f>IF(AND(X86&lt;&gt;0,Y86&lt;&gt;""),(Y86/X86-1),"")</f>
        <v/>
      </c>
      <c r="AI86" s="50" t="str">
        <f>IF(AND(W86&lt;&gt;0,X86&lt;&gt;""),(X86/W86-1),"")</f>
        <v/>
      </c>
      <c r="AJ86" s="50" t="str">
        <f>IF(AND(V86&lt;&gt;0,V86&lt;&gt;""),(W86/V86-1),"")</f>
        <v/>
      </c>
      <c r="AK86" s="209" t="str">
        <f>IF(AND(U86&lt;&gt;0,U86&lt;&gt;""),(V86/U86-1),"")</f>
        <v/>
      </c>
    </row>
    <row r="87" spans="1:37" s="2" customFormat="1">
      <c r="A87" s="6"/>
      <c r="B87" s="1"/>
      <c r="C87" s="1"/>
      <c r="D87" s="221"/>
      <c r="E87" s="253"/>
      <c r="F87" s="236"/>
      <c r="G87" s="236"/>
      <c r="H87" s="236"/>
      <c r="I87" s="236"/>
      <c r="J87" s="236"/>
      <c r="K87" s="236"/>
      <c r="L87" s="236"/>
      <c r="M87" s="1147"/>
      <c r="N87" s="1147"/>
      <c r="O87" s="1147"/>
      <c r="P87" s="1147"/>
      <c r="Q87" s="1147"/>
      <c r="R87" s="1147"/>
      <c r="S87" s="1147"/>
      <c r="T87" s="1147"/>
      <c r="U87" s="1147"/>
      <c r="V87" s="1147"/>
      <c r="W87" s="1147"/>
      <c r="X87" s="1147"/>
      <c r="Y87" s="1147"/>
      <c r="Z87" s="1147"/>
      <c r="AA87" s="1147"/>
      <c r="AB87" s="1147"/>
      <c r="AC87" s="236"/>
      <c r="AD87" s="233"/>
      <c r="AG87" s="205"/>
      <c r="AH87" s="206"/>
      <c r="AI87" s="206"/>
      <c r="AJ87" s="206"/>
      <c r="AK87" s="207"/>
    </row>
    <row r="88" spans="1:37" s="2" customFormat="1">
      <c r="A88" s="47" t="s">
        <v>1086</v>
      </c>
      <c r="B88" s="1"/>
      <c r="C88" s="1"/>
      <c r="D88" s="255"/>
      <c r="E88" s="253"/>
      <c r="F88" s="238"/>
      <c r="G88" s="238"/>
      <c r="H88" s="238"/>
      <c r="I88" s="238"/>
      <c r="J88" s="238"/>
      <c r="K88" s="238"/>
      <c r="L88" s="238"/>
      <c r="M88" s="1146"/>
      <c r="N88" s="1146"/>
      <c r="O88" s="1146"/>
      <c r="P88" s="1146"/>
      <c r="Q88" s="1146"/>
      <c r="R88" s="1146"/>
      <c r="S88" s="1146"/>
      <c r="T88" s="1146"/>
      <c r="U88" s="1146"/>
      <c r="V88" s="1146"/>
      <c r="W88" s="1146"/>
      <c r="X88" s="1146"/>
      <c r="Y88" s="1146"/>
      <c r="Z88" s="1146"/>
      <c r="AA88" s="1146"/>
      <c r="AB88" s="1146"/>
      <c r="AC88" s="238"/>
      <c r="AD88" s="229"/>
      <c r="AG88" s="205"/>
      <c r="AH88" s="206"/>
      <c r="AI88" s="206"/>
      <c r="AJ88" s="206"/>
      <c r="AK88" s="207"/>
    </row>
    <row r="89" spans="1:37" s="2" customFormat="1">
      <c r="A89" s="6" t="s">
        <v>497</v>
      </c>
      <c r="B89" s="1" t="s">
        <v>30</v>
      </c>
      <c r="C89" s="1" t="s">
        <v>2499</v>
      </c>
      <c r="D89" s="221" t="s">
        <v>1080</v>
      </c>
      <c r="E89" s="308" t="s">
        <v>738</v>
      </c>
      <c r="F89" s="238"/>
      <c r="G89" s="238"/>
      <c r="H89" s="238"/>
      <c r="I89" s="238"/>
      <c r="J89" s="238"/>
      <c r="K89" s="238"/>
      <c r="L89" s="238"/>
      <c r="M89" s="1176"/>
      <c r="N89" s="1176"/>
      <c r="O89" s="1176"/>
      <c r="P89" s="1176"/>
      <c r="Q89" s="1176"/>
      <c r="R89" s="1176"/>
      <c r="S89" s="1176"/>
      <c r="T89" s="1176"/>
      <c r="U89" s="1176"/>
      <c r="V89" s="1176"/>
      <c r="W89" s="1176"/>
      <c r="X89" s="1176"/>
      <c r="Y89" s="1176"/>
      <c r="Z89" s="1176"/>
      <c r="AA89" s="1176"/>
      <c r="AB89" s="1176"/>
      <c r="AC89" s="1163"/>
      <c r="AD89" s="278"/>
      <c r="AG89" s="205"/>
      <c r="AH89" s="206"/>
      <c r="AI89" s="206"/>
      <c r="AJ89" s="206"/>
      <c r="AK89" s="207"/>
    </row>
    <row r="90" spans="1:37" s="2" customFormat="1">
      <c r="A90" s="6" t="s">
        <v>549</v>
      </c>
      <c r="B90" s="1" t="s">
        <v>31</v>
      </c>
      <c r="C90" s="1" t="s">
        <v>2500</v>
      </c>
      <c r="D90" s="221" t="s">
        <v>1080</v>
      </c>
      <c r="E90" s="308" t="s">
        <v>738</v>
      </c>
      <c r="F90" s="238"/>
      <c r="G90" s="238"/>
      <c r="H90" s="238"/>
      <c r="I90" s="238"/>
      <c r="J90" s="238"/>
      <c r="K90" s="238"/>
      <c r="L90" s="238"/>
      <c r="M90" s="1146"/>
      <c r="N90" s="1146"/>
      <c r="O90" s="1146"/>
      <c r="P90" s="1146"/>
      <c r="Q90" s="1146"/>
      <c r="R90" s="1146"/>
      <c r="S90" s="1146"/>
      <c r="T90" s="1146"/>
      <c r="U90" s="1146"/>
      <c r="V90" s="1146"/>
      <c r="W90" s="1146"/>
      <c r="X90" s="1146"/>
      <c r="Y90" s="1146"/>
      <c r="Z90" s="1146"/>
      <c r="AA90" s="1146"/>
      <c r="AB90" s="1146"/>
      <c r="AC90" s="238"/>
      <c r="AD90" s="233"/>
      <c r="AG90" s="205"/>
      <c r="AH90" s="206"/>
      <c r="AI90" s="206"/>
      <c r="AJ90" s="206"/>
      <c r="AK90" s="207"/>
    </row>
    <row r="91" spans="1:37" s="515" customFormat="1">
      <c r="A91" s="513" t="s">
        <v>501</v>
      </c>
      <c r="B91" s="1" t="s">
        <v>32</v>
      </c>
      <c r="C91" s="1" t="s">
        <v>2501</v>
      </c>
      <c r="D91" s="494" t="s">
        <v>1080</v>
      </c>
      <c r="E91" s="494" t="s">
        <v>738</v>
      </c>
      <c r="F91" s="529"/>
      <c r="G91" s="529"/>
      <c r="H91" s="529"/>
      <c r="I91" s="529"/>
      <c r="J91" s="529"/>
      <c r="K91" s="529"/>
      <c r="L91" s="529"/>
      <c r="M91" s="1229"/>
      <c r="N91" s="1229"/>
      <c r="O91" s="1229"/>
      <c r="P91" s="1229"/>
      <c r="Q91" s="1229"/>
      <c r="R91" s="1229"/>
      <c r="S91" s="1229"/>
      <c r="T91" s="1229"/>
      <c r="U91" s="1229"/>
      <c r="V91" s="1229"/>
      <c r="W91" s="1229"/>
      <c r="X91" s="1229"/>
      <c r="Y91" s="1229"/>
      <c r="Z91" s="1229"/>
      <c r="AA91" s="1229"/>
      <c r="AB91" s="1229"/>
      <c r="AC91" s="529"/>
      <c r="AD91" s="527"/>
      <c r="AG91" s="524"/>
      <c r="AH91" s="525"/>
      <c r="AI91" s="525"/>
      <c r="AJ91" s="525"/>
      <c r="AK91" s="526"/>
    </row>
    <row r="92" spans="1:37" s="2" customFormat="1">
      <c r="A92" s="6"/>
      <c r="B92" s="6"/>
      <c r="C92" s="6"/>
      <c r="D92" s="254"/>
      <c r="E92" s="253"/>
      <c r="F92" s="238"/>
      <c r="G92" s="238"/>
      <c r="H92" s="238"/>
      <c r="I92" s="238"/>
      <c r="J92" s="238"/>
      <c r="K92" s="238"/>
      <c r="L92" s="238"/>
      <c r="M92" s="1146"/>
      <c r="N92" s="1146"/>
      <c r="O92" s="1146"/>
      <c r="P92" s="1146"/>
      <c r="Q92" s="1146"/>
      <c r="R92" s="1146"/>
      <c r="S92" s="1146"/>
      <c r="T92" s="1146"/>
      <c r="U92" s="1146"/>
      <c r="V92" s="1146"/>
      <c r="W92" s="1146"/>
      <c r="X92" s="1146"/>
      <c r="Y92" s="1146"/>
      <c r="Z92" s="1146"/>
      <c r="AA92" s="1146"/>
      <c r="AB92" s="1146"/>
      <c r="AC92" s="238"/>
      <c r="AD92" s="233"/>
      <c r="AG92" s="205"/>
      <c r="AH92" s="206"/>
      <c r="AI92" s="206"/>
      <c r="AJ92" s="206"/>
      <c r="AK92" s="207"/>
    </row>
    <row r="93" spans="1:37" s="2" customFormat="1">
      <c r="A93" s="102" t="s">
        <v>1726</v>
      </c>
      <c r="B93" s="103"/>
      <c r="C93" s="103"/>
      <c r="D93" s="256"/>
      <c r="E93" s="257"/>
      <c r="F93" s="264"/>
      <c r="G93" s="264"/>
      <c r="H93" s="264"/>
      <c r="I93" s="264"/>
      <c r="J93" s="264"/>
      <c r="K93" s="264"/>
      <c r="L93" s="264"/>
      <c r="M93" s="1228"/>
      <c r="N93" s="1228"/>
      <c r="O93" s="1228"/>
      <c r="P93" s="1228"/>
      <c r="Q93" s="1228"/>
      <c r="R93" s="1228"/>
      <c r="S93" s="1228"/>
      <c r="T93" s="1228"/>
      <c r="U93" s="1228"/>
      <c r="V93" s="1228"/>
      <c r="W93" s="1228"/>
      <c r="X93" s="1228"/>
      <c r="Y93" s="1228"/>
      <c r="Z93" s="1228"/>
      <c r="AA93" s="1228"/>
      <c r="AB93" s="1228"/>
      <c r="AC93" s="264"/>
      <c r="AD93" s="229"/>
      <c r="AG93" s="205"/>
      <c r="AH93" s="206"/>
      <c r="AI93" s="206"/>
      <c r="AJ93" s="206"/>
      <c r="AK93" s="207"/>
    </row>
    <row r="94" spans="1:37" s="2" customFormat="1">
      <c r="A94" s="8" t="s">
        <v>1727</v>
      </c>
      <c r="B94" s="6"/>
      <c r="C94" s="5" t="s">
        <v>2502</v>
      </c>
      <c r="D94" s="255"/>
      <c r="E94" s="253"/>
      <c r="F94" s="238"/>
      <c r="G94" s="238"/>
      <c r="H94" s="238"/>
      <c r="I94" s="238"/>
      <c r="J94" s="238"/>
      <c r="K94" s="238"/>
      <c r="L94" s="238"/>
      <c r="M94" s="1146"/>
      <c r="N94" s="1146"/>
      <c r="O94" s="1146"/>
      <c r="P94" s="1146"/>
      <c r="Q94" s="1146"/>
      <c r="R94" s="1146"/>
      <c r="S94" s="1146"/>
      <c r="T94" s="1146"/>
      <c r="U94" s="1146"/>
      <c r="V94" s="1146"/>
      <c r="W94" s="1146"/>
      <c r="X94" s="1146"/>
      <c r="Y94" s="1146"/>
      <c r="Z94" s="1146"/>
      <c r="AA94" s="1146"/>
      <c r="AB94" s="1146"/>
      <c r="AC94" s="238"/>
      <c r="AD94" s="229"/>
      <c r="AG94" s="205"/>
      <c r="AH94" s="206"/>
      <c r="AI94" s="206"/>
      <c r="AJ94" s="206"/>
      <c r="AK94" s="207"/>
    </row>
    <row r="95" spans="1:37" s="2" customFormat="1">
      <c r="A95" s="23" t="s">
        <v>2284</v>
      </c>
      <c r="B95" s="1" t="s">
        <v>33</v>
      </c>
      <c r="C95" s="1" t="s">
        <v>2503</v>
      </c>
      <c r="D95" s="221"/>
      <c r="E95" s="253"/>
      <c r="F95" s="277"/>
      <c r="G95" s="277"/>
      <c r="H95" s="277"/>
      <c r="I95" s="277"/>
      <c r="J95" s="277"/>
      <c r="K95" s="277"/>
      <c r="L95" s="277"/>
      <c r="M95" s="1156"/>
      <c r="N95" s="1156"/>
      <c r="O95" s="1156"/>
      <c r="P95" s="1156"/>
      <c r="Q95" s="1156"/>
      <c r="R95" s="1156"/>
      <c r="S95" s="1156"/>
      <c r="T95" s="1156"/>
      <c r="U95" s="1156"/>
      <c r="V95" s="1156"/>
      <c r="W95" s="1156"/>
      <c r="X95" s="1156"/>
      <c r="Y95" s="1156"/>
      <c r="Z95" s="1156"/>
      <c r="AA95" s="1156"/>
      <c r="AB95" s="1156"/>
      <c r="AC95" s="277"/>
      <c r="AG95" s="497" t="str">
        <f t="shared" ref="AG95:AG104" si="6">IF(AND(Y95&lt;&gt;0,Z95&lt;&gt;""),(Z95/Y95-1),"")</f>
        <v/>
      </c>
      <c r="AH95" s="498" t="str">
        <f t="shared" ref="AH95:AH104" si="7">IF(AND(X95&lt;&gt;0,Y95&lt;&gt;""),(Y95/X95-1),"")</f>
        <v/>
      </c>
      <c r="AI95" s="498" t="str">
        <f t="shared" ref="AI95:AI104" si="8">IF(AND(W95&lt;&gt;0,X95&lt;&gt;""),(X95/W95-1),"")</f>
        <v/>
      </c>
      <c r="AJ95" s="498" t="str">
        <f t="shared" ref="AJ95:AJ104" si="9">IF(AND(V95&lt;&gt;0,V95&lt;&gt;""),(W95/V95-1),"")</f>
        <v/>
      </c>
      <c r="AK95" s="499" t="str">
        <f t="shared" ref="AK95:AK104" si="10">IF(AND(U95&lt;&gt;0,U95&lt;&gt;""),(V95/U95-1),"")</f>
        <v/>
      </c>
    </row>
    <row r="96" spans="1:37" s="2" customFormat="1">
      <c r="A96" s="30" t="s">
        <v>2285</v>
      </c>
      <c r="B96" s="2" t="s">
        <v>39</v>
      </c>
      <c r="C96" s="30" t="s">
        <v>2504</v>
      </c>
      <c r="D96" s="221" t="s">
        <v>1080</v>
      </c>
      <c r="E96" s="253" t="s">
        <v>877</v>
      </c>
      <c r="M96" s="1156"/>
      <c r="N96" s="1156"/>
      <c r="O96" s="1156"/>
      <c r="P96" s="1156"/>
      <c r="Q96" s="1156"/>
      <c r="R96" s="1156"/>
      <c r="S96" s="1156"/>
      <c r="T96" s="1156"/>
      <c r="U96" s="1156"/>
      <c r="V96" s="1156"/>
      <c r="W96" s="1156"/>
      <c r="X96" s="1156"/>
      <c r="Y96" s="1156"/>
      <c r="Z96" s="1156"/>
      <c r="AA96" s="1156"/>
      <c r="AB96" s="1156"/>
      <c r="AD96" s="233"/>
      <c r="AG96" s="497" t="str">
        <f t="shared" si="6"/>
        <v/>
      </c>
      <c r="AH96" s="498" t="str">
        <f t="shared" si="7"/>
        <v/>
      </c>
      <c r="AI96" s="498" t="str">
        <f t="shared" si="8"/>
        <v/>
      </c>
      <c r="AJ96" s="498" t="str">
        <f t="shared" si="9"/>
        <v/>
      </c>
      <c r="AK96" s="499" t="str">
        <f t="shared" si="10"/>
        <v/>
      </c>
    </row>
    <row r="97" spans="1:38" s="2" customFormat="1">
      <c r="A97" s="30" t="s">
        <v>2286</v>
      </c>
      <c r="B97" s="11" t="s">
        <v>34</v>
      </c>
      <c r="C97" s="30" t="s">
        <v>2505</v>
      </c>
      <c r="D97" s="221" t="s">
        <v>1080</v>
      </c>
      <c r="E97" s="253" t="s">
        <v>877</v>
      </c>
      <c r="M97" s="1156"/>
      <c r="N97" s="1156"/>
      <c r="O97" s="1156"/>
      <c r="P97" s="1156"/>
      <c r="Q97" s="1156"/>
      <c r="R97" s="1156"/>
      <c r="S97" s="1156"/>
      <c r="T97" s="1156"/>
      <c r="U97" s="1156"/>
      <c r="V97" s="1156"/>
      <c r="W97" s="1156"/>
      <c r="X97" s="1156"/>
      <c r="Y97" s="1156"/>
      <c r="Z97" s="1156"/>
      <c r="AA97" s="1156"/>
      <c r="AB97" s="1156"/>
      <c r="AD97" s="233"/>
      <c r="AG97" s="497" t="str">
        <f t="shared" si="6"/>
        <v/>
      </c>
      <c r="AH97" s="498" t="str">
        <f t="shared" si="7"/>
        <v/>
      </c>
      <c r="AI97" s="498" t="str">
        <f t="shared" si="8"/>
        <v/>
      </c>
      <c r="AJ97" s="498" t="str">
        <f t="shared" si="9"/>
        <v/>
      </c>
      <c r="AK97" s="499" t="str">
        <f t="shared" si="10"/>
        <v/>
      </c>
    </row>
    <row r="98" spans="1:38" s="2" customFormat="1">
      <c r="A98" s="2" t="s">
        <v>739</v>
      </c>
      <c r="B98" s="1" t="s">
        <v>35</v>
      </c>
      <c r="C98" s="1" t="s">
        <v>1140</v>
      </c>
      <c r="D98" s="221"/>
      <c r="E98" s="253"/>
      <c r="M98" s="1156"/>
      <c r="N98" s="1156"/>
      <c r="O98" s="1156"/>
      <c r="P98" s="1156"/>
      <c r="Q98" s="1156"/>
      <c r="R98" s="1156"/>
      <c r="S98" s="1156"/>
      <c r="T98" s="1156"/>
      <c r="U98" s="1156"/>
      <c r="V98" s="1156"/>
      <c r="W98" s="1156"/>
      <c r="X98" s="1156"/>
      <c r="Y98" s="1156"/>
      <c r="Z98" s="1156"/>
      <c r="AA98" s="1156"/>
      <c r="AB98" s="1156"/>
      <c r="AD98" s="233"/>
      <c r="AG98" s="497" t="str">
        <f t="shared" si="6"/>
        <v/>
      </c>
      <c r="AH98" s="498" t="str">
        <f t="shared" si="7"/>
        <v/>
      </c>
      <c r="AI98" s="498" t="str">
        <f t="shared" si="8"/>
        <v/>
      </c>
      <c r="AJ98" s="498" t="str">
        <f t="shared" si="9"/>
        <v/>
      </c>
      <c r="AK98" s="499" t="str">
        <f t="shared" si="10"/>
        <v/>
      </c>
    </row>
    <row r="99" spans="1:38" s="2" customFormat="1">
      <c r="A99" s="30" t="s">
        <v>2287</v>
      </c>
      <c r="B99" s="11" t="s">
        <v>36</v>
      </c>
      <c r="C99" s="30" t="s">
        <v>1141</v>
      </c>
      <c r="D99" s="221"/>
      <c r="E99" s="253"/>
      <c r="M99" s="1156"/>
      <c r="N99" s="1156"/>
      <c r="O99" s="1156"/>
      <c r="P99" s="1156"/>
      <c r="Q99" s="1156"/>
      <c r="R99" s="1156"/>
      <c r="S99" s="1156"/>
      <c r="T99" s="1156"/>
      <c r="U99" s="1156"/>
      <c r="V99" s="1156"/>
      <c r="W99" s="1156"/>
      <c r="X99" s="1156"/>
      <c r="Y99" s="1156"/>
      <c r="Z99" s="1156"/>
      <c r="AA99" s="1156"/>
      <c r="AB99" s="1156"/>
      <c r="AD99" s="259"/>
      <c r="AG99" s="497" t="str">
        <f t="shared" si="6"/>
        <v/>
      </c>
      <c r="AH99" s="498" t="str">
        <f t="shared" si="7"/>
        <v/>
      </c>
      <c r="AI99" s="498" t="str">
        <f t="shared" si="8"/>
        <v/>
      </c>
      <c r="AJ99" s="498" t="str">
        <f t="shared" si="9"/>
        <v/>
      </c>
      <c r="AK99" s="499" t="str">
        <f t="shared" si="10"/>
        <v/>
      </c>
    </row>
    <row r="100" spans="1:38" s="2" customFormat="1">
      <c r="A100" s="2" t="s">
        <v>452</v>
      </c>
      <c r="B100" s="2" t="s">
        <v>37</v>
      </c>
      <c r="C100" s="2" t="s">
        <v>1142</v>
      </c>
      <c r="D100" s="221" t="s">
        <v>1080</v>
      </c>
      <c r="E100" s="253" t="s">
        <v>877</v>
      </c>
      <c r="M100" s="1230"/>
      <c r="N100" s="1230"/>
      <c r="O100" s="1230"/>
      <c r="P100" s="1230"/>
      <c r="Q100" s="1230"/>
      <c r="R100" s="1230"/>
      <c r="S100" s="1230"/>
      <c r="T100" s="1230"/>
      <c r="U100" s="1230"/>
      <c r="V100" s="1230"/>
      <c r="W100" s="1230"/>
      <c r="X100" s="1230"/>
      <c r="Y100" s="1230"/>
      <c r="Z100" s="1230"/>
      <c r="AA100" s="1230"/>
      <c r="AB100" s="1230"/>
      <c r="AD100" s="229"/>
      <c r="AG100" s="497" t="str">
        <f t="shared" si="6"/>
        <v/>
      </c>
      <c r="AH100" s="498" t="str">
        <f t="shared" si="7"/>
        <v/>
      </c>
      <c r="AI100" s="498" t="str">
        <f t="shared" si="8"/>
        <v/>
      </c>
      <c r="AJ100" s="498" t="str">
        <f t="shared" si="9"/>
        <v/>
      </c>
      <c r="AK100" s="499" t="str">
        <f t="shared" si="10"/>
        <v/>
      </c>
    </row>
    <row r="101" spans="1:38" s="28" customFormat="1">
      <c r="A101" s="28" t="s">
        <v>258</v>
      </c>
      <c r="B101" s="28" t="s">
        <v>1150</v>
      </c>
      <c r="C101" s="2" t="s">
        <v>1144</v>
      </c>
      <c r="D101" s="222" t="s">
        <v>1080</v>
      </c>
      <c r="E101" s="581" t="s">
        <v>877</v>
      </c>
      <c r="G101" s="582"/>
      <c r="H101" s="582"/>
      <c r="I101" s="582"/>
      <c r="J101" s="582"/>
      <c r="K101" s="582"/>
      <c r="L101" s="582"/>
      <c r="M101" s="1231"/>
      <c r="N101" s="1231"/>
      <c r="O101" s="1231"/>
      <c r="P101" s="1231"/>
      <c r="Q101" s="1231"/>
      <c r="R101" s="1231"/>
      <c r="S101" s="1231"/>
      <c r="T101" s="1231"/>
      <c r="U101" s="1231"/>
      <c r="V101" s="1231"/>
      <c r="W101" s="1231"/>
      <c r="X101" s="1231"/>
      <c r="Y101" s="1231"/>
      <c r="Z101" s="1231"/>
      <c r="AA101" s="1231"/>
      <c r="AB101" s="1231"/>
      <c r="AC101" s="583"/>
      <c r="AD101" s="583"/>
      <c r="AE101" s="584"/>
      <c r="AG101" s="497" t="str">
        <f t="shared" si="6"/>
        <v/>
      </c>
      <c r="AH101" s="498" t="str">
        <f t="shared" si="7"/>
        <v/>
      </c>
      <c r="AI101" s="498" t="str">
        <f t="shared" si="8"/>
        <v/>
      </c>
      <c r="AJ101" s="498" t="str">
        <f t="shared" si="9"/>
        <v/>
      </c>
      <c r="AK101" s="499" t="str">
        <f t="shared" si="10"/>
        <v/>
      </c>
      <c r="AL101" s="2"/>
    </row>
    <row r="102" spans="1:38" s="28" customFormat="1">
      <c r="A102" s="28" t="s">
        <v>1148</v>
      </c>
      <c r="B102" s="28" t="s">
        <v>256</v>
      </c>
      <c r="C102" s="2" t="s">
        <v>1145</v>
      </c>
      <c r="D102" s="222" t="s">
        <v>1080</v>
      </c>
      <c r="E102" s="581"/>
      <c r="G102" s="582"/>
      <c r="H102" s="582"/>
      <c r="I102" s="582"/>
      <c r="J102" s="582"/>
      <c r="K102" s="582"/>
      <c r="L102" s="582"/>
      <c r="M102" s="1157"/>
      <c r="N102" s="1157"/>
      <c r="O102" s="1157"/>
      <c r="P102" s="1157"/>
      <c r="Q102" s="1157"/>
      <c r="R102" s="1157"/>
      <c r="S102" s="1157"/>
      <c r="T102" s="1157"/>
      <c r="U102" s="1157"/>
      <c r="V102" s="1157"/>
      <c r="W102" s="1157"/>
      <c r="X102" s="1157"/>
      <c r="Y102" s="1158"/>
      <c r="Z102" s="1158"/>
      <c r="AA102" s="1158"/>
      <c r="AB102" s="1158"/>
      <c r="AC102" s="583"/>
      <c r="AD102" s="583"/>
      <c r="AE102" s="584"/>
      <c r="AG102" s="497" t="str">
        <f t="shared" si="6"/>
        <v/>
      </c>
      <c r="AH102" s="498" t="str">
        <f t="shared" si="7"/>
        <v/>
      </c>
      <c r="AI102" s="498" t="str">
        <f t="shared" si="8"/>
        <v/>
      </c>
      <c r="AJ102" s="498" t="str">
        <f t="shared" si="9"/>
        <v/>
      </c>
      <c r="AK102" s="499" t="str">
        <f t="shared" si="10"/>
        <v/>
      </c>
      <c r="AL102" s="2"/>
    </row>
    <row r="103" spans="1:38" s="28" customFormat="1">
      <c r="A103" s="28" t="s">
        <v>1149</v>
      </c>
      <c r="B103" s="28" t="s">
        <v>257</v>
      </c>
      <c r="C103" s="2" t="s">
        <v>1146</v>
      </c>
      <c r="D103" s="222" t="s">
        <v>1080</v>
      </c>
      <c r="E103" s="581"/>
      <c r="G103" s="582"/>
      <c r="H103" s="582"/>
      <c r="I103" s="582"/>
      <c r="J103" s="582"/>
      <c r="K103" s="582"/>
      <c r="L103" s="582"/>
      <c r="M103" s="1157"/>
      <c r="N103" s="1157"/>
      <c r="O103" s="1157"/>
      <c r="P103" s="1157"/>
      <c r="Q103" s="1157"/>
      <c r="R103" s="1157"/>
      <c r="S103" s="1157"/>
      <c r="T103" s="1157"/>
      <c r="U103" s="1157"/>
      <c r="V103" s="1157"/>
      <c r="W103" s="1157"/>
      <c r="X103" s="1157"/>
      <c r="Y103" s="1158"/>
      <c r="Z103" s="1158"/>
      <c r="AA103" s="1158"/>
      <c r="AB103" s="1158"/>
      <c r="AC103" s="583"/>
      <c r="AD103" s="583"/>
      <c r="AE103" s="584"/>
      <c r="AG103" s="497" t="str">
        <f t="shared" si="6"/>
        <v/>
      </c>
      <c r="AH103" s="498" t="str">
        <f t="shared" si="7"/>
        <v/>
      </c>
      <c r="AI103" s="498" t="str">
        <f t="shared" si="8"/>
        <v/>
      </c>
      <c r="AJ103" s="498" t="str">
        <f t="shared" si="9"/>
        <v/>
      </c>
      <c r="AK103" s="499" t="str">
        <f t="shared" si="10"/>
        <v/>
      </c>
      <c r="AL103" s="2"/>
    </row>
    <row r="104" spans="1:38" s="28" customFormat="1">
      <c r="A104" s="28" t="s">
        <v>259</v>
      </c>
      <c r="B104" s="28" t="s">
        <v>1151</v>
      </c>
      <c r="C104" s="2" t="s">
        <v>1147</v>
      </c>
      <c r="D104" s="222" t="s">
        <v>1080</v>
      </c>
      <c r="E104" s="585" t="s">
        <v>877</v>
      </c>
      <c r="G104" s="582"/>
      <c r="H104" s="582"/>
      <c r="I104" s="582"/>
      <c r="J104" s="582"/>
      <c r="K104" s="582"/>
      <c r="L104" s="582"/>
      <c r="M104" s="1157"/>
      <c r="N104" s="1157"/>
      <c r="O104" s="1157"/>
      <c r="P104" s="1157"/>
      <c r="Q104" s="1157"/>
      <c r="R104" s="1157"/>
      <c r="S104" s="1157"/>
      <c r="T104" s="1157"/>
      <c r="U104" s="1157"/>
      <c r="V104" s="1157"/>
      <c r="W104" s="1157"/>
      <c r="X104" s="1157"/>
      <c r="Y104" s="1158"/>
      <c r="Z104" s="1158"/>
      <c r="AA104" s="1158"/>
      <c r="AB104" s="1158"/>
      <c r="AC104" s="583"/>
      <c r="AD104" s="583"/>
      <c r="AE104" s="584"/>
      <c r="AG104" s="497" t="str">
        <f t="shared" si="6"/>
        <v/>
      </c>
      <c r="AH104" s="498" t="str">
        <f t="shared" si="7"/>
        <v/>
      </c>
      <c r="AI104" s="498" t="str">
        <f t="shared" si="8"/>
        <v/>
      </c>
      <c r="AJ104" s="498" t="str">
        <f t="shared" si="9"/>
        <v/>
      </c>
      <c r="AK104" s="499" t="str">
        <f t="shared" si="10"/>
        <v/>
      </c>
      <c r="AL104" s="2"/>
    </row>
    <row r="105" spans="1:38" s="22" customFormat="1">
      <c r="A105" s="22" t="s">
        <v>510</v>
      </c>
      <c r="B105" s="22" t="s">
        <v>38</v>
      </c>
      <c r="C105" s="22" t="s">
        <v>1143</v>
      </c>
      <c r="D105" s="221" t="s">
        <v>1080</v>
      </c>
      <c r="E105" s="255" t="s">
        <v>877</v>
      </c>
      <c r="F105" s="281"/>
      <c r="G105" s="281"/>
      <c r="H105" s="281"/>
      <c r="I105" s="281"/>
      <c r="J105" s="281"/>
      <c r="K105" s="281"/>
      <c r="L105" s="281"/>
      <c r="M105" s="1159"/>
      <c r="N105" s="1159"/>
      <c r="O105" s="1159"/>
      <c r="P105" s="1159">
        <f>P95+P96+P97+P98+P99+P100</f>
        <v>0</v>
      </c>
      <c r="Q105" s="1159">
        <f t="shared" ref="Q105:AB105" si="11">Q95+Q96+Q97+Q98+Q99+Q100</f>
        <v>0</v>
      </c>
      <c r="R105" s="1159">
        <f t="shared" si="11"/>
        <v>0</v>
      </c>
      <c r="S105" s="1159">
        <f t="shared" si="11"/>
        <v>0</v>
      </c>
      <c r="T105" s="1159">
        <f t="shared" si="11"/>
        <v>0</v>
      </c>
      <c r="U105" s="1159">
        <f t="shared" si="11"/>
        <v>0</v>
      </c>
      <c r="V105" s="1159">
        <f t="shared" si="11"/>
        <v>0</v>
      </c>
      <c r="W105" s="1159">
        <f t="shared" si="11"/>
        <v>0</v>
      </c>
      <c r="X105" s="1159">
        <f t="shared" si="11"/>
        <v>0</v>
      </c>
      <c r="Y105" s="1159">
        <f t="shared" si="11"/>
        <v>0</v>
      </c>
      <c r="Z105" s="1159">
        <f t="shared" si="11"/>
        <v>0</v>
      </c>
      <c r="AA105" s="1159">
        <f t="shared" si="11"/>
        <v>0</v>
      </c>
      <c r="AB105" s="1159">
        <f t="shared" si="11"/>
        <v>0</v>
      </c>
      <c r="AC105" s="281"/>
      <c r="AD105" s="278"/>
      <c r="AG105" s="497" t="str">
        <f>IF(AND(Y105&lt;&gt;0,Z105&lt;&gt;""),(Z105/Y105-1),"")</f>
        <v/>
      </c>
      <c r="AH105" s="498" t="str">
        <f>IF(AND(X105&lt;&gt;0,Y105&lt;&gt;""),(Y105/X105-1),"")</f>
        <v/>
      </c>
      <c r="AI105" s="498" t="str">
        <f>IF(AND(W105&lt;&gt;0,X105&lt;&gt;""),(X105/W105-1),"")</f>
        <v/>
      </c>
      <c r="AJ105" s="498" t="str">
        <f>IF(AND(V105&lt;&gt;0,V105&lt;&gt;""),(W105/V105-1),"")</f>
        <v/>
      </c>
      <c r="AK105" s="499" t="str">
        <f>IF(AND(U105&lt;&gt;0,U105&lt;&gt;""),(V105/U105-1),"")</f>
        <v/>
      </c>
      <c r="AL105" s="2"/>
    </row>
    <row r="106" spans="1:38" s="22" customFormat="1">
      <c r="A106" s="586" t="s">
        <v>264</v>
      </c>
      <c r="D106" s="221"/>
      <c r="E106" s="255"/>
      <c r="F106" s="281"/>
      <c r="H106" s="281"/>
      <c r="I106" s="281"/>
      <c r="J106" s="281"/>
      <c r="K106" s="281"/>
      <c r="L106" s="281"/>
      <c r="M106" s="1159"/>
      <c r="N106" s="1159"/>
      <c r="O106" s="1159"/>
      <c r="P106" s="1159"/>
      <c r="Q106" s="1159"/>
      <c r="R106" s="1159"/>
      <c r="S106" s="1159"/>
      <c r="T106" s="1159"/>
      <c r="U106" s="1159"/>
      <c r="V106" s="1159"/>
      <c r="W106" s="1159"/>
      <c r="X106" s="1159"/>
      <c r="Y106" s="1159"/>
      <c r="Z106" s="1159"/>
      <c r="AA106" s="1159"/>
      <c r="AB106" s="1159"/>
      <c r="AE106" s="233"/>
      <c r="AG106" s="205"/>
      <c r="AH106" s="206"/>
      <c r="AI106" s="206"/>
      <c r="AJ106" s="206"/>
      <c r="AK106" s="207"/>
      <c r="AL106" s="2"/>
    </row>
    <row r="107" spans="1:38" s="30" customFormat="1">
      <c r="A107" s="30" t="s">
        <v>260</v>
      </c>
      <c r="B107" s="30" t="s">
        <v>261</v>
      </c>
      <c r="C107" s="30" t="s">
        <v>1152</v>
      </c>
      <c r="D107" s="221" t="s">
        <v>1080</v>
      </c>
      <c r="E107" s="587" t="s">
        <v>392</v>
      </c>
      <c r="F107" s="238"/>
      <c r="H107" s="238"/>
      <c r="I107" s="238"/>
      <c r="J107" s="238"/>
      <c r="K107" s="238"/>
      <c r="L107" s="238"/>
      <c r="M107" s="1146"/>
      <c r="N107" s="1146"/>
      <c r="O107" s="1146"/>
      <c r="P107" s="1146"/>
      <c r="Q107" s="1146"/>
      <c r="R107" s="1146"/>
      <c r="S107" s="1146"/>
      <c r="T107" s="1146"/>
      <c r="U107" s="1146"/>
      <c r="V107" s="1160"/>
      <c r="W107" s="1160"/>
      <c r="X107" s="1160"/>
      <c r="Y107" s="1161"/>
      <c r="Z107" s="1161"/>
      <c r="AA107" s="1161"/>
      <c r="AB107" s="1161"/>
      <c r="AC107" s="234"/>
      <c r="AD107" s="234"/>
      <c r="AE107" s="233"/>
      <c r="AG107" s="205"/>
      <c r="AH107" s="206"/>
      <c r="AI107" s="206"/>
      <c r="AJ107" s="206"/>
      <c r="AK107" s="207"/>
      <c r="AL107" s="2"/>
    </row>
    <row r="108" spans="1:38" s="30" customFormat="1">
      <c r="A108" s="30" t="s">
        <v>262</v>
      </c>
      <c r="B108" s="30" t="s">
        <v>263</v>
      </c>
      <c r="C108" s="30" t="s">
        <v>1153</v>
      </c>
      <c r="D108" s="221" t="s">
        <v>1080</v>
      </c>
      <c r="E108" s="587" t="s">
        <v>392</v>
      </c>
      <c r="F108" s="238"/>
      <c r="H108" s="238"/>
      <c r="I108" s="238"/>
      <c r="J108" s="238"/>
      <c r="K108" s="238"/>
      <c r="L108" s="238"/>
      <c r="M108" s="1146"/>
      <c r="N108" s="1146"/>
      <c r="O108" s="1146"/>
      <c r="P108" s="1146"/>
      <c r="Q108" s="1146"/>
      <c r="R108" s="1146"/>
      <c r="S108" s="1146"/>
      <c r="T108" s="1146"/>
      <c r="U108" s="1146"/>
      <c r="V108" s="1160"/>
      <c r="W108" s="1160"/>
      <c r="X108" s="1160"/>
      <c r="Y108" s="1161"/>
      <c r="Z108" s="1147"/>
      <c r="AA108" s="1147"/>
      <c r="AB108" s="1147"/>
      <c r="AC108" s="234"/>
      <c r="AD108" s="234"/>
      <c r="AE108" s="233"/>
      <c r="AG108" s="205"/>
      <c r="AH108" s="206"/>
      <c r="AI108" s="206"/>
      <c r="AJ108" s="206"/>
      <c r="AK108" s="207"/>
      <c r="AL108" s="2"/>
    </row>
    <row r="109" spans="1:38" s="2" customFormat="1">
      <c r="A109" s="1544" t="s">
        <v>1728</v>
      </c>
      <c r="B109" s="6"/>
      <c r="C109" s="5" t="s">
        <v>1154</v>
      </c>
      <c r="D109" s="255"/>
      <c r="E109" s="253"/>
      <c r="F109" s="238"/>
      <c r="G109" s="238"/>
      <c r="H109" s="238"/>
      <c r="I109" s="238"/>
      <c r="J109" s="238"/>
      <c r="K109" s="238"/>
      <c r="L109" s="238"/>
      <c r="M109" s="1146"/>
      <c r="N109" s="1146"/>
      <c r="O109" s="1146"/>
      <c r="P109" s="1146"/>
      <c r="Q109" s="1146"/>
      <c r="R109" s="1146"/>
      <c r="S109" s="1146"/>
      <c r="T109" s="1146"/>
      <c r="U109" s="1146"/>
      <c r="V109" s="1146"/>
      <c r="W109" s="1146"/>
      <c r="X109" s="1146"/>
      <c r="Y109" s="1146"/>
      <c r="Z109" s="1146"/>
      <c r="AA109" s="1146"/>
      <c r="AB109" s="1146"/>
      <c r="AC109" s="238"/>
      <c r="AD109" s="229"/>
      <c r="AG109" s="205"/>
      <c r="AH109" s="206"/>
      <c r="AI109" s="206"/>
      <c r="AJ109" s="206"/>
      <c r="AK109" s="207"/>
    </row>
    <row r="110" spans="1:38" s="2" customFormat="1">
      <c r="A110" s="30" t="s">
        <v>2288</v>
      </c>
      <c r="B110" s="6" t="s">
        <v>40</v>
      </c>
      <c r="C110" s="23" t="s">
        <v>1155</v>
      </c>
      <c r="D110" s="221" t="s">
        <v>1080</v>
      </c>
      <c r="E110" s="253" t="s">
        <v>1104</v>
      </c>
      <c r="F110" s="236"/>
      <c r="G110" s="236"/>
      <c r="H110" s="236"/>
      <c r="I110" s="236"/>
      <c r="J110" s="236"/>
      <c r="K110" s="236"/>
      <c r="L110" s="236"/>
      <c r="M110" s="1147"/>
      <c r="N110" s="1147"/>
      <c r="O110" s="1147"/>
      <c r="P110" s="1147"/>
      <c r="Q110" s="1147"/>
      <c r="R110" s="1147"/>
      <c r="S110" s="1147"/>
      <c r="T110" s="1147"/>
      <c r="U110" s="1147"/>
      <c r="V110" s="1147"/>
      <c r="W110" s="1147"/>
      <c r="X110" s="1147"/>
      <c r="Y110" s="1147"/>
      <c r="Z110" s="1147"/>
      <c r="AA110" s="1147"/>
      <c r="AB110" s="1147"/>
      <c r="AC110" s="236"/>
      <c r="AD110" s="233"/>
      <c r="AG110" s="205"/>
      <c r="AH110" s="206"/>
      <c r="AI110" s="206"/>
      <c r="AJ110" s="206"/>
      <c r="AK110" s="207"/>
    </row>
    <row r="111" spans="1:38" s="2" customFormat="1">
      <c r="A111" s="30" t="s">
        <v>2289</v>
      </c>
      <c r="B111" s="6" t="s">
        <v>41</v>
      </c>
      <c r="C111" s="23" t="s">
        <v>1156</v>
      </c>
      <c r="D111" s="221" t="s">
        <v>1080</v>
      </c>
      <c r="E111" s="253" t="s">
        <v>1104</v>
      </c>
      <c r="F111" s="238"/>
      <c r="G111" s="238"/>
      <c r="H111" s="238"/>
      <c r="I111" s="238"/>
      <c r="J111" s="238"/>
      <c r="K111" s="238"/>
      <c r="L111" s="238"/>
      <c r="M111" s="1146"/>
      <c r="N111" s="1146"/>
      <c r="O111" s="1146"/>
      <c r="P111" s="1146"/>
      <c r="Q111" s="1146"/>
      <c r="R111" s="1146"/>
      <c r="S111" s="1146"/>
      <c r="T111" s="1146"/>
      <c r="U111" s="1146"/>
      <c r="V111" s="1146"/>
      <c r="W111" s="1146"/>
      <c r="X111" s="1146"/>
      <c r="Y111" s="1146"/>
      <c r="Z111" s="1146"/>
      <c r="AA111" s="1146"/>
      <c r="AB111" s="1146"/>
      <c r="AC111" s="238"/>
      <c r="AD111" s="233"/>
      <c r="AG111" s="205"/>
      <c r="AH111" s="206"/>
      <c r="AI111" s="206"/>
      <c r="AJ111" s="206"/>
      <c r="AK111" s="207"/>
    </row>
    <row r="112" spans="1:38" s="2" customFormat="1">
      <c r="A112" s="30" t="s">
        <v>2290</v>
      </c>
      <c r="B112" s="6" t="s">
        <v>42</v>
      </c>
      <c r="C112" s="23" t="s">
        <v>1157</v>
      </c>
      <c r="D112" s="221" t="s">
        <v>1080</v>
      </c>
      <c r="E112" s="253" t="s">
        <v>1104</v>
      </c>
      <c r="F112" s="237"/>
      <c r="G112" s="237"/>
      <c r="H112" s="237"/>
      <c r="I112" s="237"/>
      <c r="J112" s="237"/>
      <c r="K112" s="237"/>
      <c r="L112" s="237"/>
      <c r="M112" s="1147"/>
      <c r="N112" s="1147"/>
      <c r="O112" s="1147"/>
      <c r="P112" s="1147"/>
      <c r="Q112" s="1147"/>
      <c r="R112" s="1147"/>
      <c r="S112" s="1147"/>
      <c r="T112" s="1147"/>
      <c r="U112" s="1147"/>
      <c r="V112" s="1147"/>
      <c r="W112" s="1147"/>
      <c r="X112" s="1147"/>
      <c r="Y112" s="1147"/>
      <c r="Z112" s="1147"/>
      <c r="AA112" s="1147"/>
      <c r="AB112" s="1147"/>
      <c r="AC112" s="237"/>
      <c r="AD112" s="233"/>
      <c r="AG112" s="205"/>
      <c r="AH112" s="206"/>
      <c r="AI112" s="206"/>
      <c r="AJ112" s="206"/>
      <c r="AK112" s="207"/>
    </row>
    <row r="113" spans="1:37" s="508" customFormat="1">
      <c r="A113" s="508" t="s">
        <v>511</v>
      </c>
      <c r="B113" s="5" t="s">
        <v>43</v>
      </c>
      <c r="C113" s="5" t="s">
        <v>1158</v>
      </c>
      <c r="D113" s="494" t="s">
        <v>1080</v>
      </c>
      <c r="E113" s="253" t="s">
        <v>1104</v>
      </c>
      <c r="F113" s="509"/>
      <c r="G113" s="509"/>
      <c r="H113" s="509"/>
      <c r="I113" s="509"/>
      <c r="J113" s="509"/>
      <c r="K113" s="509"/>
      <c r="L113" s="509"/>
      <c r="M113" s="1143"/>
      <c r="N113" s="1143"/>
      <c r="O113" s="1143"/>
      <c r="P113" s="1143">
        <f>P110+P111+P112</f>
        <v>0</v>
      </c>
      <c r="Q113" s="1143">
        <f t="shared" ref="Q113:AB113" si="12">Q110+Q111+Q112</f>
        <v>0</v>
      </c>
      <c r="R113" s="1143">
        <f t="shared" si="12"/>
        <v>0</v>
      </c>
      <c r="S113" s="1143">
        <f t="shared" si="12"/>
        <v>0</v>
      </c>
      <c r="T113" s="1143">
        <f t="shared" si="12"/>
        <v>0</v>
      </c>
      <c r="U113" s="1143">
        <f t="shared" si="12"/>
        <v>0</v>
      </c>
      <c r="V113" s="1143">
        <f t="shared" si="12"/>
        <v>0</v>
      </c>
      <c r="W113" s="1143">
        <f t="shared" si="12"/>
        <v>0</v>
      </c>
      <c r="X113" s="1143">
        <f t="shared" si="12"/>
        <v>0</v>
      </c>
      <c r="Y113" s="1143">
        <f t="shared" si="12"/>
        <v>0</v>
      </c>
      <c r="Z113" s="1143">
        <f t="shared" si="12"/>
        <v>0</v>
      </c>
      <c r="AA113" s="1143">
        <f t="shared" si="12"/>
        <v>0</v>
      </c>
      <c r="AB113" s="1143">
        <f t="shared" si="12"/>
        <v>0</v>
      </c>
      <c r="AC113" s="509"/>
      <c r="AD113" s="527"/>
      <c r="AG113" s="497" t="str">
        <f>IF(AND(Y113&lt;&gt;0,Z113&lt;&gt;""),(Z113/Y113-1),"")</f>
        <v/>
      </c>
      <c r="AH113" s="498" t="str">
        <f>IF(AND(X113&lt;&gt;0,Y113&lt;&gt;""),(Y113/X113-1),"")</f>
        <v/>
      </c>
      <c r="AI113" s="498" t="str">
        <f>IF(AND(W113&lt;&gt;0,X113&lt;&gt;""),(X113/W113-1),"")</f>
        <v/>
      </c>
      <c r="AJ113" s="498" t="str">
        <f>IF(AND(V113&lt;&gt;0,V113&lt;&gt;""),(W113/V113-1),"")</f>
        <v/>
      </c>
      <c r="AK113" s="499" t="str">
        <f>IF(AND(U113&lt;&gt;0,U113&lt;&gt;""),(V113/U113-1),"")</f>
        <v/>
      </c>
    </row>
    <row r="114" spans="1:37" s="2" customFormat="1">
      <c r="A114" s="1544"/>
      <c r="B114" s="6"/>
      <c r="C114" s="5" t="s">
        <v>1159</v>
      </c>
      <c r="D114" s="255"/>
      <c r="E114" s="253"/>
      <c r="F114" s="238"/>
      <c r="G114" s="238"/>
      <c r="H114" s="238"/>
      <c r="I114" s="238"/>
      <c r="J114" s="238"/>
      <c r="K114" s="238"/>
      <c r="L114" s="238"/>
      <c r="M114" s="1146"/>
      <c r="N114" s="1146"/>
      <c r="O114" s="1146"/>
      <c r="P114" s="1146"/>
      <c r="Q114" s="1146"/>
      <c r="R114" s="1146"/>
      <c r="S114" s="1146"/>
      <c r="T114" s="1146"/>
      <c r="U114" s="1146"/>
      <c r="V114" s="1146"/>
      <c r="W114" s="1146"/>
      <c r="X114" s="1146"/>
      <c r="Y114" s="1146"/>
      <c r="Z114" s="1146"/>
      <c r="AA114" s="1146"/>
      <c r="AB114" s="1146"/>
      <c r="AC114" s="238"/>
      <c r="AD114" s="229"/>
      <c r="AG114" s="205"/>
      <c r="AH114" s="206"/>
      <c r="AI114" s="206"/>
      <c r="AJ114" s="206"/>
      <c r="AK114" s="207"/>
    </row>
    <row r="115" spans="1:37" s="2" customFormat="1">
      <c r="A115" s="30" t="s">
        <v>520</v>
      </c>
      <c r="B115" s="1" t="s">
        <v>2716</v>
      </c>
      <c r="C115" s="23" t="s">
        <v>1160</v>
      </c>
      <c r="D115" s="221" t="s">
        <v>1080</v>
      </c>
      <c r="E115" s="253" t="s">
        <v>1104</v>
      </c>
      <c r="F115" s="238"/>
      <c r="G115" s="238"/>
      <c r="H115" s="238"/>
      <c r="I115" s="238"/>
      <c r="J115" s="238"/>
      <c r="K115" s="238"/>
      <c r="L115" s="238"/>
      <c r="M115" s="1146"/>
      <c r="N115" s="1146"/>
      <c r="O115" s="1146"/>
      <c r="P115" s="1146"/>
      <c r="Q115" s="1146"/>
      <c r="R115" s="1146"/>
      <c r="S115" s="1146"/>
      <c r="T115" s="1146"/>
      <c r="U115" s="1146"/>
      <c r="V115" s="1146"/>
      <c r="W115" s="1146"/>
      <c r="X115" s="1146"/>
      <c r="Y115" s="1146"/>
      <c r="Z115" s="1146"/>
      <c r="AA115" s="1146"/>
      <c r="AB115" s="1146"/>
      <c r="AC115" s="238"/>
      <c r="AD115" s="233"/>
      <c r="AG115" s="208" t="str">
        <f>IF(AND(Y115&lt;&gt;0,Z115&lt;&gt;""),(Z115/Y115-1),"")</f>
        <v/>
      </c>
      <c r="AH115" s="50" t="str">
        <f>IF(AND(X115&lt;&gt;0,Y115&lt;&gt;""),(Y115/X115-1),"")</f>
        <v/>
      </c>
      <c r="AI115" s="50" t="str">
        <f>IF(AND(W115&lt;&gt;0,X115&lt;&gt;""),(X115/W115-1),"")</f>
        <v/>
      </c>
      <c r="AJ115" s="50" t="str">
        <f>IF(AND(V115&lt;&gt;0,V115&lt;&gt;""),(W115/V115-1),"")</f>
        <v/>
      </c>
      <c r="AK115" s="209" t="str">
        <f>IF(AND(U115&lt;&gt;0,U115&lt;&gt;""),(V115/U115-1),"")</f>
        <v/>
      </c>
    </row>
    <row r="116" spans="1:37" s="2" customFormat="1">
      <c r="A116" s="387" t="s">
        <v>1729</v>
      </c>
      <c r="B116" s="6"/>
      <c r="C116" s="5" t="s">
        <v>1161</v>
      </c>
      <c r="D116" s="255"/>
      <c r="E116" s="253"/>
      <c r="F116" s="238"/>
      <c r="G116" s="238"/>
      <c r="H116" s="238"/>
      <c r="I116" s="238"/>
      <c r="J116" s="238"/>
      <c r="K116" s="238"/>
      <c r="L116" s="238"/>
      <c r="M116" s="1146"/>
      <c r="N116" s="1146"/>
      <c r="O116" s="1146"/>
      <c r="P116" s="1146"/>
      <c r="Q116" s="1146"/>
      <c r="R116" s="1146"/>
      <c r="S116" s="1146"/>
      <c r="T116" s="1146"/>
      <c r="U116" s="1146"/>
      <c r="V116" s="1146"/>
      <c r="W116" s="1146"/>
      <c r="X116" s="1146"/>
      <c r="Y116" s="1146"/>
      <c r="Z116" s="1146"/>
      <c r="AA116" s="1146"/>
      <c r="AB116" s="1146"/>
      <c r="AC116" s="238"/>
      <c r="AD116" s="229"/>
      <c r="AG116" s="205"/>
      <c r="AH116" s="206"/>
      <c r="AI116" s="206"/>
      <c r="AJ116" s="206"/>
      <c r="AK116" s="207"/>
    </row>
    <row r="117" spans="1:37" s="2" customFormat="1">
      <c r="A117" s="2" t="s">
        <v>1047</v>
      </c>
      <c r="B117" s="1" t="s">
        <v>44</v>
      </c>
      <c r="C117" s="1" t="s">
        <v>1162</v>
      </c>
      <c r="D117" s="221" t="s">
        <v>1080</v>
      </c>
      <c r="E117" s="253" t="s">
        <v>1104</v>
      </c>
      <c r="F117" s="238"/>
      <c r="G117" s="238"/>
      <c r="H117" s="238"/>
      <c r="I117" s="238"/>
      <c r="J117" s="238"/>
      <c r="K117" s="238"/>
      <c r="L117" s="238"/>
      <c r="M117" s="1146"/>
      <c r="N117" s="1146"/>
      <c r="O117" s="1146"/>
      <c r="P117" s="1146"/>
      <c r="Q117" s="1146"/>
      <c r="R117" s="1146"/>
      <c r="S117" s="1146"/>
      <c r="T117" s="1146"/>
      <c r="U117" s="1146"/>
      <c r="V117" s="1146"/>
      <c r="W117" s="1146"/>
      <c r="X117" s="1146"/>
      <c r="Y117" s="1146"/>
      <c r="Z117" s="1146"/>
      <c r="AA117" s="1146"/>
      <c r="AB117" s="1146"/>
      <c r="AC117" s="238"/>
      <c r="AD117" s="233"/>
      <c r="AG117" s="205"/>
      <c r="AH117" s="206"/>
      <c r="AI117" s="206"/>
      <c r="AJ117" s="206"/>
      <c r="AK117" s="207"/>
    </row>
    <row r="118" spans="1:37" s="2" customFormat="1">
      <c r="A118" s="11" t="s">
        <v>1048</v>
      </c>
      <c r="B118" s="1" t="s">
        <v>45</v>
      </c>
      <c r="C118" s="1" t="s">
        <v>1163</v>
      </c>
      <c r="D118" s="221" t="s">
        <v>1080</v>
      </c>
      <c r="E118" s="253" t="s">
        <v>1104</v>
      </c>
      <c r="F118" s="236"/>
      <c r="G118" s="236"/>
      <c r="H118" s="236"/>
      <c r="I118" s="236"/>
      <c r="J118" s="236"/>
      <c r="K118" s="236"/>
      <c r="L118" s="236"/>
      <c r="M118" s="1147"/>
      <c r="N118" s="1147"/>
      <c r="O118" s="1147"/>
      <c r="P118" s="1147"/>
      <c r="Q118" s="1147"/>
      <c r="R118" s="1147"/>
      <c r="S118" s="1147"/>
      <c r="T118" s="1147"/>
      <c r="U118" s="1147"/>
      <c r="V118" s="1147"/>
      <c r="W118" s="1147"/>
      <c r="X118" s="1147"/>
      <c r="Y118" s="1147"/>
      <c r="Z118" s="1147"/>
      <c r="AA118" s="1147"/>
      <c r="AB118" s="1147"/>
      <c r="AC118" s="236"/>
      <c r="AD118" s="233"/>
      <c r="AG118" s="205"/>
      <c r="AH118" s="206"/>
      <c r="AI118" s="206"/>
      <c r="AJ118" s="206"/>
      <c r="AK118" s="207"/>
    </row>
    <row r="119" spans="1:37" s="508" customFormat="1">
      <c r="A119" s="508" t="s">
        <v>1049</v>
      </c>
      <c r="B119" s="5" t="s">
        <v>46</v>
      </c>
      <c r="C119" s="5" t="s">
        <v>1164</v>
      </c>
      <c r="D119" s="494" t="s">
        <v>1080</v>
      </c>
      <c r="E119" s="253" t="s">
        <v>1104</v>
      </c>
      <c r="F119" s="529"/>
      <c r="G119" s="529"/>
      <c r="H119" s="529"/>
      <c r="I119" s="529"/>
      <c r="J119" s="529"/>
      <c r="K119" s="529"/>
      <c r="L119" s="529"/>
      <c r="M119" s="1155"/>
      <c r="N119" s="1155"/>
      <c r="O119" s="1155"/>
      <c r="P119" s="1155"/>
      <c r="Q119" s="1155"/>
      <c r="R119" s="1155"/>
      <c r="S119" s="1155"/>
      <c r="T119" s="1155"/>
      <c r="U119" s="1155"/>
      <c r="V119" s="1155"/>
      <c r="W119" s="1155"/>
      <c r="X119" s="1155"/>
      <c r="Y119" s="1155"/>
      <c r="Z119" s="1155"/>
      <c r="AA119" s="1155"/>
      <c r="AB119" s="1155"/>
      <c r="AC119" s="529"/>
      <c r="AD119" s="527"/>
      <c r="AG119" s="497" t="str">
        <f>IF(AND(Y119&lt;&gt;0,Z119&lt;&gt;""),(Z119/Y119-1),"")</f>
        <v/>
      </c>
      <c r="AH119" s="498" t="str">
        <f>IF(AND(X119&lt;&gt;0,Y119&lt;&gt;""),(Y119/X119-1),"")</f>
        <v/>
      </c>
      <c r="AI119" s="498" t="str">
        <f>IF(AND(W119&lt;&gt;0,X119&lt;&gt;""),(X119/W119-1),"")</f>
        <v/>
      </c>
      <c r="AJ119" s="498" t="str">
        <f>IF(AND(V119&lt;&gt;0,V119&lt;&gt;""),(W119/V119-1),"")</f>
        <v/>
      </c>
      <c r="AK119" s="499" t="str">
        <f>IF(AND(U119&lt;&gt;0,U119&lt;&gt;""),(V119/U119-1),"")</f>
        <v/>
      </c>
    </row>
    <row r="120" spans="1:37" s="2" customFormat="1">
      <c r="A120" s="1544" t="s">
        <v>1730</v>
      </c>
      <c r="C120" s="5" t="s">
        <v>1165</v>
      </c>
      <c r="D120" s="255"/>
      <c r="E120" s="253"/>
      <c r="F120" s="238"/>
      <c r="G120" s="238"/>
      <c r="H120" s="238"/>
      <c r="I120" s="238"/>
      <c r="J120" s="238"/>
      <c r="K120" s="238"/>
      <c r="L120" s="238"/>
      <c r="M120" s="1146"/>
      <c r="N120" s="1146"/>
      <c r="O120" s="1146"/>
      <c r="P120" s="1146"/>
      <c r="Q120" s="1146"/>
      <c r="R120" s="1146"/>
      <c r="S120" s="1146"/>
      <c r="T120" s="1146"/>
      <c r="U120" s="1146"/>
      <c r="V120" s="1146"/>
      <c r="W120" s="1146"/>
      <c r="X120" s="1146"/>
      <c r="Y120" s="1146"/>
      <c r="Z120" s="1146"/>
      <c r="AA120" s="1146"/>
      <c r="AB120" s="1146"/>
      <c r="AC120" s="238"/>
      <c r="AD120" s="229"/>
      <c r="AG120" s="205"/>
      <c r="AH120" s="206"/>
      <c r="AI120" s="206"/>
      <c r="AJ120" s="206"/>
      <c r="AK120" s="207"/>
    </row>
    <row r="121" spans="1:37" s="2" customFormat="1">
      <c r="A121" s="30" t="s">
        <v>2273</v>
      </c>
      <c r="B121" s="1" t="s">
        <v>47</v>
      </c>
      <c r="C121" s="1" t="s">
        <v>1166</v>
      </c>
      <c r="D121" s="221" t="s">
        <v>1080</v>
      </c>
      <c r="E121" s="253" t="s">
        <v>1104</v>
      </c>
      <c r="F121" s="238"/>
      <c r="G121" s="238"/>
      <c r="H121" s="237"/>
      <c r="I121" s="237"/>
      <c r="J121" s="237"/>
      <c r="K121" s="237"/>
      <c r="L121" s="237"/>
      <c r="M121" s="1147"/>
      <c r="N121" s="1147"/>
      <c r="O121" s="1147"/>
      <c r="P121" s="1147"/>
      <c r="Q121" s="1147"/>
      <c r="R121" s="1147"/>
      <c r="S121" s="1147"/>
      <c r="T121" s="1147"/>
      <c r="U121" s="1147"/>
      <c r="V121" s="1147"/>
      <c r="W121" s="1147"/>
      <c r="X121" s="1147"/>
      <c r="Y121" s="1147"/>
      <c r="Z121" s="1147"/>
      <c r="AA121" s="1147"/>
      <c r="AB121" s="1147"/>
      <c r="AC121" s="237"/>
      <c r="AD121" s="233"/>
      <c r="AG121" s="497" t="str">
        <f t="shared" ref="AG121:AG126" si="13">IF(AND(Y121&lt;&gt;0,Z121&lt;&gt;""),(Z121/Y121-1),"")</f>
        <v/>
      </c>
      <c r="AH121" s="498" t="str">
        <f t="shared" ref="AH121:AH126" si="14">IF(AND(X121&lt;&gt;0,Y121&lt;&gt;""),(Y121/X121-1),"")</f>
        <v/>
      </c>
      <c r="AI121" s="498" t="str">
        <f t="shared" ref="AI121:AI126" si="15">IF(AND(W121&lt;&gt;0,X121&lt;&gt;""),(X121/W121-1),"")</f>
        <v/>
      </c>
      <c r="AJ121" s="498" t="str">
        <f t="shared" ref="AJ121:AJ126" si="16">IF(AND(V121&lt;&gt;0,V121&lt;&gt;""),(W121/V121-1),"")</f>
        <v/>
      </c>
      <c r="AK121" s="499" t="str">
        <f t="shared" ref="AK121:AK126" si="17">IF(AND(U121&lt;&gt;0,U121&lt;&gt;""),(V121/U121-1),"")</f>
        <v/>
      </c>
    </row>
    <row r="122" spans="1:37" s="2" customFormat="1">
      <c r="A122" s="30" t="s">
        <v>2274</v>
      </c>
      <c r="B122" s="1" t="s">
        <v>51</v>
      </c>
      <c r="C122" s="2" t="s">
        <v>1167</v>
      </c>
      <c r="D122" s="221" t="s">
        <v>1080</v>
      </c>
      <c r="E122" s="253" t="s">
        <v>1104</v>
      </c>
      <c r="F122" s="238"/>
      <c r="G122" s="238"/>
      <c r="H122" s="237"/>
      <c r="I122" s="237"/>
      <c r="J122" s="237"/>
      <c r="K122" s="237"/>
      <c r="L122" s="237"/>
      <c r="M122" s="1147"/>
      <c r="N122" s="1147"/>
      <c r="O122" s="1147"/>
      <c r="P122" s="1147"/>
      <c r="Q122" s="1147"/>
      <c r="R122" s="1147"/>
      <c r="S122" s="1147"/>
      <c r="T122" s="1147"/>
      <c r="U122" s="1147"/>
      <c r="V122" s="1147"/>
      <c r="W122" s="1147"/>
      <c r="X122" s="1147"/>
      <c r="Y122" s="1147"/>
      <c r="Z122" s="1147"/>
      <c r="AA122" s="1147"/>
      <c r="AB122" s="1147"/>
      <c r="AC122" s="237"/>
      <c r="AD122" s="278"/>
      <c r="AG122" s="497" t="str">
        <f t="shared" si="13"/>
        <v/>
      </c>
      <c r="AH122" s="498" t="str">
        <f t="shared" si="14"/>
        <v/>
      </c>
      <c r="AI122" s="498" t="str">
        <f t="shared" si="15"/>
        <v/>
      </c>
      <c r="AJ122" s="498" t="str">
        <f t="shared" si="16"/>
        <v/>
      </c>
      <c r="AK122" s="499" t="str">
        <f t="shared" si="17"/>
        <v/>
      </c>
    </row>
    <row r="123" spans="1:37" s="2" customFormat="1">
      <c r="A123" s="30" t="s">
        <v>2275</v>
      </c>
      <c r="B123" s="6" t="s">
        <v>48</v>
      </c>
      <c r="C123" s="30" t="s">
        <v>1168</v>
      </c>
      <c r="D123" s="221" t="s">
        <v>1080</v>
      </c>
      <c r="E123" s="253" t="s">
        <v>1104</v>
      </c>
      <c r="F123" s="238"/>
      <c r="G123" s="238"/>
      <c r="H123" s="237"/>
      <c r="I123" s="237"/>
      <c r="J123" s="237"/>
      <c r="K123" s="237"/>
      <c r="L123" s="237"/>
      <c r="M123" s="1147"/>
      <c r="N123" s="1147"/>
      <c r="O123" s="1147"/>
      <c r="P123" s="1147"/>
      <c r="Q123" s="1147"/>
      <c r="R123" s="1147"/>
      <c r="S123" s="1147"/>
      <c r="T123" s="1147"/>
      <c r="U123" s="1147"/>
      <c r="V123" s="1147"/>
      <c r="W123" s="1147"/>
      <c r="X123" s="1147"/>
      <c r="Y123" s="1147"/>
      <c r="Z123" s="1147"/>
      <c r="AA123" s="1147"/>
      <c r="AB123" s="1147"/>
      <c r="AC123" s="237"/>
      <c r="AD123" s="278"/>
      <c r="AG123" s="497" t="str">
        <f t="shared" si="13"/>
        <v/>
      </c>
      <c r="AH123" s="498" t="str">
        <f t="shared" si="14"/>
        <v/>
      </c>
      <c r="AI123" s="498" t="str">
        <f t="shared" si="15"/>
        <v/>
      </c>
      <c r="AJ123" s="498" t="str">
        <f t="shared" si="16"/>
        <v/>
      </c>
      <c r="AK123" s="499" t="str">
        <f t="shared" si="17"/>
        <v/>
      </c>
    </row>
    <row r="124" spans="1:37" s="2" customFormat="1">
      <c r="A124" s="2" t="s">
        <v>740</v>
      </c>
      <c r="B124" s="1" t="s">
        <v>49</v>
      </c>
      <c r="C124" s="1" t="s">
        <v>1169</v>
      </c>
      <c r="D124" s="221" t="s">
        <v>1080</v>
      </c>
      <c r="E124" s="253" t="s">
        <v>1104</v>
      </c>
      <c r="F124" s="238"/>
      <c r="G124" s="238"/>
      <c r="H124" s="237"/>
      <c r="I124" s="237"/>
      <c r="J124" s="237"/>
      <c r="K124" s="237"/>
      <c r="L124" s="237"/>
      <c r="M124" s="1147"/>
      <c r="N124" s="1147"/>
      <c r="O124" s="1147"/>
      <c r="P124" s="1147"/>
      <c r="Q124" s="1147"/>
      <c r="R124" s="1147"/>
      <c r="S124" s="1147"/>
      <c r="T124" s="1147"/>
      <c r="U124" s="1147"/>
      <c r="V124" s="1147"/>
      <c r="W124" s="1147"/>
      <c r="X124" s="1147"/>
      <c r="Y124" s="1147"/>
      <c r="Z124" s="1147"/>
      <c r="AA124" s="1147"/>
      <c r="AB124" s="1147"/>
      <c r="AC124" s="237"/>
      <c r="AD124" s="233"/>
      <c r="AG124" s="497" t="str">
        <f t="shared" si="13"/>
        <v/>
      </c>
      <c r="AH124" s="498" t="str">
        <f t="shared" si="14"/>
        <v/>
      </c>
      <c r="AI124" s="498" t="str">
        <f t="shared" si="15"/>
        <v/>
      </c>
      <c r="AJ124" s="498" t="str">
        <f t="shared" si="16"/>
        <v/>
      </c>
      <c r="AK124" s="499" t="str">
        <f t="shared" si="17"/>
        <v/>
      </c>
    </row>
    <row r="125" spans="1:37" s="2" customFormat="1">
      <c r="A125" s="2" t="s">
        <v>453</v>
      </c>
      <c r="B125" s="2" t="s">
        <v>50</v>
      </c>
      <c r="C125" s="2" t="s">
        <v>1170</v>
      </c>
      <c r="D125" s="221" t="s">
        <v>1080</v>
      </c>
      <c r="E125" s="253" t="s">
        <v>1104</v>
      </c>
      <c r="F125" s="237"/>
      <c r="G125" s="237"/>
      <c r="H125" s="237"/>
      <c r="I125" s="237"/>
      <c r="J125" s="237"/>
      <c r="K125" s="237"/>
      <c r="L125" s="237"/>
      <c r="M125" s="1232"/>
      <c r="N125" s="1232"/>
      <c r="O125" s="1232"/>
      <c r="P125" s="1232"/>
      <c r="Q125" s="1232"/>
      <c r="R125" s="1232"/>
      <c r="S125" s="1232"/>
      <c r="T125" s="1232"/>
      <c r="U125" s="1232"/>
      <c r="V125" s="1232"/>
      <c r="W125" s="1232"/>
      <c r="X125" s="1232"/>
      <c r="Y125" s="1232"/>
      <c r="Z125" s="1232"/>
      <c r="AA125" s="1232"/>
      <c r="AB125" s="1232"/>
      <c r="AC125" s="237"/>
      <c r="AD125" s="233"/>
      <c r="AG125" s="497" t="str">
        <f t="shared" si="13"/>
        <v/>
      </c>
      <c r="AH125" s="498" t="str">
        <f t="shared" si="14"/>
        <v/>
      </c>
      <c r="AI125" s="498" t="str">
        <f t="shared" si="15"/>
        <v/>
      </c>
      <c r="AJ125" s="498" t="str">
        <f t="shared" si="16"/>
        <v/>
      </c>
      <c r="AK125" s="499" t="str">
        <f t="shared" si="17"/>
        <v/>
      </c>
    </row>
    <row r="126" spans="1:37" s="508" customFormat="1">
      <c r="A126" s="508" t="s">
        <v>512</v>
      </c>
      <c r="B126" s="5" t="s">
        <v>52</v>
      </c>
      <c r="C126" s="22" t="s">
        <v>1171</v>
      </c>
      <c r="D126" s="494" t="s">
        <v>1080</v>
      </c>
      <c r="E126" s="253" t="s">
        <v>1104</v>
      </c>
      <c r="F126" s="529"/>
      <c r="G126" s="529"/>
      <c r="H126" s="529"/>
      <c r="I126" s="529"/>
      <c r="J126" s="529"/>
      <c r="K126" s="529"/>
      <c r="L126" s="529"/>
      <c r="M126" s="1155"/>
      <c r="N126" s="1155"/>
      <c r="O126" s="1155"/>
      <c r="P126" s="1155">
        <f>SUM(P121:P125)</f>
        <v>0</v>
      </c>
      <c r="Q126" s="1155">
        <f t="shared" ref="Q126:AB126" si="18">SUM(Q121:Q125)</f>
        <v>0</v>
      </c>
      <c r="R126" s="1155">
        <f t="shared" si="18"/>
        <v>0</v>
      </c>
      <c r="S126" s="1155">
        <f t="shared" si="18"/>
        <v>0</v>
      </c>
      <c r="T126" s="1155">
        <f t="shared" si="18"/>
        <v>0</v>
      </c>
      <c r="U126" s="1155">
        <f t="shared" si="18"/>
        <v>0</v>
      </c>
      <c r="V126" s="1155">
        <f t="shared" si="18"/>
        <v>0</v>
      </c>
      <c r="W126" s="1155">
        <f t="shared" si="18"/>
        <v>0</v>
      </c>
      <c r="X126" s="1155">
        <f t="shared" si="18"/>
        <v>0</v>
      </c>
      <c r="Y126" s="1155">
        <f t="shared" si="18"/>
        <v>0</v>
      </c>
      <c r="Z126" s="1155">
        <f t="shared" si="18"/>
        <v>0</v>
      </c>
      <c r="AA126" s="1155">
        <f t="shared" si="18"/>
        <v>0</v>
      </c>
      <c r="AB126" s="1155">
        <f t="shared" si="18"/>
        <v>0</v>
      </c>
      <c r="AC126" s="529"/>
      <c r="AD126" s="527"/>
      <c r="AG126" s="497" t="str">
        <f t="shared" si="13"/>
        <v/>
      </c>
      <c r="AH126" s="498" t="str">
        <f t="shared" si="14"/>
        <v/>
      </c>
      <c r="AI126" s="498" t="str">
        <f t="shared" si="15"/>
        <v/>
      </c>
      <c r="AJ126" s="498" t="str">
        <f t="shared" si="16"/>
        <v/>
      </c>
      <c r="AK126" s="499" t="str">
        <f t="shared" si="17"/>
        <v/>
      </c>
    </row>
    <row r="127" spans="1:37" s="2" customFormat="1">
      <c r="A127" s="1544" t="s">
        <v>1731</v>
      </c>
      <c r="B127" s="28"/>
      <c r="C127" s="5" t="s">
        <v>1172</v>
      </c>
      <c r="D127" s="255"/>
      <c r="E127" s="253"/>
      <c r="F127" s="238"/>
      <c r="G127" s="238"/>
      <c r="H127" s="238"/>
      <c r="I127" s="238"/>
      <c r="J127" s="238"/>
      <c r="K127" s="238"/>
      <c r="L127" s="238"/>
      <c r="M127" s="1146"/>
      <c r="N127" s="1146"/>
      <c r="O127" s="1146"/>
      <c r="P127" s="1146"/>
      <c r="Q127" s="1146"/>
      <c r="R127" s="1146"/>
      <c r="S127" s="1146"/>
      <c r="T127" s="1146"/>
      <c r="U127" s="1146"/>
      <c r="V127" s="1146"/>
      <c r="W127" s="1146"/>
      <c r="X127" s="1146"/>
      <c r="Y127" s="1146"/>
      <c r="Z127" s="1146"/>
      <c r="AA127" s="1146"/>
      <c r="AB127" s="1146"/>
      <c r="AC127" s="238"/>
      <c r="AD127" s="229"/>
      <c r="AG127" s="205"/>
      <c r="AH127" s="206"/>
      <c r="AI127" s="206"/>
      <c r="AJ127" s="206"/>
      <c r="AK127" s="207"/>
    </row>
    <row r="128" spans="1:37" s="2" customFormat="1">
      <c r="A128" s="11" t="s">
        <v>2276</v>
      </c>
      <c r="B128" s="1" t="s">
        <v>53</v>
      </c>
      <c r="C128" s="30" t="s">
        <v>1173</v>
      </c>
      <c r="D128" s="221" t="s">
        <v>1080</v>
      </c>
      <c r="E128" s="253" t="s">
        <v>1104</v>
      </c>
      <c r="F128" s="237"/>
      <c r="G128" s="237"/>
      <c r="H128" s="237"/>
      <c r="I128" s="237"/>
      <c r="J128" s="237"/>
      <c r="K128" s="237"/>
      <c r="L128" s="237"/>
      <c r="M128" s="1147"/>
      <c r="N128" s="1147"/>
      <c r="O128" s="1147"/>
      <c r="P128" s="1147"/>
      <c r="Q128" s="1147"/>
      <c r="R128" s="1147"/>
      <c r="S128" s="1147"/>
      <c r="T128" s="1147"/>
      <c r="U128" s="1147"/>
      <c r="V128" s="1147"/>
      <c r="W128" s="1147"/>
      <c r="X128" s="1147"/>
      <c r="Y128" s="1147"/>
      <c r="Z128" s="1147"/>
      <c r="AA128" s="1147"/>
      <c r="AB128" s="1147"/>
      <c r="AC128" s="237"/>
      <c r="AD128" s="233"/>
      <c r="AG128" s="497" t="str">
        <f>IF(AND(Y128&lt;&gt;0,Z128&lt;&gt;""),(Z128/Y128-1),"")</f>
        <v/>
      </c>
      <c r="AH128" s="498" t="str">
        <f>IF(AND(X128&lt;&gt;0,Y128&lt;&gt;""),(Y128/X128-1),"")</f>
        <v/>
      </c>
      <c r="AI128" s="498" t="str">
        <f>IF(AND(W128&lt;&gt;0,X128&lt;&gt;""),(X128/W128-1),"")</f>
        <v/>
      </c>
      <c r="AJ128" s="498" t="str">
        <f>IF(AND(V128&lt;&gt;0,V128&lt;&gt;""),(W128/V128-1),"")</f>
        <v/>
      </c>
      <c r="AK128" s="499" t="str">
        <f>IF(AND(U128&lt;&gt;0,U128&lt;&gt;""),(V128/U128-1),"")</f>
        <v/>
      </c>
    </row>
    <row r="129" spans="1:37" s="2" customFormat="1">
      <c r="A129" s="1544" t="s">
        <v>1732</v>
      </c>
      <c r="B129" s="6"/>
      <c r="C129" s="22" t="s">
        <v>1174</v>
      </c>
      <c r="D129" s="255"/>
      <c r="E129" s="253"/>
      <c r="F129" s="238"/>
      <c r="G129" s="238"/>
      <c r="H129" s="238"/>
      <c r="I129" s="238"/>
      <c r="J129" s="238"/>
      <c r="K129" s="238"/>
      <c r="L129" s="238"/>
      <c r="M129" s="1262"/>
      <c r="N129" s="1262"/>
      <c r="O129" s="1262"/>
      <c r="P129" s="1262"/>
      <c r="Q129" s="1262"/>
      <c r="R129" s="1262"/>
      <c r="S129" s="1262"/>
      <c r="T129" s="1262"/>
      <c r="U129" s="1262"/>
      <c r="V129" s="1262"/>
      <c r="W129" s="1262"/>
      <c r="X129" s="1262"/>
      <c r="Y129" s="1262"/>
      <c r="Z129" s="1262"/>
      <c r="AA129" s="1262"/>
      <c r="AB129" s="1262"/>
      <c r="AC129" s="238"/>
      <c r="AD129" s="229"/>
      <c r="AG129" s="205"/>
      <c r="AH129" s="206"/>
      <c r="AI129" s="206"/>
      <c r="AJ129" s="206"/>
      <c r="AK129" s="207"/>
    </row>
    <row r="130" spans="1:37" s="2" customFormat="1">
      <c r="A130" s="2" t="s">
        <v>2277</v>
      </c>
      <c r="B130" s="1" t="s">
        <v>54</v>
      </c>
      <c r="C130" s="2" t="s">
        <v>1175</v>
      </c>
      <c r="D130" s="221" t="s">
        <v>1080</v>
      </c>
      <c r="E130" s="253" t="s">
        <v>1104</v>
      </c>
      <c r="F130" s="237"/>
      <c r="G130" s="237"/>
      <c r="H130" s="237"/>
      <c r="I130" s="237"/>
      <c r="J130" s="237"/>
      <c r="K130" s="237"/>
      <c r="L130" s="237"/>
      <c r="M130" s="1147"/>
      <c r="N130" s="1147"/>
      <c r="O130" s="1147"/>
      <c r="P130" s="1147"/>
      <c r="Q130" s="1147"/>
      <c r="R130" s="1147"/>
      <c r="S130" s="1147"/>
      <c r="T130" s="1147"/>
      <c r="U130" s="1147"/>
      <c r="V130" s="1147"/>
      <c r="W130" s="1147"/>
      <c r="X130" s="1147"/>
      <c r="Y130" s="1147"/>
      <c r="Z130" s="1147"/>
      <c r="AA130" s="1147"/>
      <c r="AB130" s="1147"/>
      <c r="AC130" s="237"/>
      <c r="AD130" s="233"/>
      <c r="AG130" s="205"/>
      <c r="AH130" s="206"/>
      <c r="AI130" s="206"/>
      <c r="AJ130" s="206"/>
      <c r="AK130" s="207"/>
    </row>
    <row r="131" spans="1:37" s="2" customFormat="1">
      <c r="A131" s="2" t="s">
        <v>609</v>
      </c>
      <c r="B131" s="1" t="s">
        <v>59</v>
      </c>
      <c r="C131" s="2" t="s">
        <v>1176</v>
      </c>
      <c r="D131" s="221" t="s">
        <v>1080</v>
      </c>
      <c r="E131" s="253" t="s">
        <v>1104</v>
      </c>
      <c r="F131" s="237"/>
      <c r="G131" s="237"/>
      <c r="H131" s="237"/>
      <c r="I131" s="237"/>
      <c r="J131" s="237"/>
      <c r="K131" s="237"/>
      <c r="L131" s="237"/>
      <c r="M131" s="1147"/>
      <c r="N131" s="1147"/>
      <c r="O131" s="1147"/>
      <c r="P131" s="1147"/>
      <c r="Q131" s="1147"/>
      <c r="R131" s="1147"/>
      <c r="S131" s="1147"/>
      <c r="T131" s="1147"/>
      <c r="U131" s="1147"/>
      <c r="V131" s="1147"/>
      <c r="W131" s="1147"/>
      <c r="X131" s="1147"/>
      <c r="Y131" s="1147"/>
      <c r="Z131" s="1147"/>
      <c r="AA131" s="1147"/>
      <c r="AB131" s="1147"/>
      <c r="AC131" s="237"/>
      <c r="AD131" s="233"/>
      <c r="AG131" s="205"/>
      <c r="AH131" s="206"/>
      <c r="AI131" s="206"/>
      <c r="AJ131" s="206"/>
      <c r="AK131" s="207"/>
    </row>
    <row r="132" spans="1:37" s="2" customFormat="1">
      <c r="A132" s="11" t="s">
        <v>610</v>
      </c>
      <c r="B132" s="6" t="s">
        <v>55</v>
      </c>
      <c r="C132" s="30" t="s">
        <v>1177</v>
      </c>
      <c r="D132" s="221" t="s">
        <v>1080</v>
      </c>
      <c r="E132" s="253" t="s">
        <v>1104</v>
      </c>
      <c r="F132" s="237"/>
      <c r="G132" s="237"/>
      <c r="H132" s="237"/>
      <c r="I132" s="237"/>
      <c r="J132" s="237"/>
      <c r="K132" s="237"/>
      <c r="L132" s="237"/>
      <c r="M132" s="1147"/>
      <c r="N132" s="1147"/>
      <c r="O132" s="1147"/>
      <c r="P132" s="1147"/>
      <c r="Q132" s="1147"/>
      <c r="R132" s="1147"/>
      <c r="S132" s="1147"/>
      <c r="T132" s="1147"/>
      <c r="U132" s="1147"/>
      <c r="V132" s="1147"/>
      <c r="W132" s="1147"/>
      <c r="X132" s="1147"/>
      <c r="Y132" s="1147"/>
      <c r="Z132" s="1147"/>
      <c r="AA132" s="1147"/>
      <c r="AB132" s="1147"/>
      <c r="AC132" s="237"/>
      <c r="AD132" s="233"/>
      <c r="AG132" s="205"/>
      <c r="AH132" s="206"/>
      <c r="AI132" s="206"/>
      <c r="AJ132" s="206"/>
      <c r="AK132" s="207"/>
    </row>
    <row r="133" spans="1:37" s="2" customFormat="1">
      <c r="A133" s="2" t="s">
        <v>741</v>
      </c>
      <c r="B133" s="1" t="s">
        <v>56</v>
      </c>
      <c r="C133" s="1" t="s">
        <v>1178</v>
      </c>
      <c r="D133" s="221" t="s">
        <v>1080</v>
      </c>
      <c r="E133" s="253" t="s">
        <v>1104</v>
      </c>
      <c r="F133" s="237"/>
      <c r="G133" s="237"/>
      <c r="H133" s="237"/>
      <c r="I133" s="237"/>
      <c r="J133" s="237"/>
      <c r="K133" s="237"/>
      <c r="L133" s="237"/>
      <c r="M133" s="1147"/>
      <c r="N133" s="1147"/>
      <c r="O133" s="1147"/>
      <c r="P133" s="1147"/>
      <c r="Q133" s="1147"/>
      <c r="R133" s="1147"/>
      <c r="S133" s="1147"/>
      <c r="T133" s="1147"/>
      <c r="U133" s="1147"/>
      <c r="V133" s="1147"/>
      <c r="W133" s="1147"/>
      <c r="X133" s="1147"/>
      <c r="Y133" s="1147"/>
      <c r="Z133" s="1147"/>
      <c r="AA133" s="1147"/>
      <c r="AB133" s="1147"/>
      <c r="AC133" s="237"/>
      <c r="AD133" s="233"/>
      <c r="AG133" s="205"/>
      <c r="AH133" s="206"/>
      <c r="AI133" s="206"/>
      <c r="AJ133" s="206"/>
      <c r="AK133" s="207"/>
    </row>
    <row r="134" spans="1:37" s="2" customFormat="1">
      <c r="A134" s="2" t="s">
        <v>454</v>
      </c>
      <c r="B134" s="1" t="s">
        <v>57</v>
      </c>
      <c r="C134" s="2" t="s">
        <v>1179</v>
      </c>
      <c r="D134" s="221" t="s">
        <v>1080</v>
      </c>
      <c r="E134" s="253" t="s">
        <v>1104</v>
      </c>
      <c r="F134" s="236"/>
      <c r="G134" s="236"/>
      <c r="H134" s="236"/>
      <c r="I134" s="236"/>
      <c r="J134" s="236"/>
      <c r="K134" s="236"/>
      <c r="L134" s="236"/>
      <c r="M134" s="1147"/>
      <c r="N134" s="1147"/>
      <c r="O134" s="1147"/>
      <c r="P134" s="1147"/>
      <c r="Q134" s="1147"/>
      <c r="R134" s="1147"/>
      <c r="S134" s="1147"/>
      <c r="T134" s="1147"/>
      <c r="U134" s="1147"/>
      <c r="V134" s="1147"/>
      <c r="W134" s="1147"/>
      <c r="X134" s="1147"/>
      <c r="Y134" s="1147"/>
      <c r="Z134" s="1147"/>
      <c r="AA134" s="1147"/>
      <c r="AB134" s="1147"/>
      <c r="AC134" s="236"/>
      <c r="AD134" s="233"/>
      <c r="AG134" s="205"/>
      <c r="AH134" s="206"/>
      <c r="AI134" s="206"/>
      <c r="AJ134" s="206"/>
      <c r="AK134" s="207"/>
    </row>
    <row r="135" spans="1:37" s="22" customFormat="1">
      <c r="A135" s="22" t="s">
        <v>513</v>
      </c>
      <c r="B135" s="5" t="s">
        <v>58</v>
      </c>
      <c r="C135" s="22" t="s">
        <v>1180</v>
      </c>
      <c r="D135" s="221" t="s">
        <v>1080</v>
      </c>
      <c r="E135" s="253" t="s">
        <v>1104</v>
      </c>
      <c r="F135" s="237"/>
      <c r="G135" s="237"/>
      <c r="H135" s="237"/>
      <c r="I135" s="237"/>
      <c r="J135" s="237"/>
      <c r="K135" s="237"/>
      <c r="L135" s="237"/>
      <c r="M135" s="1147"/>
      <c r="N135" s="1147"/>
      <c r="O135" s="1147"/>
      <c r="P135" s="1155">
        <f>SUM(P130:P134)</f>
        <v>0</v>
      </c>
      <c r="Q135" s="1155">
        <f t="shared" ref="Q135:AB135" si="19">SUM(Q130:Q134)</f>
        <v>0</v>
      </c>
      <c r="R135" s="1155">
        <f t="shared" si="19"/>
        <v>0</v>
      </c>
      <c r="S135" s="1155">
        <f t="shared" si="19"/>
        <v>0</v>
      </c>
      <c r="T135" s="1155">
        <f t="shared" si="19"/>
        <v>0</v>
      </c>
      <c r="U135" s="1155">
        <f t="shared" si="19"/>
        <v>0</v>
      </c>
      <c r="V135" s="1155">
        <f t="shared" si="19"/>
        <v>0</v>
      </c>
      <c r="W135" s="1155">
        <f t="shared" si="19"/>
        <v>0</v>
      </c>
      <c r="X135" s="1155">
        <f t="shared" si="19"/>
        <v>0</v>
      </c>
      <c r="Y135" s="1155">
        <f t="shared" si="19"/>
        <v>0</v>
      </c>
      <c r="Z135" s="1155">
        <f t="shared" si="19"/>
        <v>0</v>
      </c>
      <c r="AA135" s="1155">
        <f t="shared" si="19"/>
        <v>0</v>
      </c>
      <c r="AB135" s="1155">
        <f t="shared" si="19"/>
        <v>0</v>
      </c>
      <c r="AC135" s="237"/>
      <c r="AD135" s="233"/>
      <c r="AG135" s="497" t="str">
        <f>IF(AND(Y135&lt;&gt;0,Z135&lt;&gt;""),(Z135/Y135-1),"")</f>
        <v/>
      </c>
      <c r="AH135" s="498" t="str">
        <f>IF(AND(X135&lt;&gt;0,Y135&lt;&gt;""),(Y135/X135-1),"")</f>
        <v/>
      </c>
      <c r="AI135" s="498" t="str">
        <f>IF(AND(W135&lt;&gt;0,X135&lt;&gt;""),(X135/W135-1),"")</f>
        <v/>
      </c>
      <c r="AJ135" s="498" t="str">
        <f>IF(AND(V135&lt;&gt;0,V135&lt;&gt;""),(W135/V135-1),"")</f>
        <v/>
      </c>
      <c r="AK135" s="499" t="str">
        <f>IF(AND(U135&lt;&gt;0,U135&lt;&gt;""),(V135/U135-1),"")</f>
        <v/>
      </c>
    </row>
    <row r="136" spans="1:37" s="2" customFormat="1">
      <c r="A136" s="1544" t="s">
        <v>1050</v>
      </c>
      <c r="B136" s="6"/>
      <c r="C136" s="5" t="s">
        <v>1181</v>
      </c>
      <c r="D136" s="255"/>
      <c r="E136" s="253"/>
      <c r="F136" s="238"/>
      <c r="G136" s="238"/>
      <c r="H136" s="238"/>
      <c r="I136" s="238"/>
      <c r="J136" s="238"/>
      <c r="K136" s="238"/>
      <c r="L136" s="238"/>
      <c r="M136" s="1146"/>
      <c r="N136" s="1146"/>
      <c r="O136" s="1146"/>
      <c r="P136" s="1146"/>
      <c r="Q136" s="1146"/>
      <c r="R136" s="1146"/>
      <c r="S136" s="1146"/>
      <c r="T136" s="1146"/>
      <c r="U136" s="1146"/>
      <c r="V136" s="1146"/>
      <c r="W136" s="1146"/>
      <c r="X136" s="1146"/>
      <c r="Y136" s="1146"/>
      <c r="Z136" s="1146"/>
      <c r="AA136" s="1146"/>
      <c r="AB136" s="1146"/>
      <c r="AC136" s="238"/>
      <c r="AD136" s="229"/>
      <c r="AG136" s="205"/>
      <c r="AH136" s="206"/>
      <c r="AI136" s="206"/>
      <c r="AJ136" s="206"/>
      <c r="AK136" s="207"/>
    </row>
    <row r="137" spans="1:37" s="2" customFormat="1">
      <c r="A137" s="11" t="s">
        <v>393</v>
      </c>
      <c r="B137" s="6" t="s">
        <v>60</v>
      </c>
      <c r="C137" s="23" t="s">
        <v>1182</v>
      </c>
      <c r="D137" s="221" t="s">
        <v>1080</v>
      </c>
      <c r="E137" s="253" t="s">
        <v>1104</v>
      </c>
      <c r="F137" s="238"/>
      <c r="G137" s="238"/>
      <c r="H137" s="238"/>
      <c r="I137" s="238"/>
      <c r="J137" s="238"/>
      <c r="K137" s="238"/>
      <c r="L137" s="238"/>
      <c r="M137" s="1146"/>
      <c r="N137" s="1146"/>
      <c r="O137" s="1146"/>
      <c r="P137" s="1146"/>
      <c r="Q137" s="1146"/>
      <c r="R137" s="1146"/>
      <c r="S137" s="1146"/>
      <c r="T137" s="1146"/>
      <c r="U137" s="1146"/>
      <c r="V137" s="1146"/>
      <c r="W137" s="1146"/>
      <c r="X137" s="1146"/>
      <c r="Y137" s="1146"/>
      <c r="Z137" s="1146"/>
      <c r="AA137" s="1146"/>
      <c r="AB137" s="1146"/>
      <c r="AC137" s="238"/>
      <c r="AD137" s="233"/>
      <c r="AG137" s="205"/>
      <c r="AH137" s="206"/>
      <c r="AI137" s="206"/>
      <c r="AJ137" s="206"/>
      <c r="AK137" s="207"/>
    </row>
    <row r="138" spans="1:37" s="2" customFormat="1">
      <c r="A138" s="11" t="s">
        <v>394</v>
      </c>
      <c r="B138" s="6" t="s">
        <v>61</v>
      </c>
      <c r="C138" s="23" t="s">
        <v>1183</v>
      </c>
      <c r="D138" s="221" t="s">
        <v>1080</v>
      </c>
      <c r="E138" s="253" t="s">
        <v>1104</v>
      </c>
      <c r="F138" s="238"/>
      <c r="G138" s="238"/>
      <c r="H138" s="238"/>
      <c r="I138" s="238"/>
      <c r="J138" s="238"/>
      <c r="K138" s="238"/>
      <c r="L138" s="238"/>
      <c r="M138" s="1146"/>
      <c r="N138" s="1146"/>
      <c r="O138" s="1146"/>
      <c r="P138" s="1146"/>
      <c r="Q138" s="1146"/>
      <c r="R138" s="1146"/>
      <c r="S138" s="1146"/>
      <c r="T138" s="1146"/>
      <c r="U138" s="1146"/>
      <c r="V138" s="1146"/>
      <c r="W138" s="1146"/>
      <c r="X138" s="1146"/>
      <c r="Y138" s="1146"/>
      <c r="Z138" s="1146"/>
      <c r="AA138" s="1146"/>
      <c r="AB138" s="1146"/>
      <c r="AC138" s="238"/>
      <c r="AD138" s="233"/>
      <c r="AG138" s="205"/>
      <c r="AH138" s="206"/>
      <c r="AI138" s="206"/>
      <c r="AJ138" s="206"/>
      <c r="AK138" s="207"/>
    </row>
    <row r="139" spans="1:37" s="2" customFormat="1">
      <c r="A139" s="11" t="s">
        <v>395</v>
      </c>
      <c r="B139" s="6" t="s">
        <v>62</v>
      </c>
      <c r="C139" s="23" t="s">
        <v>1184</v>
      </c>
      <c r="D139" s="221" t="s">
        <v>1080</v>
      </c>
      <c r="E139" s="253" t="s">
        <v>1104</v>
      </c>
      <c r="F139" s="237"/>
      <c r="G139" s="237"/>
      <c r="H139" s="237"/>
      <c r="I139" s="237"/>
      <c r="J139" s="237"/>
      <c r="K139" s="237"/>
      <c r="L139" s="237"/>
      <c r="M139" s="1147"/>
      <c r="N139" s="1147"/>
      <c r="O139" s="1147"/>
      <c r="P139" s="1147"/>
      <c r="Q139" s="1147"/>
      <c r="R139" s="1147"/>
      <c r="S139" s="1147"/>
      <c r="T139" s="1147"/>
      <c r="U139" s="1147"/>
      <c r="V139" s="1147"/>
      <c r="W139" s="1147"/>
      <c r="X139" s="1147"/>
      <c r="Y139" s="1147"/>
      <c r="Z139" s="1147"/>
      <c r="AA139" s="1147"/>
      <c r="AB139" s="1147"/>
      <c r="AC139" s="237"/>
      <c r="AD139" s="233"/>
      <c r="AG139" s="205"/>
      <c r="AH139" s="206"/>
      <c r="AI139" s="206"/>
      <c r="AJ139" s="206"/>
      <c r="AK139" s="207"/>
    </row>
    <row r="140" spans="1:37" s="2" customFormat="1">
      <c r="A140" s="2" t="s">
        <v>455</v>
      </c>
      <c r="B140" s="1" t="s">
        <v>63</v>
      </c>
      <c r="C140" s="1" t="s">
        <v>1185</v>
      </c>
      <c r="D140" s="221" t="s">
        <v>1080</v>
      </c>
      <c r="E140" s="253" t="s">
        <v>1104</v>
      </c>
      <c r="F140" s="237"/>
      <c r="G140" s="237"/>
      <c r="H140" s="237"/>
      <c r="I140" s="237"/>
      <c r="J140" s="237"/>
      <c r="K140" s="237"/>
      <c r="L140" s="237"/>
      <c r="M140" s="1232"/>
      <c r="N140" s="1232"/>
      <c r="O140" s="1232"/>
      <c r="P140" s="1232"/>
      <c r="Q140" s="1232"/>
      <c r="R140" s="1232"/>
      <c r="S140" s="1232"/>
      <c r="T140" s="1232"/>
      <c r="U140" s="1232"/>
      <c r="V140" s="1232"/>
      <c r="W140" s="1232"/>
      <c r="X140" s="1232"/>
      <c r="Y140" s="1232"/>
      <c r="Z140" s="1232"/>
      <c r="AA140" s="1232"/>
      <c r="AB140" s="1232"/>
      <c r="AC140" s="237"/>
      <c r="AD140" s="233"/>
      <c r="AG140" s="205"/>
      <c r="AH140" s="206"/>
      <c r="AI140" s="206"/>
      <c r="AJ140" s="206"/>
      <c r="AK140" s="207"/>
    </row>
    <row r="141" spans="1:37" s="22" customFormat="1">
      <c r="A141" s="22" t="s">
        <v>517</v>
      </c>
      <c r="B141" s="5" t="s">
        <v>64</v>
      </c>
      <c r="C141" s="5" t="s">
        <v>1186</v>
      </c>
      <c r="D141" s="221" t="s">
        <v>1080</v>
      </c>
      <c r="E141" s="253" t="s">
        <v>1104</v>
      </c>
      <c r="F141" s="238"/>
      <c r="G141" s="238"/>
      <c r="H141" s="238"/>
      <c r="I141" s="238"/>
      <c r="J141" s="238"/>
      <c r="K141" s="238"/>
      <c r="L141" s="238"/>
      <c r="M141" s="1146"/>
      <c r="N141" s="1146"/>
      <c r="O141" s="1146"/>
      <c r="P141" s="1155">
        <f>SUM(P137:P140)</f>
        <v>0</v>
      </c>
      <c r="Q141" s="1155">
        <f t="shared" ref="Q141:AB141" si="20">SUM(Q137:Q140)</f>
        <v>0</v>
      </c>
      <c r="R141" s="1155">
        <f t="shared" si="20"/>
        <v>0</v>
      </c>
      <c r="S141" s="1155">
        <f t="shared" si="20"/>
        <v>0</v>
      </c>
      <c r="T141" s="1155">
        <f t="shared" si="20"/>
        <v>0</v>
      </c>
      <c r="U141" s="1155">
        <f t="shared" si="20"/>
        <v>0</v>
      </c>
      <c r="V141" s="1155">
        <f t="shared" si="20"/>
        <v>0</v>
      </c>
      <c r="W141" s="1155">
        <f t="shared" si="20"/>
        <v>0</v>
      </c>
      <c r="X141" s="1155">
        <f t="shared" si="20"/>
        <v>0</v>
      </c>
      <c r="Y141" s="1155">
        <f t="shared" si="20"/>
        <v>0</v>
      </c>
      <c r="Z141" s="1155">
        <f t="shared" si="20"/>
        <v>0</v>
      </c>
      <c r="AA141" s="1155">
        <f t="shared" si="20"/>
        <v>0</v>
      </c>
      <c r="AB141" s="1155">
        <f t="shared" si="20"/>
        <v>0</v>
      </c>
      <c r="AC141" s="238"/>
      <c r="AD141" s="233"/>
      <c r="AG141" s="497" t="str">
        <f>IF(AND(Y141&lt;&gt;0,Z141&lt;&gt;""),(Z141/Y141-1),"")</f>
        <v/>
      </c>
      <c r="AH141" s="498" t="str">
        <f>IF(AND(X141&lt;&gt;0,Y141&lt;&gt;""),(Y141/X141-1),"")</f>
        <v/>
      </c>
      <c r="AI141" s="498" t="str">
        <f>IF(AND(W141&lt;&gt;0,X141&lt;&gt;""),(X141/W141-1),"")</f>
        <v/>
      </c>
      <c r="AJ141" s="498" t="str">
        <f>IF(AND(V141&lt;&gt;0,V141&lt;&gt;""),(W141/V141-1),"")</f>
        <v/>
      </c>
      <c r="AK141" s="499" t="str">
        <f>IF(AND(U141&lt;&gt;0,U141&lt;&gt;""),(V141/U141-1),"")</f>
        <v/>
      </c>
    </row>
    <row r="142" spans="1:37" s="2" customFormat="1">
      <c r="A142" s="1544" t="s">
        <v>1733</v>
      </c>
      <c r="B142" s="6"/>
      <c r="C142" s="5" t="s">
        <v>1187</v>
      </c>
      <c r="D142" s="255"/>
      <c r="E142" s="253"/>
      <c r="F142" s="238"/>
      <c r="G142" s="238"/>
      <c r="H142" s="238"/>
      <c r="I142" s="238"/>
      <c r="J142" s="238"/>
      <c r="K142" s="238"/>
      <c r="L142" s="238"/>
      <c r="M142" s="1146"/>
      <c r="N142" s="1146"/>
      <c r="O142" s="1146"/>
      <c r="P142" s="1146"/>
      <c r="Q142" s="1146"/>
      <c r="R142" s="1146"/>
      <c r="S142" s="1146"/>
      <c r="T142" s="1146"/>
      <c r="U142" s="1146"/>
      <c r="V142" s="1146"/>
      <c r="W142" s="1146"/>
      <c r="X142" s="1146"/>
      <c r="Y142" s="1146"/>
      <c r="Z142" s="1146"/>
      <c r="AA142" s="1146"/>
      <c r="AB142" s="1146"/>
      <c r="AC142" s="238"/>
      <c r="AD142" s="229"/>
      <c r="AG142" s="205"/>
      <c r="AH142" s="206"/>
      <c r="AI142" s="206"/>
      <c r="AJ142" s="206"/>
      <c r="AK142" s="207"/>
    </row>
    <row r="143" spans="1:37" s="2" customFormat="1">
      <c r="A143" s="11" t="s">
        <v>636</v>
      </c>
      <c r="B143" s="6" t="s">
        <v>65</v>
      </c>
      <c r="C143" s="2" t="s">
        <v>2592</v>
      </c>
      <c r="D143" s="221" t="s">
        <v>1080</v>
      </c>
      <c r="E143" s="253" t="s">
        <v>1104</v>
      </c>
      <c r="F143" s="238"/>
      <c r="G143" s="238"/>
      <c r="H143" s="238"/>
      <c r="I143" s="238"/>
      <c r="J143" s="238"/>
      <c r="K143" s="238"/>
      <c r="L143" s="238"/>
      <c r="AC143" s="238"/>
      <c r="AD143" s="233"/>
      <c r="AG143" s="205"/>
      <c r="AH143" s="206"/>
      <c r="AI143" s="206"/>
      <c r="AJ143" s="206"/>
      <c r="AK143" s="207"/>
    </row>
    <row r="144" spans="1:37" s="2" customFormat="1">
      <c r="A144" s="11" t="s">
        <v>637</v>
      </c>
      <c r="B144" s="6" t="s">
        <v>66</v>
      </c>
      <c r="C144" s="1" t="s">
        <v>1188</v>
      </c>
      <c r="D144" s="221" t="s">
        <v>1080</v>
      </c>
      <c r="E144" s="253" t="s">
        <v>1104</v>
      </c>
      <c r="F144" s="237"/>
      <c r="G144" s="237"/>
      <c r="H144" s="237"/>
      <c r="I144" s="237"/>
      <c r="J144" s="237"/>
      <c r="K144" s="237"/>
      <c r="L144" s="237"/>
      <c r="M144" s="1146"/>
      <c r="N144" s="1146"/>
      <c r="O144" s="1146"/>
      <c r="P144" s="1146"/>
      <c r="Q144" s="1146"/>
      <c r="R144" s="1146"/>
      <c r="S144" s="1146"/>
      <c r="T144" s="1146"/>
      <c r="U144" s="1146"/>
      <c r="V144" s="1146"/>
      <c r="W144" s="1146"/>
      <c r="X144" s="1146"/>
      <c r="Y144" s="1146"/>
      <c r="Z144" s="1146"/>
      <c r="AA144" s="1146"/>
      <c r="AB144" s="1146"/>
      <c r="AC144" s="237"/>
      <c r="AD144" s="233"/>
      <c r="AG144" s="205"/>
      <c r="AH144" s="206"/>
      <c r="AI144" s="206"/>
      <c r="AJ144" s="206"/>
      <c r="AK144" s="207"/>
    </row>
    <row r="145" spans="1:37" s="22" customFormat="1">
      <c r="A145" s="22" t="s">
        <v>518</v>
      </c>
      <c r="B145" s="5" t="s">
        <v>67</v>
      </c>
      <c r="C145" s="5" t="s">
        <v>1189</v>
      </c>
      <c r="D145" s="221" t="s">
        <v>1080</v>
      </c>
      <c r="E145" s="253" t="s">
        <v>1104</v>
      </c>
      <c r="F145" s="237"/>
      <c r="G145" s="237"/>
      <c r="H145" s="237"/>
      <c r="I145" s="237"/>
      <c r="J145" s="237"/>
      <c r="K145" s="237"/>
      <c r="L145" s="237"/>
      <c r="M145" s="1147"/>
      <c r="N145" s="1147"/>
      <c r="O145" s="1147"/>
      <c r="P145" s="1147">
        <f>P143+P144</f>
        <v>0</v>
      </c>
      <c r="Q145" s="1147">
        <f t="shared" ref="Q145:AB145" si="21">Q143+Q144</f>
        <v>0</v>
      </c>
      <c r="R145" s="1147">
        <f t="shared" si="21"/>
        <v>0</v>
      </c>
      <c r="S145" s="1147">
        <f t="shared" si="21"/>
        <v>0</v>
      </c>
      <c r="T145" s="1147">
        <f t="shared" si="21"/>
        <v>0</v>
      </c>
      <c r="U145" s="1147">
        <f t="shared" si="21"/>
        <v>0</v>
      </c>
      <c r="V145" s="1147">
        <f t="shared" si="21"/>
        <v>0</v>
      </c>
      <c r="W145" s="1147">
        <f t="shared" si="21"/>
        <v>0</v>
      </c>
      <c r="X145" s="1147">
        <f t="shared" si="21"/>
        <v>0</v>
      </c>
      <c r="Y145" s="1147">
        <f t="shared" si="21"/>
        <v>0</v>
      </c>
      <c r="Z145" s="1147">
        <f t="shared" si="21"/>
        <v>0</v>
      </c>
      <c r="AA145" s="1147">
        <f t="shared" si="21"/>
        <v>0</v>
      </c>
      <c r="AB145" s="1147">
        <f t="shared" si="21"/>
        <v>0</v>
      </c>
      <c r="AC145" s="237"/>
      <c r="AD145" s="233"/>
      <c r="AG145" s="497" t="str">
        <f>IF(AND(Y145&lt;&gt;0,Z145&lt;&gt;""),(Z145/Y145-1),"")</f>
        <v/>
      </c>
      <c r="AH145" s="498" t="str">
        <f>IF(AND(X145&lt;&gt;0,Y145&lt;&gt;""),(Y145/X145-1),"")</f>
        <v/>
      </c>
      <c r="AI145" s="498" t="str">
        <f>IF(AND(W145&lt;&gt;0,X145&lt;&gt;""),(X145/W145-1),"")</f>
        <v/>
      </c>
      <c r="AJ145" s="498" t="str">
        <f>IF(AND(V145&lt;&gt;0,V145&lt;&gt;""),(W145/V145-1),"")</f>
        <v/>
      </c>
      <c r="AK145" s="499" t="str">
        <f>IF(AND(U145&lt;&gt;0,U145&lt;&gt;""),(V145/U145-1),"")</f>
        <v/>
      </c>
    </row>
    <row r="146" spans="1:37" s="3" customFormat="1">
      <c r="A146" s="14"/>
      <c r="D146" s="254"/>
      <c r="E146" s="253"/>
      <c r="F146" s="238"/>
      <c r="G146" s="238"/>
      <c r="H146" s="238"/>
      <c r="I146" s="238"/>
      <c r="J146" s="238"/>
      <c r="K146" s="238"/>
      <c r="L146" s="238"/>
      <c r="M146" s="1146"/>
      <c r="N146" s="1146"/>
      <c r="O146" s="1146"/>
      <c r="P146" s="1146"/>
      <c r="Q146" s="1146"/>
      <c r="R146" s="1146"/>
      <c r="S146" s="1146"/>
      <c r="T146" s="1146"/>
      <c r="U146" s="1146"/>
      <c r="V146" s="1146"/>
      <c r="W146" s="1146"/>
      <c r="X146" s="1146"/>
      <c r="Y146" s="1146"/>
      <c r="Z146" s="1146"/>
      <c r="AA146" s="1146"/>
      <c r="AB146" s="1146"/>
      <c r="AC146" s="238"/>
      <c r="AD146" s="233"/>
      <c r="AG146" s="205"/>
      <c r="AH146" s="206"/>
      <c r="AI146" s="206"/>
      <c r="AJ146" s="206"/>
      <c r="AK146" s="207"/>
    </row>
    <row r="147" spans="1:37" s="2" customFormat="1">
      <c r="A147" s="1263" t="s">
        <v>1734</v>
      </c>
      <c r="B147" s="103"/>
      <c r="C147" s="103"/>
      <c r="D147" s="256"/>
      <c r="E147" s="257"/>
      <c r="F147" s="264"/>
      <c r="G147" s="264"/>
      <c r="H147" s="264"/>
      <c r="I147" s="264"/>
      <c r="J147" s="264"/>
      <c r="K147" s="264"/>
      <c r="L147" s="264"/>
      <c r="M147" s="1228"/>
      <c r="N147" s="1228"/>
      <c r="O147" s="1228"/>
      <c r="P147" s="1228"/>
      <c r="Q147" s="1228"/>
      <c r="R147" s="1228"/>
      <c r="S147" s="1228"/>
      <c r="T147" s="1228"/>
      <c r="U147" s="1228"/>
      <c r="V147" s="1228"/>
      <c r="W147" s="1228"/>
      <c r="X147" s="1228"/>
      <c r="Y147" s="1228"/>
      <c r="Z147" s="1228"/>
      <c r="AA147" s="1228"/>
      <c r="AB147" s="1228"/>
      <c r="AC147" s="264"/>
      <c r="AD147" s="229"/>
      <c r="AG147" s="205"/>
      <c r="AH147" s="206"/>
      <c r="AI147" s="206"/>
      <c r="AJ147" s="206"/>
      <c r="AK147" s="207"/>
    </row>
    <row r="148" spans="1:37" s="22" customFormat="1">
      <c r="A148" s="649" t="s">
        <v>483</v>
      </c>
      <c r="B148" s="5" t="s">
        <v>68</v>
      </c>
      <c r="C148" s="5" t="s">
        <v>1190</v>
      </c>
      <c r="D148" s="221" t="s">
        <v>1080</v>
      </c>
      <c r="E148" s="253" t="s">
        <v>602</v>
      </c>
      <c r="F148" s="279"/>
      <c r="G148" s="279"/>
      <c r="H148" s="279"/>
      <c r="I148" s="279"/>
      <c r="J148" s="279"/>
      <c r="K148" s="279"/>
      <c r="L148" s="279"/>
      <c r="M148" s="1147"/>
      <c r="N148" s="1147"/>
      <c r="O148" s="1147"/>
      <c r="P148" s="1334"/>
      <c r="Q148" s="1334"/>
      <c r="R148" s="1334"/>
      <c r="S148" s="1334"/>
      <c r="T148" s="1334"/>
      <c r="U148" s="1334"/>
      <c r="V148" s="1334"/>
      <c r="W148" s="1334"/>
      <c r="X148" s="1334"/>
      <c r="Y148" s="1334"/>
      <c r="Z148" s="1334"/>
      <c r="AA148" s="1334"/>
      <c r="AB148" s="1334"/>
      <c r="AC148" s="279"/>
      <c r="AD148" s="229"/>
      <c r="AG148" s="208" t="str">
        <f>IF(AND(Y148&lt;&gt;0,Z148&lt;&gt;""),(Z148/Y148-1),"")</f>
        <v/>
      </c>
      <c r="AH148" s="50" t="str">
        <f>IF(AND(X148&lt;&gt;0,Y148&lt;&gt;""),(Y148/X148-1),"")</f>
        <v/>
      </c>
      <c r="AI148" s="50" t="str">
        <f>IF(AND(W148&lt;&gt;0,X148&lt;&gt;""),(X148/W148-1),"")</f>
        <v/>
      </c>
      <c r="AJ148" s="50" t="str">
        <f>IF(AND(V148&lt;&gt;0,V148&lt;&gt;""),(W148/V148-1),"")</f>
        <v/>
      </c>
      <c r="AK148" s="209" t="str">
        <f>IF(AND(U148&lt;&gt;0,U148&lt;&gt;""),(V148/U148-1),"")</f>
        <v/>
      </c>
    </row>
    <row r="149" spans="1:37" s="30" customFormat="1">
      <c r="A149" s="23" t="s">
        <v>426</v>
      </c>
      <c r="B149" s="23" t="s">
        <v>69</v>
      </c>
      <c r="C149" s="5" t="s">
        <v>1191</v>
      </c>
      <c r="D149" s="221" t="s">
        <v>1080</v>
      </c>
      <c r="E149" s="253" t="s">
        <v>602</v>
      </c>
      <c r="F149" s="279"/>
      <c r="G149" s="279"/>
      <c r="H149" s="279"/>
      <c r="I149" s="279"/>
      <c r="J149" s="279"/>
      <c r="K149" s="279"/>
      <c r="L149" s="279"/>
      <c r="M149" s="1147"/>
      <c r="N149" s="1147"/>
      <c r="O149" s="1147"/>
      <c r="P149" s="1147"/>
      <c r="Q149" s="1147"/>
      <c r="R149" s="1147"/>
      <c r="S149" s="1147"/>
      <c r="T149" s="1147"/>
      <c r="U149" s="1147"/>
      <c r="V149" s="1147"/>
      <c r="W149" s="1147"/>
      <c r="X149" s="1147"/>
      <c r="Y149" s="1147"/>
      <c r="Z149" s="1147"/>
      <c r="AA149" s="1147"/>
      <c r="AB149" s="1147"/>
      <c r="AC149" s="1180"/>
      <c r="AD149" s="233"/>
      <c r="AG149" s="575"/>
      <c r="AH149" s="576"/>
      <c r="AI149" s="576"/>
      <c r="AJ149" s="576"/>
      <c r="AK149" s="577"/>
    </row>
    <row r="150" spans="1:37" s="30" customFormat="1">
      <c r="A150" s="23" t="s">
        <v>427</v>
      </c>
      <c r="B150" s="23" t="s">
        <v>70</v>
      </c>
      <c r="C150" s="5" t="s">
        <v>1192</v>
      </c>
      <c r="D150" s="221" t="s">
        <v>1080</v>
      </c>
      <c r="E150" s="253" t="s">
        <v>602</v>
      </c>
      <c r="F150" s="279"/>
      <c r="G150" s="279"/>
      <c r="H150" s="279"/>
      <c r="I150" s="279"/>
      <c r="J150" s="279"/>
      <c r="K150" s="279"/>
      <c r="L150" s="279"/>
      <c r="M150" s="1147"/>
      <c r="N150" s="1147"/>
      <c r="O150" s="1147"/>
      <c r="P150" s="1147"/>
      <c r="Q150" s="1147"/>
      <c r="R150" s="1147"/>
      <c r="S150" s="1147"/>
      <c r="T150" s="1147"/>
      <c r="U150" s="1147"/>
      <c r="V150" s="1147"/>
      <c r="W150" s="1147"/>
      <c r="X150" s="1147"/>
      <c r="Y150" s="1147"/>
      <c r="Z150" s="1147"/>
      <c r="AA150" s="1147"/>
      <c r="AB150" s="1147"/>
      <c r="AC150" s="1180"/>
      <c r="AD150" s="233"/>
      <c r="AG150" s="575"/>
      <c r="AH150" s="576"/>
      <c r="AI150" s="576"/>
      <c r="AJ150" s="576"/>
      <c r="AK150" s="577"/>
    </row>
    <row r="151" spans="1:37" s="2" customFormat="1">
      <c r="A151" s="6" t="s">
        <v>365</v>
      </c>
      <c r="B151" s="1" t="s">
        <v>71</v>
      </c>
      <c r="C151" s="23" t="s">
        <v>1193</v>
      </c>
      <c r="D151" s="221" t="s">
        <v>1080</v>
      </c>
      <c r="E151" s="253" t="s">
        <v>602</v>
      </c>
      <c r="F151" s="236"/>
      <c r="G151" s="236"/>
      <c r="H151" s="236"/>
      <c r="I151" s="236"/>
      <c r="J151" s="236"/>
      <c r="K151" s="236"/>
      <c r="L151" s="236"/>
      <c r="M151" s="1147"/>
      <c r="N151" s="1147"/>
      <c r="O151" s="1147"/>
      <c r="P151" s="1147"/>
      <c r="Q151" s="1147"/>
      <c r="R151" s="1147"/>
      <c r="S151" s="1147"/>
      <c r="T151" s="1147"/>
      <c r="U151" s="1147"/>
      <c r="V151" s="1147"/>
      <c r="W151" s="1147"/>
      <c r="X151" s="1147"/>
      <c r="Y151" s="1147"/>
      <c r="Z151" s="1147"/>
      <c r="AA151" s="1147"/>
      <c r="AB151" s="1147"/>
      <c r="AC151" s="1180"/>
      <c r="AD151" s="233"/>
      <c r="AG151" s="205"/>
      <c r="AH151" s="206"/>
      <c r="AI151" s="206"/>
      <c r="AJ151" s="206"/>
      <c r="AK151" s="207"/>
    </row>
    <row r="152" spans="1:37" s="2" customFormat="1">
      <c r="A152" s="650" t="s">
        <v>1051</v>
      </c>
      <c r="B152" s="1" t="s">
        <v>72</v>
      </c>
      <c r="C152" s="1" t="s">
        <v>2586</v>
      </c>
      <c r="D152" s="221" t="s">
        <v>1080</v>
      </c>
      <c r="E152" s="253" t="s">
        <v>602</v>
      </c>
      <c r="F152" s="279"/>
      <c r="G152" s="279"/>
      <c r="H152" s="279"/>
      <c r="I152" s="279"/>
      <c r="J152" s="279"/>
      <c r="K152" s="279"/>
      <c r="L152" s="279"/>
      <c r="M152" s="1147"/>
      <c r="N152" s="1147"/>
      <c r="O152" s="1147"/>
      <c r="P152" s="1147"/>
      <c r="Q152" s="1147"/>
      <c r="R152" s="1147"/>
      <c r="S152" s="1147"/>
      <c r="T152" s="1147"/>
      <c r="U152" s="1147"/>
      <c r="V152" s="1147"/>
      <c r="W152" s="1147"/>
      <c r="X152" s="1147"/>
      <c r="Y152" s="1147"/>
      <c r="Z152" s="1147"/>
      <c r="AA152" s="1147"/>
      <c r="AB152" s="1147"/>
      <c r="AC152" s="1180"/>
      <c r="AD152" s="233"/>
      <c r="AG152" s="208" t="str">
        <f>IF(AND(Y152&lt;&gt;0,Z152&lt;&gt;""),(Z152/Y152-1),"")</f>
        <v/>
      </c>
      <c r="AH152" s="50" t="str">
        <f>IF(AND(X152&lt;&gt;0,Y152&lt;&gt;""),(Y152/X152-1),"")</f>
        <v/>
      </c>
      <c r="AI152" s="50" t="str">
        <f>IF(AND(W152&lt;&gt;0,X152&lt;&gt;""),(X152/W152-1),"")</f>
        <v/>
      </c>
      <c r="AJ152" s="50" t="str">
        <f>IF(AND(V152&lt;&gt;0,V152&lt;&gt;""),(W152/V152-1),"")</f>
        <v/>
      </c>
      <c r="AK152" s="209" t="str">
        <f>IF(AND(U152&lt;&gt;0,U152&lt;&gt;""),(V152/U152-1),"")</f>
        <v/>
      </c>
    </row>
    <row r="153" spans="1:37" s="2" customFormat="1">
      <c r="A153" s="650" t="s">
        <v>1052</v>
      </c>
      <c r="B153" s="1" t="s">
        <v>73</v>
      </c>
      <c r="C153" s="1" t="s">
        <v>2587</v>
      </c>
      <c r="D153" s="221" t="s">
        <v>1080</v>
      </c>
      <c r="E153" s="253" t="s">
        <v>602</v>
      </c>
      <c r="F153" s="251"/>
      <c r="G153" s="251"/>
      <c r="H153" s="251"/>
      <c r="I153" s="251"/>
      <c r="J153" s="251"/>
      <c r="K153" s="251"/>
      <c r="L153" s="251"/>
      <c r="M153" s="1146"/>
      <c r="N153" s="1146"/>
      <c r="O153" s="1146"/>
      <c r="P153" s="1146"/>
      <c r="Q153" s="1146"/>
      <c r="R153" s="1146"/>
      <c r="S153" s="1146"/>
      <c r="T153" s="1146"/>
      <c r="U153" s="1146"/>
      <c r="V153" s="1146"/>
      <c r="W153" s="1146"/>
      <c r="X153" s="1146"/>
      <c r="Y153" s="1146"/>
      <c r="Z153" s="1146"/>
      <c r="AA153" s="1146"/>
      <c r="AB153" s="1146"/>
      <c r="AC153" s="1180"/>
      <c r="AD153" s="233"/>
      <c r="AG153" s="208" t="str">
        <f>IF(AND(Y153&lt;&gt;0,Z153&lt;&gt;""),(Z153/Y153-1),"")</f>
        <v/>
      </c>
      <c r="AH153" s="50" t="str">
        <f>IF(AND(X153&lt;&gt;0,Y153&lt;&gt;""),(Y153/X153-1),"")</f>
        <v/>
      </c>
      <c r="AI153" s="50" t="str">
        <f>IF(AND(W153&lt;&gt;0,X153&lt;&gt;""),(X153/W153-1),"")</f>
        <v/>
      </c>
      <c r="AJ153" s="50" t="str">
        <f>IF(AND(V153&lt;&gt;0,V153&lt;&gt;""),(W153/V153-1),"")</f>
        <v/>
      </c>
      <c r="AK153" s="209" t="str">
        <f>IF(AND(U153&lt;&gt;0,U153&lt;&gt;""),(V153/U153-1),"")</f>
        <v/>
      </c>
    </row>
    <row r="154" spans="1:37" s="2" customFormat="1">
      <c r="A154" s="650" t="s">
        <v>1053</v>
      </c>
      <c r="B154" s="1" t="s">
        <v>74</v>
      </c>
      <c r="C154" s="1" t="s">
        <v>2588</v>
      </c>
      <c r="D154" s="221" t="s">
        <v>1080</v>
      </c>
      <c r="E154" s="253" t="s">
        <v>602</v>
      </c>
      <c r="F154" s="279"/>
      <c r="G154" s="279"/>
      <c r="H154" s="279"/>
      <c r="I154" s="279"/>
      <c r="J154" s="279"/>
      <c r="K154" s="279"/>
      <c r="L154" s="279"/>
      <c r="M154" s="1147"/>
      <c r="N154" s="1147"/>
      <c r="O154" s="1147"/>
      <c r="P154" s="1147"/>
      <c r="Q154" s="1147"/>
      <c r="R154" s="1147"/>
      <c r="S154" s="1147"/>
      <c r="T154" s="1147"/>
      <c r="U154" s="1147"/>
      <c r="V154" s="1147"/>
      <c r="W154" s="1147"/>
      <c r="X154" s="1147"/>
      <c r="Y154" s="1147"/>
      <c r="Z154" s="1147"/>
      <c r="AA154" s="1147"/>
      <c r="AB154" s="1147"/>
      <c r="AC154" s="1180"/>
      <c r="AD154" s="233"/>
      <c r="AG154" s="208" t="str">
        <f>IF(AND(Y154&lt;&gt;0,Z154&lt;&gt;""),(Z154/Y154-1),"")</f>
        <v/>
      </c>
      <c r="AH154" s="50" t="str">
        <f>IF(AND(X154&lt;&gt;0,Y154&lt;&gt;""),(Y154/X154-1),"")</f>
        <v/>
      </c>
      <c r="AI154" s="50" t="str">
        <f>IF(AND(W154&lt;&gt;0,X154&lt;&gt;""),(X154/W154-1),"")</f>
        <v/>
      </c>
      <c r="AJ154" s="50" t="str">
        <f>IF(AND(V154&lt;&gt;0,V154&lt;&gt;""),(W154/V154-1),"")</f>
        <v/>
      </c>
      <c r="AK154" s="209" t="str">
        <f>IF(AND(U154&lt;&gt;0,U154&lt;&gt;""),(V154/U154-1),"")</f>
        <v/>
      </c>
    </row>
    <row r="155" spans="1:37" s="20" customFormat="1">
      <c r="A155" s="13"/>
      <c r="B155" s="6"/>
      <c r="D155" s="254"/>
      <c r="E155" s="253"/>
      <c r="F155" s="241"/>
      <c r="G155" s="241"/>
      <c r="H155" s="241"/>
      <c r="I155" s="241"/>
      <c r="J155" s="241"/>
      <c r="K155" s="241"/>
      <c r="L155" s="241"/>
      <c r="M155" s="1146"/>
      <c r="N155" s="1146"/>
      <c r="O155" s="1146"/>
      <c r="P155" s="1146"/>
      <c r="Q155" s="1146"/>
      <c r="R155" s="1146"/>
      <c r="S155" s="1146"/>
      <c r="T155" s="1146"/>
      <c r="U155" s="1146"/>
      <c r="V155" s="1146"/>
      <c r="W155" s="1146"/>
      <c r="X155" s="1146"/>
      <c r="Y155" s="1146"/>
      <c r="Z155" s="1146"/>
      <c r="AA155" s="1146"/>
      <c r="AB155" s="1146"/>
      <c r="AC155" s="241"/>
      <c r="AD155" s="229"/>
      <c r="AE155" s="37"/>
      <c r="AF155" s="37"/>
      <c r="AG155" s="205"/>
      <c r="AH155" s="206"/>
      <c r="AI155" s="206"/>
      <c r="AJ155" s="206"/>
      <c r="AK155" s="207"/>
    </row>
    <row r="156" spans="1:37" s="2" customFormat="1">
      <c r="A156" s="102" t="s">
        <v>385</v>
      </c>
      <c r="B156" s="103"/>
      <c r="C156" s="103"/>
      <c r="D156" s="256"/>
      <c r="E156" s="257"/>
      <c r="F156" s="263"/>
      <c r="G156" s="263"/>
      <c r="H156" s="263"/>
      <c r="I156" s="263"/>
      <c r="J156" s="263"/>
      <c r="K156" s="263"/>
      <c r="L156" s="263"/>
      <c r="M156" s="1154"/>
      <c r="N156" s="1154"/>
      <c r="O156" s="1154"/>
      <c r="P156" s="1154"/>
      <c r="Q156" s="1154"/>
      <c r="R156" s="1154"/>
      <c r="S156" s="1154"/>
      <c r="T156" s="1154"/>
      <c r="U156" s="1154"/>
      <c r="V156" s="1154"/>
      <c r="W156" s="1154"/>
      <c r="X156" s="1154"/>
      <c r="Y156" s="1154"/>
      <c r="Z156" s="1154"/>
      <c r="AA156" s="1154"/>
      <c r="AB156" s="1154"/>
      <c r="AC156" s="263"/>
      <c r="AD156" s="229"/>
      <c r="AE156" s="30"/>
      <c r="AF156" s="30"/>
      <c r="AG156" s="205"/>
      <c r="AH156" s="206"/>
      <c r="AI156" s="206"/>
      <c r="AJ156" s="206"/>
      <c r="AK156" s="207"/>
    </row>
    <row r="157" spans="1:37" s="22" customFormat="1">
      <c r="A157" s="649" t="s">
        <v>386</v>
      </c>
      <c r="B157" s="5" t="s">
        <v>75</v>
      </c>
      <c r="C157" s="5" t="s">
        <v>2589</v>
      </c>
      <c r="D157" s="221" t="s">
        <v>1080</v>
      </c>
      <c r="E157" s="253" t="s">
        <v>602</v>
      </c>
      <c r="F157" s="249"/>
      <c r="G157" s="249"/>
      <c r="H157" s="249"/>
      <c r="I157" s="249"/>
      <c r="J157" s="249"/>
      <c r="K157" s="249"/>
      <c r="L157" s="249"/>
      <c r="M157" s="1147"/>
      <c r="N157" s="1147"/>
      <c r="O157" s="1147"/>
      <c r="P157" s="1147"/>
      <c r="Q157" s="1147"/>
      <c r="R157" s="1147"/>
      <c r="S157" s="1147"/>
      <c r="T157" s="1147"/>
      <c r="U157" s="1147"/>
      <c r="V157" s="1147"/>
      <c r="W157" s="1147"/>
      <c r="X157" s="1147"/>
      <c r="Y157" s="1159"/>
      <c r="Z157" s="1149"/>
      <c r="AA157" s="1149"/>
      <c r="AB157" s="1149"/>
      <c r="AC157" s="228"/>
      <c r="AD157" s="229"/>
      <c r="AE157" s="37"/>
      <c r="AF157" s="37"/>
      <c r="AG157" s="208" t="str">
        <f>IF(AND(Y157&lt;&gt;0,Z157&lt;&gt;""),(Z157/Y157-1),"")</f>
        <v/>
      </c>
      <c r="AH157" s="50" t="str">
        <f>IF(AND(X157&lt;&gt;0,Y157&lt;&gt;""),(Y157/X157-1),"")</f>
        <v/>
      </c>
      <c r="AI157" s="50" t="str">
        <f>IF(AND(W157&lt;&gt;0,X157&lt;&gt;""),(X157/W157-1),"")</f>
        <v/>
      </c>
      <c r="AJ157" s="50" t="str">
        <f>IF(AND(V157&lt;&gt;0,V157&lt;&gt;""),(W157/V157-1),"")</f>
        <v/>
      </c>
      <c r="AK157" s="209" t="str">
        <f>IF(AND(U157&lt;&gt;0,U157&lt;&gt;""),(V157/U157-1),"")</f>
        <v/>
      </c>
    </row>
    <row r="158" spans="1:37" s="2" customFormat="1">
      <c r="A158" s="6" t="s">
        <v>387</v>
      </c>
      <c r="B158" s="1" t="s">
        <v>76</v>
      </c>
      <c r="C158" s="1" t="s">
        <v>2590</v>
      </c>
      <c r="D158" s="221" t="s">
        <v>1080</v>
      </c>
      <c r="E158" s="253" t="s">
        <v>602</v>
      </c>
      <c r="F158" s="249"/>
      <c r="G158" s="249"/>
      <c r="H158" s="249"/>
      <c r="I158" s="249"/>
      <c r="J158" s="249"/>
      <c r="K158" s="249"/>
      <c r="L158" s="249"/>
      <c r="M158" s="1147"/>
      <c r="N158" s="1147"/>
      <c r="O158" s="1147"/>
      <c r="P158" s="1147"/>
      <c r="Q158" s="1147"/>
      <c r="R158" s="1147"/>
      <c r="S158" s="1147"/>
      <c r="T158" s="1147"/>
      <c r="U158" s="1147"/>
      <c r="V158" s="1147"/>
      <c r="W158" s="1147"/>
      <c r="X158" s="1147"/>
      <c r="Y158" s="1156"/>
      <c r="Z158" s="1149"/>
      <c r="AA158" s="1149"/>
      <c r="AB158" s="1149"/>
      <c r="AC158" s="228"/>
      <c r="AD158" s="229"/>
      <c r="AE158" s="37"/>
      <c r="AF158" s="37"/>
      <c r="AG158" s="205"/>
      <c r="AH158" s="206"/>
      <c r="AI158" s="206"/>
      <c r="AJ158" s="206"/>
      <c r="AK158" s="207"/>
    </row>
    <row r="159" spans="1:37" s="20" customFormat="1">
      <c r="A159" s="6" t="s">
        <v>590</v>
      </c>
      <c r="B159" s="1" t="s">
        <v>77</v>
      </c>
      <c r="C159" s="1" t="s">
        <v>2591</v>
      </c>
      <c r="D159" s="221" t="s">
        <v>1080</v>
      </c>
      <c r="E159" s="253" t="s">
        <v>602</v>
      </c>
      <c r="F159" s="249"/>
      <c r="G159" s="249"/>
      <c r="H159" s="249"/>
      <c r="I159" s="249"/>
      <c r="J159" s="249"/>
      <c r="K159" s="249"/>
      <c r="L159" s="249"/>
      <c r="M159" s="1147"/>
      <c r="N159" s="1147"/>
      <c r="O159" s="1147"/>
      <c r="P159" s="1147"/>
      <c r="Q159" s="1147"/>
      <c r="R159" s="1147"/>
      <c r="S159" s="1147"/>
      <c r="T159" s="1147"/>
      <c r="U159" s="1147"/>
      <c r="V159" s="1147"/>
      <c r="W159" s="1147"/>
      <c r="X159" s="1147"/>
      <c r="Y159" s="1162"/>
      <c r="Z159" s="1149"/>
      <c r="AA159" s="1149"/>
      <c r="AB159" s="1149"/>
      <c r="AC159" s="228"/>
      <c r="AD159" s="229"/>
      <c r="AE159" s="37"/>
      <c r="AF159" s="37"/>
      <c r="AG159" s="205"/>
      <c r="AH159" s="206"/>
      <c r="AI159" s="206"/>
      <c r="AJ159" s="206"/>
      <c r="AK159" s="207"/>
    </row>
    <row r="160" spans="1:37">
      <c r="AG160" s="205"/>
      <c r="AH160" s="206"/>
      <c r="AI160" s="206"/>
      <c r="AJ160" s="206"/>
      <c r="AK160" s="207"/>
    </row>
    <row r="161" spans="1:45">
      <c r="A161" s="131"/>
      <c r="B161" s="131"/>
      <c r="C161" s="131"/>
      <c r="D161" s="132"/>
      <c r="E161" s="132"/>
      <c r="F161" s="133">
        <v>1990</v>
      </c>
      <c r="G161" s="133">
        <v>1991</v>
      </c>
      <c r="H161" s="133">
        <v>1992</v>
      </c>
      <c r="I161" s="133">
        <v>1993</v>
      </c>
      <c r="J161" s="133">
        <v>1994</v>
      </c>
      <c r="K161" s="133">
        <v>1995</v>
      </c>
      <c r="L161" s="133">
        <v>1996</v>
      </c>
      <c r="M161" s="133">
        <v>1997</v>
      </c>
      <c r="N161" s="133">
        <v>1998</v>
      </c>
      <c r="O161" s="133">
        <v>1999</v>
      </c>
      <c r="P161" s="133">
        <v>2000</v>
      </c>
      <c r="Q161" s="133">
        <v>2001</v>
      </c>
      <c r="R161" s="133">
        <v>2002</v>
      </c>
      <c r="S161" s="133">
        <v>2003</v>
      </c>
      <c r="T161" s="133">
        <v>2004</v>
      </c>
      <c r="U161" s="133">
        <v>2005</v>
      </c>
      <c r="V161" s="133">
        <v>2006</v>
      </c>
      <c r="W161" s="133">
        <v>2007</v>
      </c>
      <c r="X161" s="133">
        <v>2008</v>
      </c>
      <c r="Y161" s="133">
        <v>2009</v>
      </c>
      <c r="Z161" s="133">
        <v>2010</v>
      </c>
      <c r="AA161" s="133">
        <v>2011</v>
      </c>
      <c r="AB161" s="133">
        <v>2012</v>
      </c>
      <c r="AC161" s="133"/>
      <c r="AD161" s="4"/>
      <c r="AG161" s="205"/>
      <c r="AH161" s="206"/>
      <c r="AI161" s="206"/>
      <c r="AJ161" s="206"/>
      <c r="AK161" s="207"/>
      <c r="AL161" s="4"/>
      <c r="AM161" s="4"/>
      <c r="AN161" s="4"/>
      <c r="AO161" s="4"/>
      <c r="AP161" s="4"/>
      <c r="AQ161" s="4"/>
      <c r="AR161" s="4"/>
      <c r="AS161" s="4"/>
    </row>
    <row r="162" spans="1:45" s="134" customFormat="1" ht="15" customHeight="1">
      <c r="A162" s="134" t="s">
        <v>1932</v>
      </c>
      <c r="D162" s="135"/>
      <c r="E162" s="135"/>
      <c r="AD162" s="106"/>
      <c r="AE162" s="4"/>
      <c r="AF162" s="4"/>
      <c r="AG162" s="205"/>
      <c r="AH162" s="206"/>
      <c r="AI162" s="206"/>
      <c r="AJ162" s="206"/>
      <c r="AK162" s="207"/>
      <c r="AL162" s="106"/>
      <c r="AM162" s="106"/>
      <c r="AN162" s="106"/>
      <c r="AO162" s="106"/>
      <c r="AP162" s="106"/>
      <c r="AQ162" s="106"/>
      <c r="AR162" s="106"/>
      <c r="AS162" s="106"/>
    </row>
    <row r="163" spans="1:45" s="105" customFormat="1" ht="12.75" customHeight="1">
      <c r="A163" s="163" t="s">
        <v>80</v>
      </c>
      <c r="D163" s="55"/>
      <c r="E163" s="161"/>
      <c r="AE163" s="38"/>
      <c r="AF163" s="38"/>
      <c r="AG163" s="205"/>
      <c r="AH163" s="206"/>
      <c r="AI163" s="206"/>
      <c r="AJ163" s="206"/>
      <c r="AK163" s="207"/>
    </row>
    <row r="164" spans="1:45" s="105" customFormat="1" ht="12" customHeight="1">
      <c r="B164" s="69" t="s">
        <v>78</v>
      </c>
      <c r="C164" s="69"/>
      <c r="D164" s="217"/>
      <c r="E164" s="75" t="s">
        <v>877</v>
      </c>
      <c r="F164" s="164">
        <f>'Macro '!F143</f>
        <v>0</v>
      </c>
      <c r="G164" s="164">
        <f>'Macro '!G143</f>
        <v>0</v>
      </c>
      <c r="H164" s="164">
        <f>'Macro '!H143</f>
        <v>0</v>
      </c>
      <c r="I164" s="164">
        <f>'Macro '!I143</f>
        <v>0</v>
      </c>
      <c r="J164" s="164">
        <f>'Macro '!J143</f>
        <v>0</v>
      </c>
      <c r="K164" s="164">
        <f>'Macro '!K143</f>
        <v>0</v>
      </c>
      <c r="L164" s="164">
        <f>'Macro '!L143</f>
        <v>0</v>
      </c>
      <c r="M164" s="164">
        <f>'Macro '!M143</f>
        <v>0</v>
      </c>
      <c r="N164" s="164">
        <f>'Macro '!N143</f>
        <v>0</v>
      </c>
      <c r="O164" s="164">
        <f>'Macro '!O143</f>
        <v>0</v>
      </c>
      <c r="P164" s="164">
        <f>'Macro '!P143</f>
        <v>0</v>
      </c>
      <c r="Q164" s="164">
        <f>'Macro '!Q143</f>
        <v>0</v>
      </c>
      <c r="R164" s="164">
        <f>'Macro '!R143</f>
        <v>0</v>
      </c>
      <c r="S164" s="164">
        <f>'Macro '!S143</f>
        <v>0</v>
      </c>
      <c r="T164" s="164">
        <f>'Macro '!T143</f>
        <v>0</v>
      </c>
      <c r="U164" s="164">
        <f>'Macro '!U143</f>
        <v>0</v>
      </c>
      <c r="V164" s="164">
        <f>'Macro '!V143</f>
        <v>0</v>
      </c>
      <c r="W164" s="164">
        <f>'Macro '!W143</f>
        <v>0</v>
      </c>
      <c r="X164" s="164">
        <f>'Macro '!X143</f>
        <v>0</v>
      </c>
      <c r="Y164" s="164">
        <f>'Macro '!Y143</f>
        <v>0</v>
      </c>
      <c r="Z164" s="164">
        <f>'Macro '!Z143</f>
        <v>0</v>
      </c>
      <c r="AA164" s="164">
        <f>'Macro '!AA143</f>
        <v>0</v>
      </c>
      <c r="AB164" s="164">
        <f>'Macro '!AB143</f>
        <v>0</v>
      </c>
      <c r="AC164" s="164"/>
      <c r="AE164" s="38"/>
      <c r="AF164" s="38"/>
      <c r="AG164" s="208" t="str">
        <f>IF(AND(Y164&lt;&gt;0,Z164&lt;&gt;""),(Z164/Y164-1),"")</f>
        <v/>
      </c>
      <c r="AH164" s="50" t="str">
        <f>IF(AND(X164&lt;&gt;0,Y164&lt;&gt;""),(Y164/X164-1),"")</f>
        <v/>
      </c>
      <c r="AI164" s="50" t="str">
        <f>IF(AND(W164&lt;&gt;0,X164&lt;&gt;""),(X164/W164-1),"")</f>
        <v/>
      </c>
      <c r="AJ164" s="50" t="str">
        <f>IF(AND(V164&lt;&gt;0,V164&lt;&gt;""),(W164/V164-1),"")</f>
        <v/>
      </c>
      <c r="AK164" s="209" t="str">
        <f>IF(AND(U164&lt;&gt;0,U164&lt;&gt;""),(V164/U164-1),"")</f>
        <v/>
      </c>
    </row>
    <row r="165" spans="1:45" s="105" customFormat="1" ht="12" customHeight="1">
      <c r="B165" s="137" t="s">
        <v>81</v>
      </c>
      <c r="C165" s="137"/>
      <c r="D165" s="217"/>
      <c r="E165" s="75" t="s">
        <v>877</v>
      </c>
      <c r="F165" s="164">
        <f>F105</f>
        <v>0</v>
      </c>
      <c r="G165" s="164">
        <f t="shared" ref="G165:Y165" si="22">G105</f>
        <v>0</v>
      </c>
      <c r="H165" s="164">
        <f t="shared" si="22"/>
        <v>0</v>
      </c>
      <c r="I165" s="164">
        <f t="shared" si="22"/>
        <v>0</v>
      </c>
      <c r="J165" s="164">
        <f t="shared" si="22"/>
        <v>0</v>
      </c>
      <c r="K165" s="164">
        <f t="shared" si="22"/>
        <v>0</v>
      </c>
      <c r="L165" s="164">
        <f t="shared" si="22"/>
        <v>0</v>
      </c>
      <c r="M165" s="164">
        <f t="shared" si="22"/>
        <v>0</v>
      </c>
      <c r="N165" s="164">
        <f t="shared" si="22"/>
        <v>0</v>
      </c>
      <c r="O165" s="164">
        <f t="shared" si="22"/>
        <v>0</v>
      </c>
      <c r="P165" s="164">
        <f t="shared" si="22"/>
        <v>0</v>
      </c>
      <c r="Q165" s="164">
        <f t="shared" si="22"/>
        <v>0</v>
      </c>
      <c r="R165" s="164">
        <f t="shared" si="22"/>
        <v>0</v>
      </c>
      <c r="S165" s="164">
        <f t="shared" si="22"/>
        <v>0</v>
      </c>
      <c r="T165" s="164">
        <f t="shared" si="22"/>
        <v>0</v>
      </c>
      <c r="U165" s="164">
        <f t="shared" si="22"/>
        <v>0</v>
      </c>
      <c r="V165" s="164">
        <f t="shared" si="22"/>
        <v>0</v>
      </c>
      <c r="W165" s="164">
        <f t="shared" si="22"/>
        <v>0</v>
      </c>
      <c r="X165" s="164">
        <f t="shared" si="22"/>
        <v>0</v>
      </c>
      <c r="Y165" s="164">
        <f t="shared" si="22"/>
        <v>0</v>
      </c>
      <c r="Z165" s="164">
        <f t="shared" ref="Z165:AB165" si="23">Z105</f>
        <v>0</v>
      </c>
      <c r="AA165" s="164">
        <f t="shared" si="23"/>
        <v>0</v>
      </c>
      <c r="AB165" s="164">
        <f t="shared" si="23"/>
        <v>0</v>
      </c>
      <c r="AC165" s="164"/>
      <c r="AE165" s="38"/>
      <c r="AF165" s="38"/>
      <c r="AG165" s="208" t="str">
        <f>IF(AND(Y165&lt;&gt;0,Z165&lt;&gt;""),(Z165/Y165-1),"")</f>
        <v/>
      </c>
      <c r="AH165" s="50" t="str">
        <f>IF(AND(X165&lt;&gt;0,Y165&lt;&gt;""),(Y165/X165-1),"")</f>
        <v/>
      </c>
      <c r="AI165" s="50" t="str">
        <f>IF(AND(W165&lt;&gt;0,X165&lt;&gt;""),(X165/W165-1),"")</f>
        <v/>
      </c>
      <c r="AJ165" s="50" t="str">
        <f>IF(AND(V165&lt;&gt;0,V165&lt;&gt;""),(W165/V165-1),"")</f>
        <v/>
      </c>
      <c r="AK165" s="209" t="str">
        <f>IF(AND(U165&lt;&gt;0,U165&lt;&gt;""),(V165/U165-1),"")</f>
        <v/>
      </c>
    </row>
    <row r="166" spans="1:45" s="105" customFormat="1" ht="12" customHeight="1">
      <c r="B166" s="137" t="s">
        <v>82</v>
      </c>
      <c r="C166" s="137"/>
      <c r="D166" s="217"/>
      <c r="E166" s="75" t="s">
        <v>877</v>
      </c>
      <c r="F166" s="164">
        <f>F113</f>
        <v>0</v>
      </c>
      <c r="G166" s="164">
        <f t="shared" ref="G166:Y166" si="24">G113</f>
        <v>0</v>
      </c>
      <c r="H166" s="164">
        <f t="shared" si="24"/>
        <v>0</v>
      </c>
      <c r="I166" s="164">
        <f t="shared" si="24"/>
        <v>0</v>
      </c>
      <c r="J166" s="164">
        <f t="shared" si="24"/>
        <v>0</v>
      </c>
      <c r="K166" s="164">
        <f t="shared" si="24"/>
        <v>0</v>
      </c>
      <c r="L166" s="164">
        <f t="shared" si="24"/>
        <v>0</v>
      </c>
      <c r="M166" s="164">
        <f t="shared" si="24"/>
        <v>0</v>
      </c>
      <c r="N166" s="164">
        <f t="shared" si="24"/>
        <v>0</v>
      </c>
      <c r="O166" s="164">
        <f t="shared" si="24"/>
        <v>0</v>
      </c>
      <c r="P166" s="164">
        <f t="shared" si="24"/>
        <v>0</v>
      </c>
      <c r="Q166" s="164">
        <f t="shared" si="24"/>
        <v>0</v>
      </c>
      <c r="R166" s="164">
        <f t="shared" si="24"/>
        <v>0</v>
      </c>
      <c r="S166" s="164">
        <f t="shared" si="24"/>
        <v>0</v>
      </c>
      <c r="T166" s="164">
        <f t="shared" si="24"/>
        <v>0</v>
      </c>
      <c r="U166" s="164">
        <f t="shared" si="24"/>
        <v>0</v>
      </c>
      <c r="V166" s="164">
        <f t="shared" si="24"/>
        <v>0</v>
      </c>
      <c r="W166" s="164">
        <f t="shared" si="24"/>
        <v>0</v>
      </c>
      <c r="X166" s="164">
        <f t="shared" si="24"/>
        <v>0</v>
      </c>
      <c r="Y166" s="164">
        <f t="shared" si="24"/>
        <v>0</v>
      </c>
      <c r="Z166" s="164">
        <f t="shared" ref="Z166:AB166" si="25">Z113</f>
        <v>0</v>
      </c>
      <c r="AA166" s="164">
        <f t="shared" si="25"/>
        <v>0</v>
      </c>
      <c r="AB166" s="164">
        <f t="shared" si="25"/>
        <v>0</v>
      </c>
      <c r="AC166" s="164"/>
      <c r="AE166" s="38"/>
      <c r="AF166" s="38"/>
      <c r="AG166" s="208" t="str">
        <f>IF(AND(Y166&lt;&gt;0,Z166&lt;&gt;""),(Z166/Y166-1),"")</f>
        <v/>
      </c>
      <c r="AH166" s="50" t="str">
        <f>IF(AND(X166&lt;&gt;0,Y166&lt;&gt;""),(Y166/X166-1),"")</f>
        <v/>
      </c>
      <c r="AI166" s="50" t="str">
        <f>IF(AND(W166&lt;&gt;0,X166&lt;&gt;""),(X166/W166-1),"")</f>
        <v/>
      </c>
      <c r="AJ166" s="50" t="str">
        <f>IF(AND(V166&lt;&gt;0,V166&lt;&gt;""),(W166/V166-1),"")</f>
        <v/>
      </c>
      <c r="AK166" s="209" t="str">
        <f>IF(AND(U166&lt;&gt;0,U166&lt;&gt;""),(V166/U166-1),"")</f>
        <v/>
      </c>
    </row>
    <row r="167" spans="1:45" s="105" customFormat="1" ht="12" customHeight="1">
      <c r="B167" s="137" t="s">
        <v>84</v>
      </c>
      <c r="C167" s="137"/>
      <c r="D167" s="217"/>
      <c r="E167" s="75" t="s">
        <v>877</v>
      </c>
      <c r="F167" s="164">
        <f>F119</f>
        <v>0</v>
      </c>
      <c r="G167" s="164">
        <f t="shared" ref="G167:Y167" si="26">G119</f>
        <v>0</v>
      </c>
      <c r="H167" s="164">
        <f t="shared" si="26"/>
        <v>0</v>
      </c>
      <c r="I167" s="164">
        <f t="shared" si="26"/>
        <v>0</v>
      </c>
      <c r="J167" s="164">
        <f t="shared" si="26"/>
        <v>0</v>
      </c>
      <c r="K167" s="164">
        <f t="shared" si="26"/>
        <v>0</v>
      </c>
      <c r="L167" s="164">
        <f t="shared" si="26"/>
        <v>0</v>
      </c>
      <c r="M167" s="164">
        <f t="shared" si="26"/>
        <v>0</v>
      </c>
      <c r="N167" s="164">
        <f t="shared" si="26"/>
        <v>0</v>
      </c>
      <c r="O167" s="164">
        <f t="shared" si="26"/>
        <v>0</v>
      </c>
      <c r="P167" s="164">
        <f>P119</f>
        <v>0</v>
      </c>
      <c r="Q167" s="164">
        <f t="shared" si="26"/>
        <v>0</v>
      </c>
      <c r="R167" s="164">
        <f t="shared" si="26"/>
        <v>0</v>
      </c>
      <c r="S167" s="164">
        <f t="shared" si="26"/>
        <v>0</v>
      </c>
      <c r="T167" s="164">
        <f t="shared" si="26"/>
        <v>0</v>
      </c>
      <c r="U167" s="164">
        <f t="shared" si="26"/>
        <v>0</v>
      </c>
      <c r="V167" s="164">
        <f t="shared" si="26"/>
        <v>0</v>
      </c>
      <c r="W167" s="164">
        <f t="shared" si="26"/>
        <v>0</v>
      </c>
      <c r="X167" s="164">
        <f t="shared" si="26"/>
        <v>0</v>
      </c>
      <c r="Y167" s="164">
        <f t="shared" si="26"/>
        <v>0</v>
      </c>
      <c r="Z167" s="164">
        <f t="shared" ref="Z167:AB167" si="27">Z119</f>
        <v>0</v>
      </c>
      <c r="AA167" s="164">
        <f t="shared" si="27"/>
        <v>0</v>
      </c>
      <c r="AB167" s="164">
        <f t="shared" si="27"/>
        <v>0</v>
      </c>
      <c r="AC167" s="164"/>
      <c r="AE167" s="38"/>
      <c r="AF167" s="38"/>
      <c r="AG167" s="208" t="str">
        <f>IF(AND(Y167&lt;&gt;0,Z167&lt;&gt;""),(Z167/Y167-1),"")</f>
        <v/>
      </c>
      <c r="AH167" s="50" t="str">
        <f>IF(AND(X167&lt;&gt;0,Y167&lt;&gt;""),(Y167/X167-1),"")</f>
        <v/>
      </c>
      <c r="AI167" s="50" t="str">
        <f>IF(AND(W167&lt;&gt;0,X167&lt;&gt;""),(X167/W167-1),"")</f>
        <v/>
      </c>
      <c r="AJ167" s="50" t="str">
        <f>IF(AND(V167&lt;&gt;0,V167&lt;&gt;""),(W167/V167-1),"")</f>
        <v/>
      </c>
      <c r="AK167" s="209" t="str">
        <f>IF(AND(U167&lt;&gt;0,U167&lt;&gt;""),(V167/U167-1),"")</f>
        <v/>
      </c>
    </row>
    <row r="168" spans="1:45" s="35" customFormat="1" ht="12" customHeight="1">
      <c r="B168" s="137" t="s">
        <v>83</v>
      </c>
      <c r="C168" s="137"/>
      <c r="D168" s="51"/>
      <c r="E168" s="75" t="s">
        <v>877</v>
      </c>
      <c r="F168" s="164">
        <f>'Macro '!F57</f>
        <v>0</v>
      </c>
      <c r="G168" s="164">
        <f>'Macro '!G57</f>
        <v>0</v>
      </c>
      <c r="H168" s="164">
        <f>'Macro '!H57</f>
        <v>0</v>
      </c>
      <c r="I168" s="164">
        <f>'Macro '!I57</f>
        <v>0</v>
      </c>
      <c r="J168" s="164">
        <f>'Macro '!J57</f>
        <v>0</v>
      </c>
      <c r="K168" s="164">
        <f>'Macro '!K57</f>
        <v>0</v>
      </c>
      <c r="L168" s="164">
        <f>'Macro '!L57</f>
        <v>0</v>
      </c>
      <c r="M168" s="164">
        <f>'Macro '!M57</f>
        <v>0</v>
      </c>
      <c r="N168" s="164">
        <f>'Macro '!N57</f>
        <v>0</v>
      </c>
      <c r="O168" s="164">
        <f>'Macro '!O57</f>
        <v>0</v>
      </c>
      <c r="P168" s="164">
        <f>'Macro '!P57</f>
        <v>0</v>
      </c>
      <c r="Q168" s="164">
        <f>'Macro '!Q57</f>
        <v>0</v>
      </c>
      <c r="R168" s="164">
        <f>'Macro '!R57</f>
        <v>0</v>
      </c>
      <c r="S168" s="164">
        <f>'Macro '!S57</f>
        <v>0</v>
      </c>
      <c r="T168" s="164">
        <f>'Macro '!T57</f>
        <v>0</v>
      </c>
      <c r="U168" s="164">
        <f>'Macro '!U57</f>
        <v>0</v>
      </c>
      <c r="V168" s="164">
        <f>'Macro '!V57</f>
        <v>0</v>
      </c>
      <c r="W168" s="164">
        <f>'Macro '!W57</f>
        <v>0</v>
      </c>
      <c r="X168" s="164">
        <f>'Macro '!X57</f>
        <v>0</v>
      </c>
      <c r="Y168" s="164">
        <f>'Macro '!Y57</f>
        <v>0</v>
      </c>
      <c r="Z168" s="164">
        <f>'Macro '!Z57</f>
        <v>0</v>
      </c>
      <c r="AA168" s="164">
        <f>'Macro '!AA57</f>
        <v>0</v>
      </c>
      <c r="AB168" s="164">
        <f>'Macro '!AB57</f>
        <v>0</v>
      </c>
      <c r="AC168" s="164"/>
      <c r="AE168" s="38"/>
      <c r="AF168" s="38"/>
      <c r="AG168" s="208" t="str">
        <f>IF(AND(Y168&lt;&gt;0,Z168&lt;&gt;""),(Z168/Y168-1),"")</f>
        <v/>
      </c>
      <c r="AH168" s="50" t="str">
        <f>IF(AND(X168&lt;&gt;0,Y168&lt;&gt;""),(Y168/X168-1),"")</f>
        <v/>
      </c>
      <c r="AI168" s="50" t="str">
        <f>IF(AND(W168&lt;&gt;0,X168&lt;&gt;""),(X168/W168-1),"")</f>
        <v/>
      </c>
      <c r="AJ168" s="50" t="str">
        <f>IF(AND(V168&lt;&gt;0,V168&lt;&gt;""),(W168/V168-1),"")</f>
        <v/>
      </c>
      <c r="AK168" s="209" t="str">
        <f>IF(AND(U168&lt;&gt;0,U168&lt;&gt;""),(V168/U168-1),"")</f>
        <v/>
      </c>
    </row>
    <row r="169" spans="1:45" s="1409" customFormat="1" ht="12" customHeight="1">
      <c r="B169" s="1410" t="s">
        <v>85</v>
      </c>
      <c r="C169" s="1411"/>
      <c r="D169" s="1412"/>
      <c r="E169" s="1412"/>
      <c r="F169" s="1413" t="e">
        <f t="shared" ref="F169:W169" si="28">(F165+F166+F167+F168)/F164</f>
        <v>#DIV/0!</v>
      </c>
      <c r="G169" s="1413" t="e">
        <f t="shared" si="28"/>
        <v>#DIV/0!</v>
      </c>
      <c r="H169" s="1413" t="e">
        <f t="shared" si="28"/>
        <v>#DIV/0!</v>
      </c>
      <c r="I169" s="1413" t="e">
        <f t="shared" si="28"/>
        <v>#DIV/0!</v>
      </c>
      <c r="J169" s="1413" t="e">
        <f t="shared" si="28"/>
        <v>#DIV/0!</v>
      </c>
      <c r="K169" s="1413" t="e">
        <f t="shared" si="28"/>
        <v>#DIV/0!</v>
      </c>
      <c r="L169" s="1413" t="e">
        <f t="shared" si="28"/>
        <v>#DIV/0!</v>
      </c>
      <c r="M169" s="1413" t="e">
        <f t="shared" si="28"/>
        <v>#DIV/0!</v>
      </c>
      <c r="N169" s="1413" t="e">
        <f t="shared" si="28"/>
        <v>#DIV/0!</v>
      </c>
      <c r="O169" s="1413" t="e">
        <f t="shared" si="28"/>
        <v>#DIV/0!</v>
      </c>
      <c r="P169" s="1413" t="e">
        <f t="shared" si="28"/>
        <v>#DIV/0!</v>
      </c>
      <c r="Q169" s="1413" t="e">
        <f t="shared" si="28"/>
        <v>#DIV/0!</v>
      </c>
      <c r="R169" s="1413" t="e">
        <f>(R165+R166+R167+R168)/R164</f>
        <v>#DIV/0!</v>
      </c>
      <c r="S169" s="1413" t="e">
        <f t="shared" si="28"/>
        <v>#DIV/0!</v>
      </c>
      <c r="T169" s="1413" t="e">
        <f t="shared" si="28"/>
        <v>#DIV/0!</v>
      </c>
      <c r="U169" s="1413" t="e">
        <f t="shared" si="28"/>
        <v>#DIV/0!</v>
      </c>
      <c r="V169" s="1413" t="e">
        <f t="shared" si="28"/>
        <v>#DIV/0!</v>
      </c>
      <c r="W169" s="1413" t="e">
        <f t="shared" si="28"/>
        <v>#DIV/0!</v>
      </c>
      <c r="X169" s="1413" t="e">
        <f>(X165+X166+X167+X168)/X164</f>
        <v>#DIV/0!</v>
      </c>
      <c r="Y169" s="1413" t="e">
        <f>(Y165+Y166+Y167+Y168)/Y164</f>
        <v>#DIV/0!</v>
      </c>
      <c r="Z169" s="1413" t="e">
        <f t="shared" ref="Z169:AB169" si="29">(Z165+Z166+Z167+Z168)/Z164</f>
        <v>#DIV/0!</v>
      </c>
      <c r="AA169" s="1413" t="e">
        <f t="shared" si="29"/>
        <v>#DIV/0!</v>
      </c>
      <c r="AB169" s="1413" t="e">
        <f t="shared" si="29"/>
        <v>#DIV/0!</v>
      </c>
      <c r="AC169" s="1413"/>
      <c r="AE169" s="1414"/>
      <c r="AF169" s="1414"/>
      <c r="AG169" s="1415"/>
      <c r="AH169" s="1416"/>
      <c r="AI169" s="1416"/>
      <c r="AJ169" s="1416"/>
      <c r="AK169" s="1417"/>
    </row>
    <row r="170" spans="1:45" s="58" customFormat="1" ht="12" customHeight="1">
      <c r="B170" s="130"/>
      <c r="C170" s="130"/>
      <c r="D170" s="214"/>
      <c r="E170" s="34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E170" s="4"/>
      <c r="AF170" s="4"/>
      <c r="AG170" s="205"/>
      <c r="AH170" s="206"/>
      <c r="AI170" s="206"/>
      <c r="AJ170" s="206"/>
      <c r="AK170" s="207"/>
    </row>
    <row r="171" spans="1:45" s="58" customFormat="1" ht="12" customHeight="1">
      <c r="A171" s="163" t="s">
        <v>1866</v>
      </c>
      <c r="B171" s="130"/>
      <c r="C171" s="130"/>
      <c r="D171" s="214"/>
      <c r="E171" s="34"/>
      <c r="F171" s="61"/>
      <c r="G171" s="61"/>
      <c r="I171" s="68"/>
      <c r="J171" s="68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E171" s="4"/>
      <c r="AF171" s="4"/>
      <c r="AG171" s="205"/>
      <c r="AH171" s="206"/>
      <c r="AI171" s="206"/>
      <c r="AJ171" s="206"/>
      <c r="AK171" s="207"/>
    </row>
    <row r="172" spans="1:45" s="58" customFormat="1" ht="12.75" customHeight="1">
      <c r="A172" s="163"/>
      <c r="B172" s="159" t="s">
        <v>85</v>
      </c>
      <c r="C172" s="635"/>
      <c r="D172" s="214"/>
      <c r="E172" s="34"/>
      <c r="F172" s="61"/>
      <c r="G172" s="61"/>
      <c r="I172" s="68"/>
      <c r="J172" s="68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E172" s="4"/>
      <c r="AF172" s="4"/>
      <c r="AG172" s="205"/>
      <c r="AH172" s="206"/>
      <c r="AI172" s="206"/>
      <c r="AJ172" s="206"/>
      <c r="AK172" s="207"/>
    </row>
    <row r="173" spans="1:45" s="136" customFormat="1" ht="12" customHeight="1">
      <c r="B173" s="162" t="s">
        <v>1867</v>
      </c>
      <c r="C173" s="162"/>
      <c r="D173" s="218"/>
      <c r="E173" s="75" t="s">
        <v>877</v>
      </c>
      <c r="F173" s="166" t="e">
        <f>(F96+F117)/'Macro '!F54</f>
        <v>#DIV/0!</v>
      </c>
      <c r="G173" s="166" t="e">
        <f>(G96+G117)/'Macro '!G54</f>
        <v>#DIV/0!</v>
      </c>
      <c r="H173" s="166" t="e">
        <f>(H96+H117)/'Macro '!H54</f>
        <v>#DIV/0!</v>
      </c>
      <c r="I173" s="166" t="e">
        <f>(I96+I117)/'Macro '!I54</f>
        <v>#DIV/0!</v>
      </c>
      <c r="J173" s="166" t="e">
        <f>(J96+J117)/'Macro '!J54</f>
        <v>#DIV/0!</v>
      </c>
      <c r="K173" s="166" t="e">
        <f>(K96+K117)/'Macro '!K54</f>
        <v>#DIV/0!</v>
      </c>
      <c r="L173" s="166" t="e">
        <f>(L96+L117)/'Macro '!L54</f>
        <v>#DIV/0!</v>
      </c>
      <c r="M173" s="166" t="e">
        <f>(M96)/'Macro '!M54</f>
        <v>#DIV/0!</v>
      </c>
      <c r="N173" s="166" t="e">
        <f>(N96)/'Macro '!N54</f>
        <v>#DIV/0!</v>
      </c>
      <c r="O173" s="166" t="e">
        <f>(O96)/'Macro '!O54</f>
        <v>#DIV/0!</v>
      </c>
      <c r="P173" s="166" t="e">
        <f>(P96)/'Macro '!P54</f>
        <v>#DIV/0!</v>
      </c>
      <c r="Q173" s="166" t="e">
        <f>(Q96)/'Macro '!Q54</f>
        <v>#DIV/0!</v>
      </c>
      <c r="R173" s="166" t="e">
        <f>(R96)/'Macro '!R54</f>
        <v>#DIV/0!</v>
      </c>
      <c r="S173" s="166" t="e">
        <f>(S96)/'Macro '!S54</f>
        <v>#DIV/0!</v>
      </c>
      <c r="T173" s="166" t="e">
        <f>(T96)/'Macro '!T54</f>
        <v>#DIV/0!</v>
      </c>
      <c r="U173" s="166" t="e">
        <f>(U96)/'Macro '!U54</f>
        <v>#DIV/0!</v>
      </c>
      <c r="V173" s="166" t="e">
        <f>(V96)/'Macro '!V54</f>
        <v>#DIV/0!</v>
      </c>
      <c r="W173" s="166" t="e">
        <f>(W96)/'Macro '!W54</f>
        <v>#DIV/0!</v>
      </c>
      <c r="X173" s="166" t="e">
        <f>(X96)/'Macro '!X54</f>
        <v>#DIV/0!</v>
      </c>
      <c r="Y173" s="166" t="e">
        <f>(Y96)/'Macro '!Y54</f>
        <v>#DIV/0!</v>
      </c>
      <c r="Z173" s="166" t="e">
        <f>(Z96)/'Macro '!Z54</f>
        <v>#DIV/0!</v>
      </c>
      <c r="AA173" s="166" t="e">
        <f>(AA96)/'Macro '!AA54</f>
        <v>#DIV/0!</v>
      </c>
      <c r="AB173" s="166" t="e">
        <f>(AB96)/'Macro '!AB54</f>
        <v>#DIV/0!</v>
      </c>
      <c r="AC173" s="166"/>
      <c r="AE173" s="37"/>
      <c r="AF173" s="37"/>
      <c r="AG173" s="208" t="e">
        <f t="shared" ref="AG173:AG178" si="30">IF(AND(Y173&lt;&gt;0,Z173&lt;&gt;""),(Z173/Y173-1),"")</f>
        <v>#DIV/0!</v>
      </c>
      <c r="AH173" s="50" t="e">
        <f t="shared" ref="AH173:AH178" si="31">IF(AND(X173&lt;&gt;0,Y173&lt;&gt;""),(Y173/X173-1),"")</f>
        <v>#DIV/0!</v>
      </c>
      <c r="AI173" s="50" t="e">
        <f t="shared" ref="AI173:AI178" si="32">IF(AND(W173&lt;&gt;0,X173&lt;&gt;""),(X173/W173-1),"")</f>
        <v>#DIV/0!</v>
      </c>
      <c r="AJ173" s="50" t="e">
        <f t="shared" ref="AJ173:AJ178" si="33">IF(AND(V173&lt;&gt;0,V173&lt;&gt;""),(W173/V173-1),"")</f>
        <v>#DIV/0!</v>
      </c>
      <c r="AK173" s="209" t="e">
        <f t="shared" ref="AK173:AK178" si="34">IF(AND(U173&lt;&gt;0,U173&lt;&gt;""),(V173/U173-1),"")</f>
        <v>#DIV/0!</v>
      </c>
    </row>
    <row r="174" spans="1:45" s="136" customFormat="1" ht="12" customHeight="1">
      <c r="B174" s="162" t="s">
        <v>1868</v>
      </c>
      <c r="C174" s="162"/>
      <c r="D174" s="218"/>
      <c r="E174" s="75" t="s">
        <v>877</v>
      </c>
      <c r="F174" s="166" t="e">
        <f>(F97+F110+F118)/'Macro '!F55</f>
        <v>#DIV/0!</v>
      </c>
      <c r="G174" s="166" t="e">
        <f>(G97+G110+G118)/'Macro '!G55</f>
        <v>#DIV/0!</v>
      </c>
      <c r="H174" s="166" t="e">
        <f>(H97+H110+H118)/'Macro '!C53</f>
        <v>#VALUE!</v>
      </c>
      <c r="I174" s="166" t="e">
        <f>(I97+I110+I118)/'Macro '!I55</f>
        <v>#DIV/0!</v>
      </c>
      <c r="J174" s="166" t="e">
        <f>(J97+J110+J118)/'Macro '!J55</f>
        <v>#DIV/0!</v>
      </c>
      <c r="K174" s="166" t="e">
        <f>(K97+K110+K118)/'Macro '!K55</f>
        <v>#DIV/0!</v>
      </c>
      <c r="L174" s="166" t="e">
        <f>(L97+L110+L118)/'Macro '!L55</f>
        <v>#DIV/0!</v>
      </c>
      <c r="M174" s="166" t="e">
        <f>(M97+M110+M117)/'Macro '!M55</f>
        <v>#DIV/0!</v>
      </c>
      <c r="N174" s="166" t="e">
        <f>(N97+N110+N117)/'Macro '!N55</f>
        <v>#DIV/0!</v>
      </c>
      <c r="O174" s="166" t="e">
        <f>(O97+O110+O117)/'Macro '!O55</f>
        <v>#DIV/0!</v>
      </c>
      <c r="P174" s="166" t="e">
        <f>(P97+P110+P117)/'Macro '!P55</f>
        <v>#DIV/0!</v>
      </c>
      <c r="Q174" s="166" t="e">
        <f>(Q97+Q110+Q117)/'Macro '!Q55</f>
        <v>#DIV/0!</v>
      </c>
      <c r="R174" s="166" t="e">
        <f>(R97+R110+R117)/'Macro '!R55</f>
        <v>#DIV/0!</v>
      </c>
      <c r="S174" s="166" t="e">
        <f>(S97+S110+S117)/'Macro '!S55</f>
        <v>#DIV/0!</v>
      </c>
      <c r="T174" s="166" t="e">
        <f>(T97+T110+T117)/'Macro '!T55</f>
        <v>#DIV/0!</v>
      </c>
      <c r="U174" s="166" t="e">
        <f>(U97+U110+U117)/'Macro '!U55</f>
        <v>#DIV/0!</v>
      </c>
      <c r="V174" s="166" t="e">
        <f>(V97+V110+V117)/'Macro '!V55</f>
        <v>#DIV/0!</v>
      </c>
      <c r="W174" s="166" t="e">
        <f>(W97+W110+W117)/'Macro '!W55</f>
        <v>#DIV/0!</v>
      </c>
      <c r="X174" s="166" t="e">
        <f>(X97+X110+X117)/'Macro '!X55</f>
        <v>#DIV/0!</v>
      </c>
      <c r="Y174" s="166" t="e">
        <f>(Y97+Y110+Y117)/'Macro '!Y55</f>
        <v>#DIV/0!</v>
      </c>
      <c r="Z174" s="166" t="e">
        <f>(Z97+Z110+Z117)/'Macro '!Z55</f>
        <v>#DIV/0!</v>
      </c>
      <c r="AA174" s="166" t="e">
        <f>(AA97+AA110+AA117)/'Macro '!AA55</f>
        <v>#DIV/0!</v>
      </c>
      <c r="AB174" s="166" t="e">
        <f>(AB97+AB110+AB117)/'Macro '!AB55</f>
        <v>#DIV/0!</v>
      </c>
      <c r="AC174" s="166"/>
      <c r="AE174" s="37"/>
      <c r="AF174" s="37"/>
      <c r="AG174" s="208" t="e">
        <f t="shared" si="30"/>
        <v>#DIV/0!</v>
      </c>
      <c r="AH174" s="50" t="e">
        <f t="shared" si="31"/>
        <v>#DIV/0!</v>
      </c>
      <c r="AI174" s="50" t="e">
        <f t="shared" si="32"/>
        <v>#DIV/0!</v>
      </c>
      <c r="AJ174" s="50" t="e">
        <f t="shared" si="33"/>
        <v>#DIV/0!</v>
      </c>
      <c r="AK174" s="209" t="e">
        <f t="shared" si="34"/>
        <v>#DIV/0!</v>
      </c>
    </row>
    <row r="175" spans="1:45" s="136" customFormat="1" ht="12" customHeight="1">
      <c r="B175" s="162" t="s">
        <v>1869</v>
      </c>
      <c r="C175" s="162"/>
      <c r="D175" s="218"/>
      <c r="E175" s="75" t="s">
        <v>1104</v>
      </c>
      <c r="F175" s="158" t="e">
        <f>F95/'Macro '!F56</f>
        <v>#DIV/0!</v>
      </c>
      <c r="G175" s="158" t="e">
        <f>G95/'Macro '!G56</f>
        <v>#DIV/0!</v>
      </c>
      <c r="H175" s="158" t="e">
        <f>H95/'Macro '!C54</f>
        <v>#VALUE!</v>
      </c>
      <c r="I175" s="158" t="e">
        <f>I95/'Macro '!I56</f>
        <v>#DIV/0!</v>
      </c>
      <c r="J175" s="158" t="e">
        <f>J95/'Macro '!J56</f>
        <v>#DIV/0!</v>
      </c>
      <c r="K175" s="158" t="e">
        <f>K95/'Macro '!K56</f>
        <v>#DIV/0!</v>
      </c>
      <c r="L175" s="158" t="e">
        <f>L95/'Macro '!L56</f>
        <v>#DIV/0!</v>
      </c>
      <c r="M175" s="158" t="e">
        <f>M95/'Macro '!M56</f>
        <v>#DIV/0!</v>
      </c>
      <c r="N175" s="158" t="e">
        <f>N95/'Macro '!N56</f>
        <v>#DIV/0!</v>
      </c>
      <c r="O175" s="158" t="e">
        <f>O95/'Macro '!O56</f>
        <v>#DIV/0!</v>
      </c>
      <c r="P175" s="158" t="e">
        <f>P95/'Macro '!P56</f>
        <v>#DIV/0!</v>
      </c>
      <c r="Q175" s="158" t="e">
        <f>Q95/'Macro '!Q56</f>
        <v>#DIV/0!</v>
      </c>
      <c r="R175" s="158" t="e">
        <f>R95/'Macro '!R56</f>
        <v>#DIV/0!</v>
      </c>
      <c r="S175" s="158" t="e">
        <f>S95/'Macro '!S56</f>
        <v>#DIV/0!</v>
      </c>
      <c r="T175" s="158" t="e">
        <f>T95/'Macro '!T56</f>
        <v>#DIV/0!</v>
      </c>
      <c r="U175" s="158" t="e">
        <f>U95/'Macro '!U56</f>
        <v>#DIV/0!</v>
      </c>
      <c r="V175" s="158" t="e">
        <f>V95/'Macro '!V56</f>
        <v>#DIV/0!</v>
      </c>
      <c r="W175" s="158" t="e">
        <f>W95/'Macro '!W56</f>
        <v>#DIV/0!</v>
      </c>
      <c r="X175" s="158" t="e">
        <f>X95/'Macro '!X56</f>
        <v>#DIV/0!</v>
      </c>
      <c r="Y175" s="158" t="e">
        <f>Y95/'Macro '!Y56</f>
        <v>#DIV/0!</v>
      </c>
      <c r="Z175" s="158" t="e">
        <f>Z95/'Macro '!Z56</f>
        <v>#DIV/0!</v>
      </c>
      <c r="AA175" s="158" t="e">
        <f>AA95/'Macro '!AA56</f>
        <v>#DIV/0!</v>
      </c>
      <c r="AB175" s="158" t="e">
        <f>AB95/'Macro '!AB56</f>
        <v>#DIV/0!</v>
      </c>
      <c r="AC175" s="158"/>
      <c r="AE175" s="37"/>
      <c r="AF175" s="37"/>
      <c r="AG175" s="208" t="e">
        <f t="shared" si="30"/>
        <v>#DIV/0!</v>
      </c>
      <c r="AH175" s="50" t="e">
        <f t="shared" si="31"/>
        <v>#DIV/0!</v>
      </c>
      <c r="AI175" s="50" t="e">
        <f t="shared" si="32"/>
        <v>#DIV/0!</v>
      </c>
      <c r="AJ175" s="50" t="e">
        <f t="shared" si="33"/>
        <v>#DIV/0!</v>
      </c>
      <c r="AK175" s="209" t="e">
        <f t="shared" si="34"/>
        <v>#DIV/0!</v>
      </c>
    </row>
    <row r="176" spans="1:45" s="136" customFormat="1" ht="12" customHeight="1">
      <c r="B176" s="162" t="s">
        <v>1870</v>
      </c>
      <c r="C176" s="162"/>
      <c r="D176" s="218"/>
      <c r="E176" s="75" t="s">
        <v>1104</v>
      </c>
      <c r="F176" s="158" t="e">
        <f>(F118+F111)/'Macro '!F58</f>
        <v>#DIV/0!</v>
      </c>
      <c r="G176" s="158" t="e">
        <f>(G118+G111)/'Macro '!G58</f>
        <v>#DIV/0!</v>
      </c>
      <c r="H176" s="158" t="e">
        <f>(H118+H111)/'Macro '!C56</f>
        <v>#VALUE!</v>
      </c>
      <c r="I176" s="158" t="e">
        <f>(I118+I111)/'Macro '!I58</f>
        <v>#DIV/0!</v>
      </c>
      <c r="J176" s="158" t="e">
        <f>(J118+J111)/'Macro '!J58</f>
        <v>#DIV/0!</v>
      </c>
      <c r="K176" s="158" t="e">
        <f>(K118+K111)/'Macro '!K58</f>
        <v>#DIV/0!</v>
      </c>
      <c r="L176" s="158" t="e">
        <f>(L118+L111)/'Macro '!L58</f>
        <v>#DIV/0!</v>
      </c>
      <c r="M176" s="158" t="e">
        <f>(M118+M111)/'Macro '!M58</f>
        <v>#DIV/0!</v>
      </c>
      <c r="N176" s="158" t="e">
        <f>(N118+N111)/'Macro '!N58</f>
        <v>#DIV/0!</v>
      </c>
      <c r="O176" s="158" t="e">
        <f>(O118+O111)/'Macro '!O58</f>
        <v>#DIV/0!</v>
      </c>
      <c r="P176" s="158" t="e">
        <f>(P118+P111)/'Macro '!P58</f>
        <v>#DIV/0!</v>
      </c>
      <c r="Q176" s="158" t="e">
        <f>(Q118+Q111)/'Macro '!Q58</f>
        <v>#DIV/0!</v>
      </c>
      <c r="R176" s="158" t="e">
        <f>(R118+R111)/'Macro '!R58</f>
        <v>#DIV/0!</v>
      </c>
      <c r="S176" s="158" t="e">
        <f>(S118+S111)/'Macro '!S58</f>
        <v>#DIV/0!</v>
      </c>
      <c r="T176" s="158" t="e">
        <f>(T118+T111)/'Macro '!T58</f>
        <v>#DIV/0!</v>
      </c>
      <c r="U176" s="158" t="e">
        <f>(U118+U111)/'Macro '!U58</f>
        <v>#DIV/0!</v>
      </c>
      <c r="V176" s="158" t="e">
        <f>(V118+V111)/'Macro '!V58</f>
        <v>#DIV/0!</v>
      </c>
      <c r="W176" s="158" t="e">
        <f>(W118+W111)/'Macro '!W58</f>
        <v>#DIV/0!</v>
      </c>
      <c r="X176" s="158" t="e">
        <f>(X118+X111)/'Macro '!X58</f>
        <v>#DIV/0!</v>
      </c>
      <c r="Y176" s="158" t="e">
        <f>(Y118+Y111)/'Macro '!Y58</f>
        <v>#DIV/0!</v>
      </c>
      <c r="Z176" s="158" t="e">
        <f>(Z118+Z111)/'Macro '!Z58</f>
        <v>#DIV/0!</v>
      </c>
      <c r="AA176" s="158" t="e">
        <f>(AA118+AA111)/'Macro '!AA58</f>
        <v>#DIV/0!</v>
      </c>
      <c r="AB176" s="158" t="e">
        <f>(AB118+AB111)/'Macro '!AB58</f>
        <v>#DIV/0!</v>
      </c>
      <c r="AC176" s="158"/>
      <c r="AE176" s="37"/>
      <c r="AF176" s="37"/>
      <c r="AG176" s="208" t="e">
        <f t="shared" si="30"/>
        <v>#DIV/0!</v>
      </c>
      <c r="AH176" s="50" t="e">
        <f t="shared" si="31"/>
        <v>#DIV/0!</v>
      </c>
      <c r="AI176" s="50" t="e">
        <f t="shared" si="32"/>
        <v>#DIV/0!</v>
      </c>
      <c r="AJ176" s="50" t="e">
        <f t="shared" si="33"/>
        <v>#DIV/0!</v>
      </c>
      <c r="AK176" s="209" t="e">
        <f t="shared" si="34"/>
        <v>#DIV/0!</v>
      </c>
    </row>
    <row r="177" spans="1:37" s="136" customFormat="1" ht="12" customHeight="1">
      <c r="B177" s="162" t="s">
        <v>1871</v>
      </c>
      <c r="C177" s="162"/>
      <c r="D177" s="218"/>
      <c r="E177" s="75" t="s">
        <v>1104</v>
      </c>
      <c r="F177" s="158" t="e">
        <f>F100/'Macro '!F61</f>
        <v>#DIV/0!</v>
      </c>
      <c r="G177" s="158" t="e">
        <f>G100/'Macro '!G61</f>
        <v>#DIV/0!</v>
      </c>
      <c r="H177" s="158" t="e">
        <f>H100/'Macro '!C59</f>
        <v>#VALUE!</v>
      </c>
      <c r="I177" s="158" t="e">
        <f>I100/'Macro '!I61</f>
        <v>#DIV/0!</v>
      </c>
      <c r="J177" s="158" t="e">
        <f>J100/'Macro '!J61</f>
        <v>#DIV/0!</v>
      </c>
      <c r="K177" s="158" t="e">
        <f>K100/'Macro '!K61</f>
        <v>#DIV/0!</v>
      </c>
      <c r="L177" s="158" t="e">
        <f>L100/'Macro '!L61</f>
        <v>#DIV/0!</v>
      </c>
      <c r="M177" s="158" t="e">
        <f>M100/'Macro '!M61</f>
        <v>#DIV/0!</v>
      </c>
      <c r="N177" s="158" t="e">
        <f>N100/'Macro '!N61</f>
        <v>#DIV/0!</v>
      </c>
      <c r="O177" s="158" t="e">
        <f>O100/'Macro '!O61</f>
        <v>#DIV/0!</v>
      </c>
      <c r="P177" s="158" t="e">
        <f>P100/'Macro '!P61</f>
        <v>#DIV/0!</v>
      </c>
      <c r="Q177" s="158" t="e">
        <f>Q100/'Macro '!Q61</f>
        <v>#DIV/0!</v>
      </c>
      <c r="R177" s="158" t="e">
        <f>R100/'Macro '!R61</f>
        <v>#DIV/0!</v>
      </c>
      <c r="S177" s="158" t="e">
        <f>S100/'Macro '!S61</f>
        <v>#DIV/0!</v>
      </c>
      <c r="T177" s="158" t="e">
        <f>T100/'Macro '!T61</f>
        <v>#DIV/0!</v>
      </c>
      <c r="U177" s="158" t="e">
        <f>U100/'Macro '!U61</f>
        <v>#DIV/0!</v>
      </c>
      <c r="V177" s="158" t="e">
        <f>V100/'Macro '!V61</f>
        <v>#DIV/0!</v>
      </c>
      <c r="W177" s="158" t="e">
        <f>W100/'Macro '!W61</f>
        <v>#DIV/0!</v>
      </c>
      <c r="X177" s="158" t="e">
        <f>X100/'Macro '!X61</f>
        <v>#DIV/0!</v>
      </c>
      <c r="Y177" s="158" t="e">
        <f>Y100/'Macro '!Y61</f>
        <v>#DIV/0!</v>
      </c>
      <c r="Z177" s="158" t="e">
        <f>Z100/'Macro '!Z61</f>
        <v>#DIV/0!</v>
      </c>
      <c r="AA177" s="158" t="e">
        <f>AA100/'Macro '!AA61</f>
        <v>#DIV/0!</v>
      </c>
      <c r="AB177" s="158" t="e">
        <f>AB100/'Macro '!AB61</f>
        <v>#DIV/0!</v>
      </c>
      <c r="AC177" s="158"/>
      <c r="AE177" s="37"/>
      <c r="AF177" s="37"/>
      <c r="AG177" s="208" t="e">
        <f t="shared" si="30"/>
        <v>#DIV/0!</v>
      </c>
      <c r="AH177" s="50" t="e">
        <f t="shared" si="31"/>
        <v>#DIV/0!</v>
      </c>
      <c r="AI177" s="50" t="e">
        <f t="shared" si="32"/>
        <v>#DIV/0!</v>
      </c>
      <c r="AJ177" s="50" t="e">
        <f t="shared" si="33"/>
        <v>#DIV/0!</v>
      </c>
      <c r="AK177" s="209" t="e">
        <f t="shared" si="34"/>
        <v>#DIV/0!</v>
      </c>
    </row>
    <row r="178" spans="1:37" s="136" customFormat="1" ht="12" customHeight="1">
      <c r="B178" s="162" t="s">
        <v>1872</v>
      </c>
      <c r="C178" s="162"/>
      <c r="D178" s="218"/>
      <c r="E178" s="75" t="s">
        <v>1104</v>
      </c>
      <c r="F178" s="158" t="e">
        <f>(F99+F112)/'Macro '!F60</f>
        <v>#DIV/0!</v>
      </c>
      <c r="G178" s="158" t="e">
        <f>(G99+G112)/'Macro '!G60</f>
        <v>#DIV/0!</v>
      </c>
      <c r="H178" s="158" t="e">
        <f>(H99+H112)/'Macro '!C58</f>
        <v>#VALUE!</v>
      </c>
      <c r="I178" s="158" t="e">
        <f>(I99+I112)/'Macro '!I60</f>
        <v>#DIV/0!</v>
      </c>
      <c r="J178" s="158" t="e">
        <f>(J99+J112)/'Macro '!J60</f>
        <v>#DIV/0!</v>
      </c>
      <c r="K178" s="158" t="e">
        <f>(K99+K112)/'Macro '!K60</f>
        <v>#DIV/0!</v>
      </c>
      <c r="L178" s="158" t="e">
        <f>(L99+L112)/'Macro '!L60</f>
        <v>#DIV/0!</v>
      </c>
      <c r="M178" s="158" t="e">
        <f>(M99+M112)/'Macro '!M60</f>
        <v>#DIV/0!</v>
      </c>
      <c r="N178" s="158" t="e">
        <f>(N99+N112)/'Macro '!N60</f>
        <v>#DIV/0!</v>
      </c>
      <c r="O178" s="158" t="e">
        <f>(O99+O112)/'Macro '!O60</f>
        <v>#DIV/0!</v>
      </c>
      <c r="P178" s="158" t="e">
        <f>(P99+P112)/'Macro '!P60</f>
        <v>#DIV/0!</v>
      </c>
      <c r="Q178" s="158" t="e">
        <f>(Q99+Q112)/'Macro '!Q60</f>
        <v>#DIV/0!</v>
      </c>
      <c r="R178" s="158" t="e">
        <f>(R99+R112)/'Macro '!R60</f>
        <v>#DIV/0!</v>
      </c>
      <c r="S178" s="158" t="e">
        <f>(S99+S112)/'Macro '!S60</f>
        <v>#DIV/0!</v>
      </c>
      <c r="T178" s="158" t="e">
        <f>(T99+T112)/'Macro '!T60</f>
        <v>#DIV/0!</v>
      </c>
      <c r="U178" s="158" t="e">
        <f>(U99+U112)/'Macro '!U60</f>
        <v>#DIV/0!</v>
      </c>
      <c r="V178" s="158" t="e">
        <f>(V99+V112)/'Macro '!V60</f>
        <v>#DIV/0!</v>
      </c>
      <c r="W178" s="158" t="e">
        <f>(W99+W112)/'Macro '!W60</f>
        <v>#DIV/0!</v>
      </c>
      <c r="X178" s="158" t="e">
        <f>(X99+X112)/'Macro '!X60</f>
        <v>#DIV/0!</v>
      </c>
      <c r="Y178" s="158" t="e">
        <f>(Y99+Y112)/'Macro '!Y60</f>
        <v>#DIV/0!</v>
      </c>
      <c r="Z178" s="158" t="e">
        <f>(Z99+Z112)/'Macro '!Z60</f>
        <v>#DIV/0!</v>
      </c>
      <c r="AA178" s="158" t="e">
        <f>(AA99+AA112)/'Macro '!AA60</f>
        <v>#DIV/0!</v>
      </c>
      <c r="AB178" s="158" t="e">
        <f>(AB99+AB112)/'Macro '!AB60</f>
        <v>#DIV/0!</v>
      </c>
      <c r="AC178" s="158"/>
      <c r="AE178" s="37"/>
      <c r="AF178" s="37"/>
      <c r="AG178" s="208" t="e">
        <f t="shared" si="30"/>
        <v>#DIV/0!</v>
      </c>
      <c r="AH178" s="50" t="e">
        <f t="shared" si="31"/>
        <v>#DIV/0!</v>
      </c>
      <c r="AI178" s="50" t="e">
        <f t="shared" si="32"/>
        <v>#DIV/0!</v>
      </c>
      <c r="AJ178" s="50" t="e">
        <f t="shared" si="33"/>
        <v>#DIV/0!</v>
      </c>
      <c r="AK178" s="209" t="e">
        <f t="shared" si="34"/>
        <v>#DIV/0!</v>
      </c>
    </row>
    <row r="179" spans="1:37" s="58" customFormat="1" ht="12" customHeight="1">
      <c r="D179" s="214"/>
      <c r="E179" s="34"/>
      <c r="F179" s="61"/>
      <c r="G179" s="61"/>
      <c r="I179" s="68"/>
      <c r="J179" s="68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E179" s="4"/>
      <c r="AF179" s="4"/>
      <c r="AG179" s="205"/>
      <c r="AH179" s="206"/>
      <c r="AI179" s="206"/>
      <c r="AJ179" s="206"/>
      <c r="AK179" s="207"/>
    </row>
    <row r="180" spans="1:37" s="105" customFormat="1" ht="13.5" customHeight="1">
      <c r="A180" s="163" t="s">
        <v>1873</v>
      </c>
      <c r="D180" s="55"/>
      <c r="E180" s="219"/>
      <c r="AE180" s="38"/>
      <c r="AF180" s="38"/>
      <c r="AG180" s="205"/>
      <c r="AH180" s="206"/>
      <c r="AI180" s="206"/>
      <c r="AJ180" s="206"/>
      <c r="AK180" s="207"/>
    </row>
    <row r="181" spans="1:37" s="124" customFormat="1" ht="12.75" customHeight="1">
      <c r="A181" s="162"/>
      <c r="B181" s="137" t="s">
        <v>79</v>
      </c>
      <c r="C181" s="137"/>
      <c r="D181" s="125"/>
      <c r="E181" s="75" t="s">
        <v>877</v>
      </c>
      <c r="F181" s="164">
        <f>F105</f>
        <v>0</v>
      </c>
      <c r="G181" s="164">
        <f>G105</f>
        <v>0</v>
      </c>
      <c r="H181" s="164">
        <f>H105</f>
        <v>0</v>
      </c>
      <c r="I181" s="164">
        <f t="shared" ref="I181:Y181" si="35">I105</f>
        <v>0</v>
      </c>
      <c r="J181" s="164">
        <f t="shared" si="35"/>
        <v>0</v>
      </c>
      <c r="K181" s="164">
        <f t="shared" si="35"/>
        <v>0</v>
      </c>
      <c r="L181" s="164">
        <f t="shared" si="35"/>
        <v>0</v>
      </c>
      <c r="M181" s="164">
        <f t="shared" si="35"/>
        <v>0</v>
      </c>
      <c r="N181" s="164">
        <f t="shared" si="35"/>
        <v>0</v>
      </c>
      <c r="O181" s="164">
        <f t="shared" si="35"/>
        <v>0</v>
      </c>
      <c r="P181" s="164">
        <f t="shared" si="35"/>
        <v>0</v>
      </c>
      <c r="Q181" s="164">
        <f t="shared" si="35"/>
        <v>0</v>
      </c>
      <c r="R181" s="164">
        <f t="shared" si="35"/>
        <v>0</v>
      </c>
      <c r="S181" s="164">
        <f t="shared" si="35"/>
        <v>0</v>
      </c>
      <c r="T181" s="164">
        <f t="shared" si="35"/>
        <v>0</v>
      </c>
      <c r="U181" s="164">
        <f t="shared" si="35"/>
        <v>0</v>
      </c>
      <c r="V181" s="164">
        <f t="shared" si="35"/>
        <v>0</v>
      </c>
      <c r="W181" s="164">
        <f t="shared" si="35"/>
        <v>0</v>
      </c>
      <c r="X181" s="164">
        <f t="shared" si="35"/>
        <v>0</v>
      </c>
      <c r="Y181" s="164">
        <f t="shared" si="35"/>
        <v>0</v>
      </c>
      <c r="Z181" s="164">
        <f t="shared" ref="Z181:AB181" si="36">Z105</f>
        <v>0</v>
      </c>
      <c r="AA181" s="164">
        <f t="shared" si="36"/>
        <v>0</v>
      </c>
      <c r="AB181" s="164">
        <f t="shared" si="36"/>
        <v>0</v>
      </c>
      <c r="AC181" s="164"/>
      <c r="AG181" s="208" t="str">
        <f>IF(AND(Y181&lt;&gt;0,Z181&lt;&gt;""),(Z181/Y181-1),"")</f>
        <v/>
      </c>
      <c r="AH181" s="50" t="str">
        <f>IF(AND(X181&lt;&gt;0,Y181&lt;&gt;""),(Y181/X181-1),"")</f>
        <v/>
      </c>
      <c r="AI181" s="50" t="str">
        <f>IF(AND(W181&lt;&gt;0,X181&lt;&gt;""),(X181/W181-1),"")</f>
        <v/>
      </c>
      <c r="AJ181" s="50" t="str">
        <f>IF(AND(V181&lt;&gt;0,V181&lt;&gt;""),(W181/V181-1),"")</f>
        <v/>
      </c>
      <c r="AK181" s="209" t="str">
        <f>IF(AND(U181&lt;&gt;0,U181&lt;&gt;""),(V181/U181-1),"")</f>
        <v/>
      </c>
    </row>
    <row r="182" spans="1:37" s="124" customFormat="1" ht="6" customHeight="1">
      <c r="A182" s="162"/>
      <c r="D182" s="125"/>
      <c r="E182" s="220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  <c r="Z182" s="199"/>
      <c r="AA182" s="199"/>
      <c r="AB182" s="199"/>
      <c r="AC182" s="199"/>
      <c r="AG182" s="205"/>
      <c r="AH182" s="206"/>
      <c r="AI182" s="206"/>
      <c r="AJ182" s="206"/>
      <c r="AK182" s="207"/>
    </row>
    <row r="183" spans="1:37" s="124" customFormat="1" ht="12.75" customHeight="1">
      <c r="A183" s="163"/>
      <c r="B183" s="162" t="s">
        <v>1874</v>
      </c>
      <c r="C183" s="162"/>
      <c r="D183" s="125"/>
      <c r="E183" s="75" t="s">
        <v>877</v>
      </c>
      <c r="F183" s="164">
        <f>F126</f>
        <v>0</v>
      </c>
      <c r="G183" s="164">
        <f>G126</f>
        <v>0</v>
      </c>
      <c r="H183" s="164">
        <f>H126</f>
        <v>0</v>
      </c>
      <c r="I183" s="164">
        <f t="shared" ref="I183:Y183" si="37">I126</f>
        <v>0</v>
      </c>
      <c r="J183" s="164">
        <f t="shared" si="37"/>
        <v>0</v>
      </c>
      <c r="K183" s="164">
        <f t="shared" si="37"/>
        <v>0</v>
      </c>
      <c r="L183" s="164">
        <f t="shared" si="37"/>
        <v>0</v>
      </c>
      <c r="M183" s="164">
        <f t="shared" si="37"/>
        <v>0</v>
      </c>
      <c r="N183" s="164">
        <f t="shared" si="37"/>
        <v>0</v>
      </c>
      <c r="O183" s="164">
        <f t="shared" si="37"/>
        <v>0</v>
      </c>
      <c r="P183" s="164">
        <f t="shared" si="37"/>
        <v>0</v>
      </c>
      <c r="Q183" s="164">
        <f t="shared" si="37"/>
        <v>0</v>
      </c>
      <c r="R183" s="164">
        <f t="shared" si="37"/>
        <v>0</v>
      </c>
      <c r="S183" s="164">
        <f t="shared" si="37"/>
        <v>0</v>
      </c>
      <c r="T183" s="164">
        <f t="shared" si="37"/>
        <v>0</v>
      </c>
      <c r="U183" s="164">
        <f t="shared" si="37"/>
        <v>0</v>
      </c>
      <c r="V183" s="164">
        <f t="shared" si="37"/>
        <v>0</v>
      </c>
      <c r="W183" s="164">
        <f t="shared" si="37"/>
        <v>0</v>
      </c>
      <c r="X183" s="164">
        <f t="shared" si="37"/>
        <v>0</v>
      </c>
      <c r="Y183" s="164">
        <f t="shared" si="37"/>
        <v>0</v>
      </c>
      <c r="Z183" s="164">
        <f t="shared" ref="Z183:AB183" si="38">Z126</f>
        <v>0</v>
      </c>
      <c r="AA183" s="164">
        <f t="shared" si="38"/>
        <v>0</v>
      </c>
      <c r="AB183" s="164">
        <f t="shared" si="38"/>
        <v>0</v>
      </c>
      <c r="AC183" s="164"/>
      <c r="AG183" s="208" t="str">
        <f>IF(AND(Y183&lt;&gt;0,Z183&lt;&gt;""),(Z183/Y183-1),"")</f>
        <v/>
      </c>
      <c r="AH183" s="50" t="str">
        <f>IF(AND(X183&lt;&gt;0,Y183&lt;&gt;""),(Y183/X183-1),"")</f>
        <v/>
      </c>
      <c r="AI183" s="50" t="str">
        <f>IF(AND(W183&lt;&gt;0,X183&lt;&gt;""),(X183/W183-1),"")</f>
        <v/>
      </c>
      <c r="AJ183" s="50" t="str">
        <f>IF(AND(V183&lt;&gt;0,V183&lt;&gt;""),(W183/V183-1),"")</f>
        <v/>
      </c>
      <c r="AK183" s="209" t="str">
        <f>IF(AND(U183&lt;&gt;0,U183&lt;&gt;""),(V183/U183-1),"")</f>
        <v/>
      </c>
    </row>
    <row r="184" spans="1:37" s="171" customFormat="1" ht="12.75" customHeight="1">
      <c r="A184" s="168"/>
      <c r="B184" s="169" t="s">
        <v>1875</v>
      </c>
      <c r="C184" s="169"/>
      <c r="D184" s="170"/>
      <c r="E184" s="75" t="s">
        <v>877</v>
      </c>
      <c r="F184" s="172">
        <f t="shared" ref="F184:H185" si="39">F122</f>
        <v>0</v>
      </c>
      <c r="G184" s="172">
        <f t="shared" si="39"/>
        <v>0</v>
      </c>
      <c r="H184" s="172">
        <f t="shared" si="39"/>
        <v>0</v>
      </c>
      <c r="I184" s="172">
        <f t="shared" ref="I184:Y184" si="40">I122</f>
        <v>0</v>
      </c>
      <c r="J184" s="172">
        <f t="shared" si="40"/>
        <v>0</v>
      </c>
      <c r="K184" s="172">
        <f t="shared" si="40"/>
        <v>0</v>
      </c>
      <c r="L184" s="172">
        <f t="shared" si="40"/>
        <v>0</v>
      </c>
      <c r="M184" s="172">
        <f t="shared" si="40"/>
        <v>0</v>
      </c>
      <c r="N184" s="172">
        <f t="shared" si="40"/>
        <v>0</v>
      </c>
      <c r="O184" s="172">
        <f t="shared" si="40"/>
        <v>0</v>
      </c>
      <c r="P184" s="172">
        <f t="shared" si="40"/>
        <v>0</v>
      </c>
      <c r="Q184" s="172">
        <f t="shared" si="40"/>
        <v>0</v>
      </c>
      <c r="R184" s="172">
        <f t="shared" si="40"/>
        <v>0</v>
      </c>
      <c r="S184" s="172">
        <f t="shared" si="40"/>
        <v>0</v>
      </c>
      <c r="T184" s="172">
        <f t="shared" si="40"/>
        <v>0</v>
      </c>
      <c r="U184" s="172">
        <f t="shared" si="40"/>
        <v>0</v>
      </c>
      <c r="V184" s="172">
        <f t="shared" si="40"/>
        <v>0</v>
      </c>
      <c r="W184" s="172">
        <f t="shared" si="40"/>
        <v>0</v>
      </c>
      <c r="X184" s="172">
        <f t="shared" si="40"/>
        <v>0</v>
      </c>
      <c r="Y184" s="172">
        <f t="shared" si="40"/>
        <v>0</v>
      </c>
      <c r="Z184" s="172">
        <f t="shared" ref="Z184:AB184" si="41">Z122</f>
        <v>0</v>
      </c>
      <c r="AA184" s="172">
        <f t="shared" si="41"/>
        <v>0</v>
      </c>
      <c r="AB184" s="172">
        <f t="shared" si="41"/>
        <v>0</v>
      </c>
      <c r="AC184" s="172"/>
      <c r="AG184" s="208" t="str">
        <f>IF(AND(Y184&lt;&gt;0,Z184&lt;&gt;""),(Z184/Y184-1),"")</f>
        <v/>
      </c>
      <c r="AH184" s="50" t="str">
        <f>IF(AND(X184&lt;&gt;0,Y184&lt;&gt;""),(Y184/X184-1),"")</f>
        <v/>
      </c>
      <c r="AI184" s="50" t="str">
        <f>IF(AND(W184&lt;&gt;0,X184&lt;&gt;""),(X184/W184-1),"")</f>
        <v/>
      </c>
      <c r="AJ184" s="50" t="str">
        <f>IF(AND(V184&lt;&gt;0,V184&lt;&gt;""),(W184/V184-1),"")</f>
        <v/>
      </c>
      <c r="AK184" s="209" t="str">
        <f>IF(AND(U184&lt;&gt;0,U184&lt;&gt;""),(V184/U184-1),"")</f>
        <v/>
      </c>
    </row>
    <row r="185" spans="1:37" s="171" customFormat="1" ht="12.75" customHeight="1">
      <c r="A185" s="168"/>
      <c r="B185" s="169" t="s">
        <v>1876</v>
      </c>
      <c r="C185" s="169"/>
      <c r="D185" s="170"/>
      <c r="E185" s="75" t="s">
        <v>877</v>
      </c>
      <c r="F185" s="172">
        <f t="shared" si="39"/>
        <v>0</v>
      </c>
      <c r="G185" s="172">
        <f t="shared" si="39"/>
        <v>0</v>
      </c>
      <c r="H185" s="172">
        <f t="shared" si="39"/>
        <v>0</v>
      </c>
      <c r="I185" s="172">
        <f t="shared" ref="I185:Y185" si="42">I123</f>
        <v>0</v>
      </c>
      <c r="J185" s="172">
        <f t="shared" si="42"/>
        <v>0</v>
      </c>
      <c r="K185" s="172">
        <f t="shared" si="42"/>
        <v>0</v>
      </c>
      <c r="L185" s="172">
        <f t="shared" si="42"/>
        <v>0</v>
      </c>
      <c r="M185" s="172">
        <f t="shared" si="42"/>
        <v>0</v>
      </c>
      <c r="N185" s="172">
        <f t="shared" si="42"/>
        <v>0</v>
      </c>
      <c r="O185" s="172">
        <f t="shared" si="42"/>
        <v>0</v>
      </c>
      <c r="P185" s="172">
        <f t="shared" si="42"/>
        <v>0</v>
      </c>
      <c r="Q185" s="172">
        <f t="shared" si="42"/>
        <v>0</v>
      </c>
      <c r="R185" s="172">
        <f t="shared" si="42"/>
        <v>0</v>
      </c>
      <c r="S185" s="172">
        <f t="shared" si="42"/>
        <v>0</v>
      </c>
      <c r="T185" s="172">
        <f t="shared" si="42"/>
        <v>0</v>
      </c>
      <c r="U185" s="172">
        <f t="shared" si="42"/>
        <v>0</v>
      </c>
      <c r="V185" s="172">
        <f t="shared" si="42"/>
        <v>0</v>
      </c>
      <c r="W185" s="172">
        <f t="shared" si="42"/>
        <v>0</v>
      </c>
      <c r="X185" s="172">
        <f t="shared" si="42"/>
        <v>0</v>
      </c>
      <c r="Y185" s="172">
        <f t="shared" si="42"/>
        <v>0</v>
      </c>
      <c r="Z185" s="172">
        <f t="shared" ref="Z185:AB185" si="43">Z123</f>
        <v>0</v>
      </c>
      <c r="AA185" s="172">
        <f t="shared" si="43"/>
        <v>0</v>
      </c>
      <c r="AB185" s="172">
        <f t="shared" si="43"/>
        <v>0</v>
      </c>
      <c r="AC185" s="172"/>
      <c r="AG185" s="208" t="str">
        <f>IF(AND(Y185&lt;&gt;0,Z185&lt;&gt;""),(Z185/Y185-1),"")</f>
        <v/>
      </c>
      <c r="AH185" s="50" t="str">
        <f>IF(AND(X185&lt;&gt;0,Y185&lt;&gt;""),(Y185/X185-1),"")</f>
        <v/>
      </c>
      <c r="AI185" s="50" t="str">
        <f>IF(AND(W185&lt;&gt;0,X185&lt;&gt;""),(X185/W185-1),"")</f>
        <v/>
      </c>
      <c r="AJ185" s="50" t="str">
        <f>IF(AND(V185&lt;&gt;0,V185&lt;&gt;""),(W185/V185-1),"")</f>
        <v/>
      </c>
      <c r="AK185" s="209" t="str">
        <f>IF(AND(U185&lt;&gt;0,U185&lt;&gt;""),(V185/U185-1),"")</f>
        <v/>
      </c>
    </row>
    <row r="186" spans="1:37" s="171" customFormat="1" ht="12.75" customHeight="1">
      <c r="A186" s="168"/>
      <c r="B186" s="169" t="s">
        <v>1877</v>
      </c>
      <c r="C186" s="169"/>
      <c r="D186" s="170"/>
      <c r="E186" s="75" t="s">
        <v>1104</v>
      </c>
      <c r="F186" s="172">
        <f>F121</f>
        <v>0</v>
      </c>
      <c r="G186" s="172">
        <f>G121</f>
        <v>0</v>
      </c>
      <c r="H186" s="172">
        <f>H121</f>
        <v>0</v>
      </c>
      <c r="I186" s="172">
        <f t="shared" ref="I186:Y186" si="44">I121</f>
        <v>0</v>
      </c>
      <c r="J186" s="172">
        <f t="shared" si="44"/>
        <v>0</v>
      </c>
      <c r="K186" s="172">
        <f t="shared" si="44"/>
        <v>0</v>
      </c>
      <c r="L186" s="172">
        <f t="shared" si="44"/>
        <v>0</v>
      </c>
      <c r="M186" s="172">
        <f t="shared" si="44"/>
        <v>0</v>
      </c>
      <c r="N186" s="172">
        <f t="shared" si="44"/>
        <v>0</v>
      </c>
      <c r="O186" s="172">
        <f t="shared" si="44"/>
        <v>0</v>
      </c>
      <c r="P186" s="172">
        <f t="shared" si="44"/>
        <v>0</v>
      </c>
      <c r="Q186" s="172">
        <f t="shared" si="44"/>
        <v>0</v>
      </c>
      <c r="R186" s="172">
        <f t="shared" si="44"/>
        <v>0</v>
      </c>
      <c r="S186" s="172">
        <f t="shared" si="44"/>
        <v>0</v>
      </c>
      <c r="T186" s="172">
        <f t="shared" si="44"/>
        <v>0</v>
      </c>
      <c r="U186" s="172">
        <f t="shared" si="44"/>
        <v>0</v>
      </c>
      <c r="V186" s="172">
        <f t="shared" si="44"/>
        <v>0</v>
      </c>
      <c r="W186" s="172">
        <f t="shared" si="44"/>
        <v>0</v>
      </c>
      <c r="X186" s="172">
        <f t="shared" si="44"/>
        <v>0</v>
      </c>
      <c r="Y186" s="172">
        <f t="shared" si="44"/>
        <v>0</v>
      </c>
      <c r="Z186" s="172">
        <f t="shared" ref="Z186:AB186" si="45">Z121</f>
        <v>0</v>
      </c>
      <c r="AA186" s="172">
        <f t="shared" si="45"/>
        <v>0</v>
      </c>
      <c r="AB186" s="172">
        <f t="shared" si="45"/>
        <v>0</v>
      </c>
      <c r="AC186" s="172"/>
      <c r="AG186" s="208" t="str">
        <f>IF(AND(Y186&lt;&gt;0,Z186&lt;&gt;""),(Z186/Y186-1),"")</f>
        <v/>
      </c>
      <c r="AH186" s="50" t="str">
        <f>IF(AND(X186&lt;&gt;0,Y186&lt;&gt;""),(Y186/X186-1),"")</f>
        <v/>
      </c>
      <c r="AI186" s="50" t="str">
        <f>IF(AND(W186&lt;&gt;0,X186&lt;&gt;""),(X186/W186-1),"")</f>
        <v/>
      </c>
      <c r="AJ186" s="50" t="str">
        <f>IF(AND(V186&lt;&gt;0,V186&lt;&gt;""),(W186/V186-1),"")</f>
        <v/>
      </c>
      <c r="AK186" s="209" t="str">
        <f>IF(AND(U186&lt;&gt;0,U186&lt;&gt;""),(V186/U186-1),"")</f>
        <v/>
      </c>
    </row>
    <row r="187" spans="1:37" s="171" customFormat="1" ht="12.75" customHeight="1">
      <c r="A187" s="168"/>
      <c r="B187" s="169" t="s">
        <v>1878</v>
      </c>
      <c r="C187" s="169"/>
      <c r="D187" s="170"/>
      <c r="E187" s="75" t="s">
        <v>1104</v>
      </c>
      <c r="F187" s="172">
        <f>F125</f>
        <v>0</v>
      </c>
      <c r="G187" s="172">
        <f>G125</f>
        <v>0</v>
      </c>
      <c r="H187" s="172">
        <f>H125</f>
        <v>0</v>
      </c>
      <c r="I187" s="172">
        <f t="shared" ref="I187:Y187" si="46">I125</f>
        <v>0</v>
      </c>
      <c r="J187" s="172">
        <f t="shared" si="46"/>
        <v>0</v>
      </c>
      <c r="K187" s="172">
        <f t="shared" si="46"/>
        <v>0</v>
      </c>
      <c r="L187" s="172">
        <f t="shared" si="46"/>
        <v>0</v>
      </c>
      <c r="M187" s="172">
        <f t="shared" si="46"/>
        <v>0</v>
      </c>
      <c r="N187" s="172">
        <f t="shared" si="46"/>
        <v>0</v>
      </c>
      <c r="O187" s="172">
        <f t="shared" si="46"/>
        <v>0</v>
      </c>
      <c r="P187" s="172">
        <f t="shared" si="46"/>
        <v>0</v>
      </c>
      <c r="Q187" s="172">
        <f t="shared" si="46"/>
        <v>0</v>
      </c>
      <c r="R187" s="172">
        <f t="shared" si="46"/>
        <v>0</v>
      </c>
      <c r="S187" s="172">
        <f t="shared" si="46"/>
        <v>0</v>
      </c>
      <c r="T187" s="172">
        <f t="shared" si="46"/>
        <v>0</v>
      </c>
      <c r="U187" s="172">
        <f t="shared" si="46"/>
        <v>0</v>
      </c>
      <c r="V187" s="172">
        <f t="shared" si="46"/>
        <v>0</v>
      </c>
      <c r="W187" s="172">
        <f t="shared" si="46"/>
        <v>0</v>
      </c>
      <c r="X187" s="172">
        <f t="shared" si="46"/>
        <v>0</v>
      </c>
      <c r="Y187" s="172">
        <f t="shared" si="46"/>
        <v>0</v>
      </c>
      <c r="Z187" s="172">
        <f t="shared" ref="Z187:AB187" si="47">Z125</f>
        <v>0</v>
      </c>
      <c r="AA187" s="172">
        <f t="shared" si="47"/>
        <v>0</v>
      </c>
      <c r="AB187" s="172">
        <f t="shared" si="47"/>
        <v>0</v>
      </c>
      <c r="AC187" s="172"/>
      <c r="AG187" s="208" t="str">
        <f>IF(AND(Y187&lt;&gt;0,Z187&lt;&gt;""),(Z187/Y187-1),"")</f>
        <v/>
      </c>
      <c r="AH187" s="50" t="str">
        <f>IF(AND(X187&lt;&gt;0,Y187&lt;&gt;""),(Y187/X187-1),"")</f>
        <v/>
      </c>
      <c r="AI187" s="50" t="str">
        <f>IF(AND(W187&lt;&gt;0,X187&lt;&gt;""),(X187/W187-1),"")</f>
        <v/>
      </c>
      <c r="AJ187" s="50" t="str">
        <f>IF(AND(V187&lt;&gt;0,V187&lt;&gt;""),(W187/V187-1),"")</f>
        <v/>
      </c>
      <c r="AK187" s="209" t="str">
        <f>IF(AND(U187&lt;&gt;0,U187&lt;&gt;""),(V187/U187-1),"")</f>
        <v/>
      </c>
    </row>
    <row r="188" spans="1:37" s="171" customFormat="1" ht="5.25" customHeight="1">
      <c r="A188" s="168"/>
      <c r="B188" s="169"/>
      <c r="C188" s="169"/>
      <c r="D188" s="170"/>
      <c r="E188" s="22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G188" s="205"/>
      <c r="AH188" s="206"/>
      <c r="AI188" s="206"/>
      <c r="AJ188" s="206"/>
      <c r="AK188" s="207"/>
    </row>
    <row r="189" spans="1:37" s="124" customFormat="1" ht="12.75" customHeight="1">
      <c r="A189" s="163"/>
      <c r="B189" s="162" t="s">
        <v>1879</v>
      </c>
      <c r="C189" s="162"/>
      <c r="D189" s="125"/>
      <c r="E189" s="221" t="str">
        <f>E183</f>
        <v>ktep</v>
      </c>
      <c r="F189" s="164">
        <f>F128</f>
        <v>0</v>
      </c>
      <c r="G189" s="164">
        <f>G128</f>
        <v>0</v>
      </c>
      <c r="H189" s="164">
        <f>H128</f>
        <v>0</v>
      </c>
      <c r="I189" s="164">
        <f t="shared" ref="I189:Y189" si="48">I128</f>
        <v>0</v>
      </c>
      <c r="J189" s="164">
        <f t="shared" si="48"/>
        <v>0</v>
      </c>
      <c r="K189" s="164">
        <f t="shared" si="48"/>
        <v>0</v>
      </c>
      <c r="L189" s="164">
        <f t="shared" si="48"/>
        <v>0</v>
      </c>
      <c r="M189" s="164">
        <f t="shared" si="48"/>
        <v>0</v>
      </c>
      <c r="N189" s="164">
        <f t="shared" si="48"/>
        <v>0</v>
      </c>
      <c r="O189" s="164">
        <f t="shared" si="48"/>
        <v>0</v>
      </c>
      <c r="P189" s="164">
        <f t="shared" si="48"/>
        <v>0</v>
      </c>
      <c r="Q189" s="164">
        <f t="shared" si="48"/>
        <v>0</v>
      </c>
      <c r="R189" s="164">
        <f t="shared" si="48"/>
        <v>0</v>
      </c>
      <c r="S189" s="164">
        <f t="shared" si="48"/>
        <v>0</v>
      </c>
      <c r="T189" s="164">
        <f t="shared" si="48"/>
        <v>0</v>
      </c>
      <c r="U189" s="164">
        <f t="shared" si="48"/>
        <v>0</v>
      </c>
      <c r="V189" s="164">
        <f t="shared" si="48"/>
        <v>0</v>
      </c>
      <c r="W189" s="164">
        <f t="shared" si="48"/>
        <v>0</v>
      </c>
      <c r="X189" s="164">
        <f t="shared" si="48"/>
        <v>0</v>
      </c>
      <c r="Y189" s="164">
        <f t="shared" si="48"/>
        <v>0</v>
      </c>
      <c r="Z189" s="164">
        <f t="shared" ref="Z189:AB189" si="49">Z128</f>
        <v>0</v>
      </c>
      <c r="AA189" s="164">
        <f t="shared" si="49"/>
        <v>0</v>
      </c>
      <c r="AB189" s="164">
        <f t="shared" si="49"/>
        <v>0</v>
      </c>
      <c r="AC189" s="164"/>
      <c r="AG189" s="208" t="str">
        <f>IF(AND(Y189&lt;&gt;0,Z189&lt;&gt;""),(Z189/Y189-1),"")</f>
        <v/>
      </c>
      <c r="AH189" s="50" t="str">
        <f>IF(AND(X189&lt;&gt;0,Y189&lt;&gt;""),(Y189/X189-1),"")</f>
        <v/>
      </c>
      <c r="AI189" s="50" t="str">
        <f>IF(AND(W189&lt;&gt;0,X189&lt;&gt;""),(X189/W189-1),"")</f>
        <v/>
      </c>
      <c r="AJ189" s="50" t="str">
        <f>IF(AND(V189&lt;&gt;0,V189&lt;&gt;""),(W189/V189-1),"")</f>
        <v/>
      </c>
      <c r="AK189" s="209" t="str">
        <f>IF(AND(U189&lt;&gt;0,U189&lt;&gt;""),(V189/U189-1),"")</f>
        <v/>
      </c>
    </row>
    <row r="190" spans="1:37" s="124" customFormat="1" ht="12.75" customHeight="1">
      <c r="A190" s="163"/>
      <c r="B190" s="162" t="s">
        <v>1880</v>
      </c>
      <c r="C190" s="162"/>
      <c r="D190" s="125"/>
      <c r="E190" s="221" t="str">
        <f>E189</f>
        <v>ktep</v>
      </c>
      <c r="F190" s="164">
        <f>F141</f>
        <v>0</v>
      </c>
      <c r="G190" s="164">
        <f>G141</f>
        <v>0</v>
      </c>
      <c r="H190" s="164">
        <f>H141</f>
        <v>0</v>
      </c>
      <c r="I190" s="164">
        <f t="shared" ref="I190:Y190" si="50">I141</f>
        <v>0</v>
      </c>
      <c r="J190" s="164">
        <f t="shared" si="50"/>
        <v>0</v>
      </c>
      <c r="K190" s="164">
        <f t="shared" si="50"/>
        <v>0</v>
      </c>
      <c r="L190" s="164">
        <f t="shared" si="50"/>
        <v>0</v>
      </c>
      <c r="M190" s="164">
        <f t="shared" si="50"/>
        <v>0</v>
      </c>
      <c r="N190" s="164">
        <f t="shared" si="50"/>
        <v>0</v>
      </c>
      <c r="O190" s="164">
        <f t="shared" si="50"/>
        <v>0</v>
      </c>
      <c r="P190" s="164">
        <f t="shared" si="50"/>
        <v>0</v>
      </c>
      <c r="Q190" s="164">
        <f t="shared" si="50"/>
        <v>0</v>
      </c>
      <c r="R190" s="164">
        <f t="shared" si="50"/>
        <v>0</v>
      </c>
      <c r="S190" s="164">
        <f t="shared" si="50"/>
        <v>0</v>
      </c>
      <c r="T190" s="164">
        <f t="shared" si="50"/>
        <v>0</v>
      </c>
      <c r="U190" s="164">
        <f t="shared" si="50"/>
        <v>0</v>
      </c>
      <c r="V190" s="164">
        <f t="shared" si="50"/>
        <v>0</v>
      </c>
      <c r="W190" s="164">
        <f t="shared" si="50"/>
        <v>0</v>
      </c>
      <c r="X190" s="164">
        <f t="shared" si="50"/>
        <v>0</v>
      </c>
      <c r="Y190" s="164">
        <f t="shared" si="50"/>
        <v>0</v>
      </c>
      <c r="Z190" s="164">
        <f t="shared" ref="Z190:AB190" si="51">Z141</f>
        <v>0</v>
      </c>
      <c r="AA190" s="164">
        <f t="shared" si="51"/>
        <v>0</v>
      </c>
      <c r="AB190" s="164">
        <f t="shared" si="51"/>
        <v>0</v>
      </c>
      <c r="AC190" s="164"/>
      <c r="AG190" s="208" t="str">
        <f>IF(AND(Y190&lt;&gt;0,Z190&lt;&gt;""),(Z190/Y190-1),"")</f>
        <v/>
      </c>
      <c r="AH190" s="50" t="str">
        <f>IF(AND(X190&lt;&gt;0,Y190&lt;&gt;""),(Y190/X190-1),"")</f>
        <v/>
      </c>
      <c r="AI190" s="50" t="str">
        <f>IF(AND(W190&lt;&gt;0,X190&lt;&gt;""),(X190/W190-1),"")</f>
        <v/>
      </c>
      <c r="AJ190" s="50" t="str">
        <f>IF(AND(V190&lt;&gt;0,V190&lt;&gt;""),(W190/V190-1),"")</f>
        <v/>
      </c>
      <c r="AK190" s="209" t="str">
        <f>IF(AND(U190&lt;&gt;0,U190&lt;&gt;""),(V190/U190-1),"")</f>
        <v/>
      </c>
    </row>
    <row r="191" spans="1:37" s="124" customFormat="1" ht="12.75" customHeight="1">
      <c r="A191" s="163"/>
      <c r="B191" s="162" t="s">
        <v>1881</v>
      </c>
      <c r="C191" s="162"/>
      <c r="D191" s="125"/>
      <c r="E191" s="221" t="str">
        <f>E190</f>
        <v>ktep</v>
      </c>
      <c r="F191" s="164">
        <f t="shared" ref="F191:Y191" si="52">F145+F135</f>
        <v>0</v>
      </c>
      <c r="G191" s="164">
        <f t="shared" si="52"/>
        <v>0</v>
      </c>
      <c r="H191" s="164">
        <f t="shared" si="52"/>
        <v>0</v>
      </c>
      <c r="I191" s="164">
        <f t="shared" si="52"/>
        <v>0</v>
      </c>
      <c r="J191" s="164">
        <f t="shared" si="52"/>
        <v>0</v>
      </c>
      <c r="K191" s="164">
        <f t="shared" si="52"/>
        <v>0</v>
      </c>
      <c r="L191" s="164">
        <f t="shared" si="52"/>
        <v>0</v>
      </c>
      <c r="M191" s="164">
        <f t="shared" si="52"/>
        <v>0</v>
      </c>
      <c r="N191" s="164">
        <f t="shared" si="52"/>
        <v>0</v>
      </c>
      <c r="O191" s="164">
        <f t="shared" si="52"/>
        <v>0</v>
      </c>
      <c r="P191" s="164">
        <f t="shared" si="52"/>
        <v>0</v>
      </c>
      <c r="Q191" s="164">
        <f t="shared" si="52"/>
        <v>0</v>
      </c>
      <c r="R191" s="164">
        <f t="shared" si="52"/>
        <v>0</v>
      </c>
      <c r="S191" s="164">
        <f t="shared" si="52"/>
        <v>0</v>
      </c>
      <c r="T191" s="164">
        <f t="shared" si="52"/>
        <v>0</v>
      </c>
      <c r="U191" s="164">
        <f t="shared" si="52"/>
        <v>0</v>
      </c>
      <c r="V191" s="164">
        <f t="shared" si="52"/>
        <v>0</v>
      </c>
      <c r="W191" s="164">
        <f t="shared" si="52"/>
        <v>0</v>
      </c>
      <c r="X191" s="164">
        <f t="shared" si="52"/>
        <v>0</v>
      </c>
      <c r="Y191" s="164">
        <f t="shared" si="52"/>
        <v>0</v>
      </c>
      <c r="Z191" s="164">
        <f t="shared" ref="Z191:AB191" si="53">Z145+Z135</f>
        <v>0</v>
      </c>
      <c r="AA191" s="164">
        <f t="shared" si="53"/>
        <v>0</v>
      </c>
      <c r="AB191" s="164">
        <f t="shared" si="53"/>
        <v>0</v>
      </c>
      <c r="AC191" s="164"/>
      <c r="AG191" s="208" t="str">
        <f>IF(AND(Y191&lt;&gt;0,Z191&lt;&gt;""),(Z191/Y191-1),"")</f>
        <v/>
      </c>
      <c r="AH191" s="50" t="str">
        <f>IF(AND(X191&lt;&gt;0,Y191&lt;&gt;""),(Y191/X191-1),"")</f>
        <v/>
      </c>
      <c r="AI191" s="50" t="str">
        <f>IF(AND(W191&lt;&gt;0,X191&lt;&gt;""),(X191/W191-1),"")</f>
        <v/>
      </c>
      <c r="AJ191" s="50" t="str">
        <f>IF(AND(V191&lt;&gt;0,V191&lt;&gt;""),(W191/V191-1),"")</f>
        <v/>
      </c>
      <c r="AK191" s="209" t="str">
        <f>IF(AND(U191&lt;&gt;0,U191&lt;&gt;""),(V191/U191-1),"")</f>
        <v/>
      </c>
    </row>
    <row r="192" spans="1:37" s="105" customFormat="1" ht="32.25" customHeight="1">
      <c r="A192" s="163"/>
      <c r="B192" s="159" t="s">
        <v>85</v>
      </c>
      <c r="C192" s="635"/>
      <c r="D192" s="55"/>
      <c r="E192" s="38">
        <v>1</v>
      </c>
      <c r="F192" s="176" t="e">
        <f t="shared" ref="F192:Y192" si="54">(F183+F189+F190+F191)/F181</f>
        <v>#DIV/0!</v>
      </c>
      <c r="G192" s="176" t="e">
        <f t="shared" si="54"/>
        <v>#DIV/0!</v>
      </c>
      <c r="H192" s="176" t="e">
        <f t="shared" si="54"/>
        <v>#DIV/0!</v>
      </c>
      <c r="I192" s="176" t="e">
        <f t="shared" si="54"/>
        <v>#DIV/0!</v>
      </c>
      <c r="J192" s="176" t="e">
        <f t="shared" si="54"/>
        <v>#DIV/0!</v>
      </c>
      <c r="K192" s="176" t="e">
        <f t="shared" si="54"/>
        <v>#DIV/0!</v>
      </c>
      <c r="L192" s="176" t="e">
        <f t="shared" si="54"/>
        <v>#DIV/0!</v>
      </c>
      <c r="M192" s="176" t="e">
        <f t="shared" si="54"/>
        <v>#DIV/0!</v>
      </c>
      <c r="N192" s="176" t="e">
        <f t="shared" si="54"/>
        <v>#DIV/0!</v>
      </c>
      <c r="O192" s="176" t="e">
        <f t="shared" si="54"/>
        <v>#DIV/0!</v>
      </c>
      <c r="P192" s="176" t="e">
        <f t="shared" si="54"/>
        <v>#DIV/0!</v>
      </c>
      <c r="Q192" s="176" t="e">
        <f t="shared" si="54"/>
        <v>#DIV/0!</v>
      </c>
      <c r="R192" s="176" t="e">
        <f t="shared" si="54"/>
        <v>#DIV/0!</v>
      </c>
      <c r="S192" s="176" t="e">
        <f t="shared" si="54"/>
        <v>#DIV/0!</v>
      </c>
      <c r="T192" s="176" t="e">
        <f t="shared" si="54"/>
        <v>#DIV/0!</v>
      </c>
      <c r="U192" s="176" t="e">
        <f t="shared" si="54"/>
        <v>#DIV/0!</v>
      </c>
      <c r="V192" s="176" t="e">
        <f t="shared" si="54"/>
        <v>#DIV/0!</v>
      </c>
      <c r="W192" s="176" t="e">
        <f t="shared" si="54"/>
        <v>#DIV/0!</v>
      </c>
      <c r="X192" s="176" t="e">
        <f t="shared" si="54"/>
        <v>#DIV/0!</v>
      </c>
      <c r="Y192" s="176" t="e">
        <f t="shared" si="54"/>
        <v>#DIV/0!</v>
      </c>
      <c r="Z192" s="176" t="e">
        <f t="shared" ref="Z192:AB192" si="55">(Z183+Z189+Z190+Z191)/Z181</f>
        <v>#DIV/0!</v>
      </c>
      <c r="AA192" s="176" t="e">
        <f t="shared" si="55"/>
        <v>#DIV/0!</v>
      </c>
      <c r="AB192" s="176" t="e">
        <f t="shared" si="55"/>
        <v>#DIV/0!</v>
      </c>
      <c r="AG192" s="205"/>
      <c r="AH192" s="206"/>
      <c r="AI192" s="206"/>
      <c r="AJ192" s="206"/>
      <c r="AK192" s="207"/>
    </row>
    <row r="193" spans="1:37" s="105" customFormat="1" ht="12.75" customHeight="1">
      <c r="A193" s="163"/>
      <c r="D193" s="55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G193" s="205"/>
      <c r="AH193" s="206"/>
      <c r="AI193" s="206"/>
      <c r="AJ193" s="206"/>
      <c r="AK193" s="207"/>
    </row>
    <row r="194" spans="1:37" s="58" customFormat="1" ht="12" customHeight="1">
      <c r="A194" s="22" t="s">
        <v>1055</v>
      </c>
      <c r="B194" s="162"/>
      <c r="C194" s="162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  <c r="AA194" s="129"/>
      <c r="AB194" s="129"/>
      <c r="AG194" s="205"/>
      <c r="AH194" s="206"/>
      <c r="AI194" s="206"/>
      <c r="AJ194" s="206"/>
      <c r="AK194" s="207"/>
    </row>
    <row r="195" spans="1:37" s="58" customFormat="1" ht="12" customHeight="1">
      <c r="B195" s="165" t="s">
        <v>1882</v>
      </c>
      <c r="C195" s="637"/>
      <c r="D195" s="214"/>
      <c r="E195" s="40" t="s">
        <v>392</v>
      </c>
      <c r="F195" s="318" t="e">
        <f t="shared" ref="F195:Y195" si="56">(F8+F9+F10)/F5</f>
        <v>#DIV/0!</v>
      </c>
      <c r="G195" s="318" t="e">
        <f t="shared" si="56"/>
        <v>#DIV/0!</v>
      </c>
      <c r="H195" s="318" t="e">
        <f t="shared" si="56"/>
        <v>#DIV/0!</v>
      </c>
      <c r="I195" s="318" t="e">
        <f t="shared" si="56"/>
        <v>#DIV/0!</v>
      </c>
      <c r="J195" s="318" t="e">
        <f t="shared" si="56"/>
        <v>#DIV/0!</v>
      </c>
      <c r="K195" s="318" t="e">
        <f t="shared" si="56"/>
        <v>#DIV/0!</v>
      </c>
      <c r="L195" s="318" t="e">
        <f t="shared" si="56"/>
        <v>#DIV/0!</v>
      </c>
      <c r="M195" s="318" t="e">
        <f t="shared" si="56"/>
        <v>#DIV/0!</v>
      </c>
      <c r="N195" s="318" t="e">
        <f t="shared" si="56"/>
        <v>#DIV/0!</v>
      </c>
      <c r="O195" s="318" t="e">
        <f t="shared" si="56"/>
        <v>#DIV/0!</v>
      </c>
      <c r="P195" s="318" t="e">
        <f t="shared" si="56"/>
        <v>#DIV/0!</v>
      </c>
      <c r="Q195" s="318" t="e">
        <f t="shared" si="56"/>
        <v>#DIV/0!</v>
      </c>
      <c r="R195" s="318" t="e">
        <f t="shared" si="56"/>
        <v>#DIV/0!</v>
      </c>
      <c r="S195" s="318" t="e">
        <f t="shared" si="56"/>
        <v>#DIV/0!</v>
      </c>
      <c r="T195" s="318" t="e">
        <f t="shared" si="56"/>
        <v>#DIV/0!</v>
      </c>
      <c r="U195" s="318" t="e">
        <f t="shared" si="56"/>
        <v>#DIV/0!</v>
      </c>
      <c r="V195" s="318" t="e">
        <f t="shared" si="56"/>
        <v>#DIV/0!</v>
      </c>
      <c r="W195" s="318" t="e">
        <f t="shared" si="56"/>
        <v>#DIV/0!</v>
      </c>
      <c r="X195" s="318" t="e">
        <f t="shared" si="56"/>
        <v>#DIV/0!</v>
      </c>
      <c r="Y195" s="318" t="e">
        <f t="shared" si="56"/>
        <v>#DIV/0!</v>
      </c>
      <c r="Z195" s="318" t="e">
        <f t="shared" ref="Z195:AB195" si="57">(Z8+Z9+Z10)/Z5</f>
        <v>#DIV/0!</v>
      </c>
      <c r="AA195" s="318" t="e">
        <f t="shared" si="57"/>
        <v>#DIV/0!</v>
      </c>
      <c r="AB195" s="318" t="e">
        <f t="shared" si="57"/>
        <v>#DIV/0!</v>
      </c>
      <c r="AG195" s="205"/>
      <c r="AH195" s="206"/>
      <c r="AI195" s="206"/>
      <c r="AJ195" s="206"/>
      <c r="AK195" s="207"/>
    </row>
    <row r="196" spans="1:37" s="58" customFormat="1" ht="12" customHeight="1">
      <c r="B196" s="165" t="s">
        <v>1883</v>
      </c>
      <c r="C196" s="637"/>
      <c r="D196" s="214"/>
      <c r="E196" s="40" t="s">
        <v>392</v>
      </c>
      <c r="F196" s="318" t="e">
        <f t="shared" ref="F196:Y196" si="58">(F54+F55)/F53</f>
        <v>#DIV/0!</v>
      </c>
      <c r="G196" s="318" t="e">
        <f t="shared" si="58"/>
        <v>#DIV/0!</v>
      </c>
      <c r="H196" s="318" t="e">
        <f t="shared" si="58"/>
        <v>#DIV/0!</v>
      </c>
      <c r="I196" s="318" t="e">
        <f t="shared" si="58"/>
        <v>#DIV/0!</v>
      </c>
      <c r="J196" s="318" t="e">
        <f t="shared" si="58"/>
        <v>#DIV/0!</v>
      </c>
      <c r="K196" s="318" t="e">
        <f t="shared" si="58"/>
        <v>#DIV/0!</v>
      </c>
      <c r="L196" s="318" t="e">
        <f t="shared" si="58"/>
        <v>#DIV/0!</v>
      </c>
      <c r="M196" s="318" t="e">
        <f t="shared" si="58"/>
        <v>#DIV/0!</v>
      </c>
      <c r="N196" s="318" t="e">
        <f t="shared" si="58"/>
        <v>#DIV/0!</v>
      </c>
      <c r="O196" s="318" t="e">
        <f t="shared" si="58"/>
        <v>#DIV/0!</v>
      </c>
      <c r="P196" s="318" t="e">
        <f t="shared" si="58"/>
        <v>#DIV/0!</v>
      </c>
      <c r="Q196" s="318" t="e">
        <f t="shared" si="58"/>
        <v>#DIV/0!</v>
      </c>
      <c r="R196" s="318" t="e">
        <f t="shared" si="58"/>
        <v>#DIV/0!</v>
      </c>
      <c r="S196" s="318" t="e">
        <f t="shared" si="58"/>
        <v>#DIV/0!</v>
      </c>
      <c r="T196" s="318" t="e">
        <f t="shared" si="58"/>
        <v>#DIV/0!</v>
      </c>
      <c r="U196" s="318" t="e">
        <f t="shared" si="58"/>
        <v>#DIV/0!</v>
      </c>
      <c r="V196" s="318" t="e">
        <f t="shared" si="58"/>
        <v>#DIV/0!</v>
      </c>
      <c r="W196" s="318" t="e">
        <f t="shared" si="58"/>
        <v>#DIV/0!</v>
      </c>
      <c r="X196" s="318" t="e">
        <f t="shared" si="58"/>
        <v>#DIV/0!</v>
      </c>
      <c r="Y196" s="318" t="e">
        <f t="shared" si="58"/>
        <v>#DIV/0!</v>
      </c>
      <c r="Z196" s="318" t="e">
        <f t="shared" ref="Z196:AB196" si="59">(Z54+Z55)/Z53</f>
        <v>#DIV/0!</v>
      </c>
      <c r="AA196" s="318" t="e">
        <f t="shared" si="59"/>
        <v>#DIV/0!</v>
      </c>
      <c r="AB196" s="318" t="e">
        <f t="shared" si="59"/>
        <v>#DIV/0!</v>
      </c>
      <c r="AG196" s="205"/>
      <c r="AH196" s="206"/>
      <c r="AI196" s="206"/>
      <c r="AJ196" s="206"/>
      <c r="AK196" s="207"/>
    </row>
    <row r="197" spans="1:37" s="58" customFormat="1" ht="12" customHeight="1">
      <c r="B197" s="130"/>
      <c r="C197" s="130"/>
      <c r="D197" s="214"/>
      <c r="E197" s="34"/>
      <c r="F197" s="61"/>
      <c r="G197" s="61"/>
      <c r="H197" s="162"/>
      <c r="I197" s="68"/>
      <c r="J197" s="68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D197" s="4"/>
      <c r="AE197" s="4"/>
      <c r="AF197" s="4"/>
      <c r="AG197" s="205"/>
      <c r="AH197" s="206"/>
      <c r="AI197" s="206"/>
      <c r="AJ197" s="206"/>
      <c r="AK197" s="207"/>
    </row>
    <row r="198" spans="1:37" s="58" customFormat="1" ht="12" customHeight="1">
      <c r="A198" s="22" t="s">
        <v>1884</v>
      </c>
      <c r="B198" s="130"/>
      <c r="C198" s="130"/>
      <c r="D198" s="214"/>
      <c r="E198" s="34"/>
      <c r="F198" s="61"/>
      <c r="G198" s="61"/>
      <c r="H198" s="162"/>
      <c r="I198" s="68"/>
      <c r="J198" s="68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E198" s="4" t="s">
        <v>1087</v>
      </c>
      <c r="AF198" s="4" t="s">
        <v>713</v>
      </c>
      <c r="AG198" s="205"/>
      <c r="AH198" s="206"/>
      <c r="AI198" s="206"/>
      <c r="AJ198" s="206"/>
      <c r="AK198" s="207"/>
    </row>
    <row r="199" spans="1:37" s="58" customFormat="1" ht="17.25" customHeight="1">
      <c r="A199" s="57"/>
      <c r="B199" s="173" t="s">
        <v>1885</v>
      </c>
      <c r="C199" s="173"/>
      <c r="D199" s="1245"/>
      <c r="E199" s="40" t="s">
        <v>2598</v>
      </c>
      <c r="F199" s="318" t="e">
        <f t="shared" ref="F199:Y199" si="60">(F122*$AF$199+F123*$AF$200+F121*$AF$203+F125*$AF$201)/(F121+F122+F123+F125+F124)</f>
        <v>#DIV/0!</v>
      </c>
      <c r="G199" s="318" t="e">
        <f t="shared" si="60"/>
        <v>#DIV/0!</v>
      </c>
      <c r="H199" s="318" t="e">
        <f t="shared" si="60"/>
        <v>#DIV/0!</v>
      </c>
      <c r="I199" s="318" t="e">
        <f t="shared" si="60"/>
        <v>#DIV/0!</v>
      </c>
      <c r="J199" s="318" t="e">
        <f t="shared" si="60"/>
        <v>#DIV/0!</v>
      </c>
      <c r="K199" s="318" t="e">
        <f t="shared" si="60"/>
        <v>#DIV/0!</v>
      </c>
      <c r="L199" s="318" t="e">
        <f t="shared" si="60"/>
        <v>#DIV/0!</v>
      </c>
      <c r="M199" s="318" t="e">
        <f t="shared" si="60"/>
        <v>#DIV/0!</v>
      </c>
      <c r="N199" s="318" t="e">
        <f t="shared" si="60"/>
        <v>#DIV/0!</v>
      </c>
      <c r="O199" s="318" t="e">
        <f t="shared" si="60"/>
        <v>#DIV/0!</v>
      </c>
      <c r="P199" s="318" t="e">
        <f t="shared" si="60"/>
        <v>#DIV/0!</v>
      </c>
      <c r="Q199" s="318" t="e">
        <f t="shared" si="60"/>
        <v>#DIV/0!</v>
      </c>
      <c r="R199" s="318" t="e">
        <f t="shared" si="60"/>
        <v>#DIV/0!</v>
      </c>
      <c r="S199" s="318" t="e">
        <f t="shared" si="60"/>
        <v>#DIV/0!</v>
      </c>
      <c r="T199" s="318" t="e">
        <f t="shared" si="60"/>
        <v>#DIV/0!</v>
      </c>
      <c r="U199" s="318" t="e">
        <f t="shared" si="60"/>
        <v>#DIV/0!</v>
      </c>
      <c r="V199" s="318" t="e">
        <f t="shared" si="60"/>
        <v>#DIV/0!</v>
      </c>
      <c r="W199" s="318" t="e">
        <f t="shared" si="60"/>
        <v>#DIV/0!</v>
      </c>
      <c r="X199" s="318" t="e">
        <f t="shared" si="60"/>
        <v>#DIV/0!</v>
      </c>
      <c r="Y199" s="318" t="e">
        <f t="shared" si="60"/>
        <v>#DIV/0!</v>
      </c>
      <c r="Z199" s="318" t="e">
        <f t="shared" ref="Z199:AB199" si="61">(Z122*$AF$199+Z123*$AF$200+Z121*$AF$203+Z125*$AF$201)/(Z121+Z122+Z123+Z125+Z124)</f>
        <v>#DIV/0!</v>
      </c>
      <c r="AA199" s="318" t="e">
        <f t="shared" si="61"/>
        <v>#DIV/0!</v>
      </c>
      <c r="AB199" s="318" t="e">
        <f t="shared" si="61"/>
        <v>#DIV/0!</v>
      </c>
      <c r="AC199" s="174"/>
      <c r="AD199" s="319" t="s">
        <v>708</v>
      </c>
      <c r="AE199" s="590">
        <f>0.75*1.07*41.868</f>
        <v>33.599070000000005</v>
      </c>
      <c r="AF199" s="685">
        <f>AE199/41.868</f>
        <v>0.8025000000000001</v>
      </c>
      <c r="AG199" s="208" t="e">
        <f>IF(AND(Y199&lt;&gt;0,Z199&lt;&gt;""),(Z199/Y199-1),"")</f>
        <v>#DIV/0!</v>
      </c>
      <c r="AH199" s="50" t="e">
        <f>IF(AND(X199&lt;&gt;0,Y199&lt;&gt;""),(Y199/X199-1),"")</f>
        <v>#DIV/0!</v>
      </c>
      <c r="AI199" s="50" t="e">
        <f>IF(AND(W199&lt;&gt;0,X199&lt;&gt;""),(X199/W199-1),"")</f>
        <v>#DIV/0!</v>
      </c>
      <c r="AJ199" s="50" t="e">
        <f>IF(AND(V199&lt;&gt;0,V199&lt;&gt;""),(W199/V199-1),"")</f>
        <v>#DIV/0!</v>
      </c>
      <c r="AK199" s="209" t="e">
        <f>IF(AND(U199&lt;&gt;0,U199&lt;&gt;""),(V199/U199-1),"")</f>
        <v>#DIV/0!</v>
      </c>
    </row>
    <row r="200" spans="1:37" s="58" customFormat="1" ht="15" customHeight="1">
      <c r="A200" s="57"/>
      <c r="B200" s="137" t="s">
        <v>1887</v>
      </c>
      <c r="C200" s="137"/>
      <c r="D200" s="1246"/>
      <c r="E200" s="40" t="s">
        <v>714</v>
      </c>
      <c r="F200" s="174" t="e">
        <f t="shared" ref="F200:L200" si="62">F183/F199/F5/F58*100*1000*1000</f>
        <v>#DIV/0!</v>
      </c>
      <c r="G200" s="174" t="e">
        <f t="shared" si="62"/>
        <v>#DIV/0!</v>
      </c>
      <c r="H200" s="174" t="e">
        <f t="shared" si="62"/>
        <v>#DIV/0!</v>
      </c>
      <c r="I200" s="174" t="e">
        <f t="shared" si="62"/>
        <v>#DIV/0!</v>
      </c>
      <c r="J200" s="174" t="e">
        <f t="shared" si="62"/>
        <v>#DIV/0!</v>
      </c>
      <c r="K200" s="174" t="e">
        <f t="shared" si="62"/>
        <v>#DIV/0!</v>
      </c>
      <c r="L200" s="174" t="e">
        <f t="shared" si="62"/>
        <v>#DIV/0!</v>
      </c>
      <c r="M200" s="174" t="e">
        <f>M183/M199/M5/M58*100*1000</f>
        <v>#DIV/0!</v>
      </c>
      <c r="N200" s="174" t="e">
        <f t="shared" ref="N200:Y200" si="63">N183/N199/N5/N58*100*1000</f>
        <v>#DIV/0!</v>
      </c>
      <c r="O200" s="174" t="e">
        <f t="shared" si="63"/>
        <v>#DIV/0!</v>
      </c>
      <c r="P200" s="174" t="e">
        <f t="shared" si="63"/>
        <v>#DIV/0!</v>
      </c>
      <c r="Q200" s="174" t="e">
        <f t="shared" si="63"/>
        <v>#DIV/0!</v>
      </c>
      <c r="R200" s="174" t="e">
        <f t="shared" si="63"/>
        <v>#DIV/0!</v>
      </c>
      <c r="S200" s="174" t="e">
        <f t="shared" si="63"/>
        <v>#DIV/0!</v>
      </c>
      <c r="T200" s="174" t="e">
        <f t="shared" si="63"/>
        <v>#DIV/0!</v>
      </c>
      <c r="U200" s="174" t="e">
        <f t="shared" si="63"/>
        <v>#DIV/0!</v>
      </c>
      <c r="V200" s="174" t="e">
        <f t="shared" si="63"/>
        <v>#DIV/0!</v>
      </c>
      <c r="W200" s="174" t="e">
        <f t="shared" si="63"/>
        <v>#DIV/0!</v>
      </c>
      <c r="X200" s="174" t="e">
        <f t="shared" si="63"/>
        <v>#DIV/0!</v>
      </c>
      <c r="Y200" s="174" t="e">
        <f t="shared" si="63"/>
        <v>#DIV/0!</v>
      </c>
      <c r="Z200" s="174" t="e">
        <f t="shared" ref="Z200:AB200" si="64">Z183/Z199/Z5/Z58*100*1000</f>
        <v>#DIV/0!</v>
      </c>
      <c r="AA200" s="174" t="e">
        <f t="shared" si="64"/>
        <v>#DIV/0!</v>
      </c>
      <c r="AB200" s="174" t="e">
        <f t="shared" si="64"/>
        <v>#DIV/0!</v>
      </c>
      <c r="AD200" s="320" t="s">
        <v>709</v>
      </c>
      <c r="AE200" s="551">
        <f>0.85*1.035*41.868</f>
        <v>36.833373000000002</v>
      </c>
      <c r="AF200" s="686">
        <f>AE200/41.868</f>
        <v>0.87975000000000003</v>
      </c>
      <c r="AG200" s="208" t="e">
        <f>IF(AND(Y200&lt;&gt;0,Z200&lt;&gt;""),(Z200/Y200-1),"")</f>
        <v>#DIV/0!</v>
      </c>
      <c r="AH200" s="50" t="e">
        <f>IF(AND(X200&lt;&gt;0,Y200&lt;&gt;""),(Y200/X200-1),"")</f>
        <v>#DIV/0!</v>
      </c>
      <c r="AI200" s="50" t="e">
        <f>IF(AND(W200&lt;&gt;0,X200&lt;&gt;""),(X200/W200-1),"")</f>
        <v>#DIV/0!</v>
      </c>
      <c r="AJ200" s="50" t="e">
        <f>IF(AND(V200&lt;&gt;0,V200&lt;&gt;""),(W200/V200-1),"")</f>
        <v>#DIV/0!</v>
      </c>
      <c r="AK200" s="209" t="e">
        <f>IF(AND(U200&lt;&gt;0,U200&lt;&gt;""),(V200/U200-1),"")</f>
        <v>#DIV/0!</v>
      </c>
    </row>
    <row r="201" spans="1:37" s="58" customFormat="1" ht="15" customHeight="1">
      <c r="A201" s="57"/>
      <c r="B201" s="137" t="s">
        <v>1886</v>
      </c>
      <c r="C201" s="137"/>
      <c r="D201" s="1246"/>
      <c r="E201" s="40" t="s">
        <v>714</v>
      </c>
      <c r="F201" s="174" t="e">
        <f t="shared" ref="F201:Y201" si="65">(F149*F8+F150*F9)/(F8+F9)</f>
        <v>#DIV/0!</v>
      </c>
      <c r="G201" s="174" t="e">
        <f t="shared" si="65"/>
        <v>#DIV/0!</v>
      </c>
      <c r="H201" s="174" t="e">
        <f t="shared" si="65"/>
        <v>#DIV/0!</v>
      </c>
      <c r="I201" s="174" t="e">
        <f t="shared" si="65"/>
        <v>#DIV/0!</v>
      </c>
      <c r="J201" s="174" t="e">
        <f t="shared" si="65"/>
        <v>#DIV/0!</v>
      </c>
      <c r="K201" s="174" t="e">
        <f t="shared" si="65"/>
        <v>#DIV/0!</v>
      </c>
      <c r="L201" s="174" t="e">
        <f t="shared" si="65"/>
        <v>#DIV/0!</v>
      </c>
      <c r="M201" s="174" t="e">
        <f t="shared" si="65"/>
        <v>#DIV/0!</v>
      </c>
      <c r="N201" s="174" t="e">
        <f t="shared" si="65"/>
        <v>#DIV/0!</v>
      </c>
      <c r="O201" s="174" t="e">
        <f t="shared" si="65"/>
        <v>#DIV/0!</v>
      </c>
      <c r="P201" s="174" t="e">
        <f t="shared" si="65"/>
        <v>#DIV/0!</v>
      </c>
      <c r="Q201" s="174" t="e">
        <f t="shared" si="65"/>
        <v>#DIV/0!</v>
      </c>
      <c r="R201" s="174" t="e">
        <f t="shared" si="65"/>
        <v>#DIV/0!</v>
      </c>
      <c r="S201" s="174" t="e">
        <f t="shared" si="65"/>
        <v>#DIV/0!</v>
      </c>
      <c r="T201" s="174" t="e">
        <f t="shared" si="65"/>
        <v>#DIV/0!</v>
      </c>
      <c r="U201" s="174" t="e">
        <f t="shared" si="65"/>
        <v>#DIV/0!</v>
      </c>
      <c r="V201" s="174" t="e">
        <f t="shared" si="65"/>
        <v>#DIV/0!</v>
      </c>
      <c r="W201" s="174" t="e">
        <f t="shared" si="65"/>
        <v>#DIV/0!</v>
      </c>
      <c r="X201" s="174" t="e">
        <f t="shared" si="65"/>
        <v>#DIV/0!</v>
      </c>
      <c r="Y201" s="174" t="e">
        <f t="shared" si="65"/>
        <v>#DIV/0!</v>
      </c>
      <c r="Z201" s="174" t="e">
        <f t="shared" ref="Z201:AB201" si="66">(Z149*Z8+Z150*Z9)/(Z8+Z9)</f>
        <v>#DIV/0!</v>
      </c>
      <c r="AA201" s="174" t="e">
        <f t="shared" si="66"/>
        <v>#DIV/0!</v>
      </c>
      <c r="AB201" s="174" t="e">
        <f t="shared" si="66"/>
        <v>#DIV/0!</v>
      </c>
      <c r="AD201" s="319" t="s">
        <v>710</v>
      </c>
      <c r="AE201" s="552">
        <f>0.64*1.262*41.868</f>
        <v>33.815946240000002</v>
      </c>
      <c r="AF201" s="687">
        <f>AE201/41.868</f>
        <v>0.80768000000000006</v>
      </c>
      <c r="AG201" s="208" t="e">
        <f>IF(AND(Y201&lt;&gt;0,Z201&lt;&gt;""),(Z201/Y201-1),"")</f>
        <v>#DIV/0!</v>
      </c>
      <c r="AH201" s="50" t="e">
        <f>IF(AND(X201&lt;&gt;0,Y201&lt;&gt;""),(Y201/X201-1),"")</f>
        <v>#DIV/0!</v>
      </c>
      <c r="AI201" s="50" t="e">
        <f>IF(AND(W201&lt;&gt;0,X201&lt;&gt;""),(X201/W201-1),"")</f>
        <v>#DIV/0!</v>
      </c>
      <c r="AJ201" s="50" t="e">
        <f>IF(AND(V201&lt;&gt;0,V201&lt;&gt;""),(W201/V201-1),"")</f>
        <v>#DIV/0!</v>
      </c>
      <c r="AK201" s="209" t="e">
        <f>IF(AND(U201&lt;&gt;0,U201&lt;&gt;""),(V201/U201-1),"")</f>
        <v>#DIV/0!</v>
      </c>
    </row>
    <row r="202" spans="1:37" s="30" customFormat="1" ht="24.75" customHeight="1">
      <c r="B202" s="167" t="s">
        <v>1888</v>
      </c>
      <c r="C202" s="638"/>
      <c r="D202" s="1247"/>
      <c r="E202" s="2" t="s">
        <v>392</v>
      </c>
      <c r="F202" s="151" t="e">
        <f t="shared" ref="F202:Y202" si="67">F200/F201-1</f>
        <v>#DIV/0!</v>
      </c>
      <c r="G202" s="151" t="e">
        <f t="shared" si="67"/>
        <v>#DIV/0!</v>
      </c>
      <c r="H202" s="151" t="e">
        <f t="shared" si="67"/>
        <v>#DIV/0!</v>
      </c>
      <c r="I202" s="151" t="e">
        <f t="shared" si="67"/>
        <v>#DIV/0!</v>
      </c>
      <c r="J202" s="151" t="e">
        <f t="shared" si="67"/>
        <v>#DIV/0!</v>
      </c>
      <c r="K202" s="151" t="e">
        <f t="shared" si="67"/>
        <v>#DIV/0!</v>
      </c>
      <c r="L202" s="151" t="e">
        <f t="shared" si="67"/>
        <v>#DIV/0!</v>
      </c>
      <c r="M202" s="151" t="e">
        <f t="shared" si="67"/>
        <v>#DIV/0!</v>
      </c>
      <c r="N202" s="151" t="e">
        <f t="shared" si="67"/>
        <v>#DIV/0!</v>
      </c>
      <c r="O202" s="151" t="e">
        <f t="shared" si="67"/>
        <v>#DIV/0!</v>
      </c>
      <c r="P202" s="151" t="e">
        <f t="shared" si="67"/>
        <v>#DIV/0!</v>
      </c>
      <c r="Q202" s="151" t="e">
        <f t="shared" si="67"/>
        <v>#DIV/0!</v>
      </c>
      <c r="R202" s="151" t="e">
        <f t="shared" si="67"/>
        <v>#DIV/0!</v>
      </c>
      <c r="S202" s="151" t="e">
        <f t="shared" si="67"/>
        <v>#DIV/0!</v>
      </c>
      <c r="T202" s="151" t="e">
        <f t="shared" si="67"/>
        <v>#DIV/0!</v>
      </c>
      <c r="U202" s="151" t="e">
        <f t="shared" si="67"/>
        <v>#DIV/0!</v>
      </c>
      <c r="V202" s="151" t="e">
        <f t="shared" si="67"/>
        <v>#DIV/0!</v>
      </c>
      <c r="W202" s="151" t="e">
        <f t="shared" si="67"/>
        <v>#DIV/0!</v>
      </c>
      <c r="X202" s="151" t="e">
        <f t="shared" si="67"/>
        <v>#DIV/0!</v>
      </c>
      <c r="Y202" s="151" t="e">
        <f t="shared" si="67"/>
        <v>#DIV/0!</v>
      </c>
      <c r="Z202" s="151" t="e">
        <f t="shared" ref="Z202:AB202" si="68">Z200/Z201-1</f>
        <v>#DIV/0!</v>
      </c>
      <c r="AA202" s="151" t="e">
        <f t="shared" si="68"/>
        <v>#DIV/0!</v>
      </c>
      <c r="AB202" s="151" t="e">
        <f t="shared" si="68"/>
        <v>#DIV/0!</v>
      </c>
      <c r="AD202" s="319" t="s">
        <v>711</v>
      </c>
      <c r="AE202" s="550">
        <v>37.799999999999997</v>
      </c>
      <c r="AF202" s="687">
        <f>AE202/41.868</f>
        <v>0.90283748925193452</v>
      </c>
      <c r="AG202" s="205"/>
      <c r="AH202" s="206"/>
      <c r="AI202" s="206"/>
      <c r="AJ202" s="206"/>
      <c r="AK202" s="207"/>
    </row>
    <row r="203" spans="1:37" s="58" customFormat="1" ht="27" customHeight="1">
      <c r="A203" s="57"/>
      <c r="E203" s="129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  <c r="AA203" s="174"/>
      <c r="AB203" s="174"/>
      <c r="AD203" s="322" t="s">
        <v>712</v>
      </c>
      <c r="AE203" s="553"/>
      <c r="AF203" s="688">
        <v>1.1299999999999999</v>
      </c>
      <c r="AG203" s="205"/>
      <c r="AH203" s="206"/>
      <c r="AI203" s="206"/>
      <c r="AJ203" s="206"/>
      <c r="AK203" s="207"/>
    </row>
    <row r="204" spans="1:37" s="157" customFormat="1" ht="16.5" customHeight="1">
      <c r="A204" s="175" t="s">
        <v>1108</v>
      </c>
      <c r="B204" s="152"/>
      <c r="C204" s="152"/>
      <c r="D204" s="156"/>
      <c r="E204" s="153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E204" s="155"/>
      <c r="AF204" s="155"/>
      <c r="AG204" s="205"/>
      <c r="AH204" s="206"/>
      <c r="AI204" s="206"/>
      <c r="AJ204" s="206"/>
      <c r="AK204" s="207"/>
    </row>
    <row r="205" spans="1:37" s="769" customFormat="1" ht="12.75" customHeight="1">
      <c r="A205" s="768" t="s">
        <v>809</v>
      </c>
      <c r="B205" s="770" t="s">
        <v>808</v>
      </c>
      <c r="C205" s="770"/>
      <c r="E205" s="1545" t="s">
        <v>2596</v>
      </c>
      <c r="F205" s="1546" t="e">
        <f>'Macro '!F62/'Macro '!F24</f>
        <v>#DIV/0!</v>
      </c>
      <c r="G205" s="1546" t="e">
        <f>'Macro '!G62/'Macro '!G24</f>
        <v>#DIV/0!</v>
      </c>
      <c r="H205" s="1546" t="e">
        <f>'Macro '!H62/'Macro '!H24</f>
        <v>#DIV/0!</v>
      </c>
      <c r="I205" s="1546" t="e">
        <f>'Macro '!I62/'Macro '!I24</f>
        <v>#DIV/0!</v>
      </c>
      <c r="J205" s="1546" t="e">
        <f>'Macro '!J62/'Macro '!J24</f>
        <v>#DIV/0!</v>
      </c>
      <c r="K205" s="1546" t="e">
        <f>'Macro '!K62/'Macro '!K24</f>
        <v>#DIV/0!</v>
      </c>
      <c r="L205" s="1546" t="e">
        <f>'Macro '!L62/'Macro '!L24</f>
        <v>#DIV/0!</v>
      </c>
      <c r="M205" s="1546" t="e">
        <f>'Macro '!M62/'Macro '!M24</f>
        <v>#DIV/0!</v>
      </c>
      <c r="N205" s="1546" t="e">
        <f>'Macro '!N62/'Macro '!N24</f>
        <v>#DIV/0!</v>
      </c>
      <c r="O205" s="1546" t="e">
        <f>'Macro '!O62/'Macro '!O24</f>
        <v>#DIV/0!</v>
      </c>
      <c r="P205" s="1546" t="e">
        <f>'Macro '!P62/'Macro '!P24</f>
        <v>#DIV/0!</v>
      </c>
      <c r="Q205" s="1546" t="e">
        <f>'Macro '!Q62/'Macro '!Q24</f>
        <v>#DIV/0!</v>
      </c>
      <c r="R205" s="1546" t="e">
        <f>'Macro '!R62/'Macro '!R24</f>
        <v>#DIV/0!</v>
      </c>
      <c r="S205" s="1546" t="e">
        <f>'Macro '!S62/'Macro '!S24</f>
        <v>#DIV/0!</v>
      </c>
      <c r="T205" s="1546" t="e">
        <f>'Macro '!T62/'Macro '!T24</f>
        <v>#DIV/0!</v>
      </c>
      <c r="U205" s="1546" t="e">
        <f>'Macro '!U62/'Macro '!U24</f>
        <v>#DIV/0!</v>
      </c>
      <c r="V205" s="1546" t="e">
        <f>'Macro '!V62/'Macro '!V24</f>
        <v>#DIV/0!</v>
      </c>
      <c r="W205" s="1546" t="e">
        <f>'Macro '!W62/'Macro '!W24</f>
        <v>#DIV/0!</v>
      </c>
      <c r="X205" s="1546" t="e">
        <f>'Macro '!X62/'Macro '!X24</f>
        <v>#DIV/0!</v>
      </c>
      <c r="Y205" s="1546" t="e">
        <f>'Macro '!Y62/'Macro '!Y24</f>
        <v>#DIV/0!</v>
      </c>
      <c r="Z205" s="1546" t="e">
        <f>'Macro '!Z62/'Macro '!Z24</f>
        <v>#DIV/0!</v>
      </c>
      <c r="AA205" s="1546" t="e">
        <f>'Macro '!AA62/'Macro '!AA24</f>
        <v>#DIV/0!</v>
      </c>
      <c r="AB205" s="1546" t="e">
        <f>'Macro '!AB62/'Macro '!AB24</f>
        <v>#DIV/0!</v>
      </c>
      <c r="AE205" s="795"/>
      <c r="AF205" s="795"/>
      <c r="AG205" s="765"/>
      <c r="AH205" s="766"/>
      <c r="AI205" s="766"/>
      <c r="AJ205" s="766"/>
      <c r="AK205" s="767"/>
    </row>
    <row r="206" spans="1:37" s="769" customFormat="1" ht="12.75" customHeight="1">
      <c r="A206" s="768" t="s">
        <v>811</v>
      </c>
      <c r="B206" s="770" t="s">
        <v>812</v>
      </c>
      <c r="C206" s="770"/>
      <c r="E206" s="1545" t="s">
        <v>2595</v>
      </c>
      <c r="F206" s="1546" t="e">
        <f>'Macro '!F62/'Macro '!F5</f>
        <v>#DIV/0!</v>
      </c>
      <c r="G206" s="1546" t="e">
        <f>'Macro '!G62/'Macro '!G5</f>
        <v>#DIV/0!</v>
      </c>
      <c r="H206" s="1546" t="e">
        <f>'Macro '!H62/'Macro '!H5</f>
        <v>#DIV/0!</v>
      </c>
      <c r="I206" s="1546" t="e">
        <f>'Macro '!I62/'Macro '!I5</f>
        <v>#DIV/0!</v>
      </c>
      <c r="J206" s="1546" t="e">
        <f>'Macro '!J62/'Macro '!J5</f>
        <v>#DIV/0!</v>
      </c>
      <c r="K206" s="1546" t="e">
        <f>'Macro '!K62/'Macro '!K5</f>
        <v>#DIV/0!</v>
      </c>
      <c r="L206" s="1546" t="e">
        <f>'Macro '!L62/'Macro '!L5</f>
        <v>#DIV/0!</v>
      </c>
      <c r="M206" s="1546" t="e">
        <f>'Macro '!M62/'Macro '!M5</f>
        <v>#DIV/0!</v>
      </c>
      <c r="N206" s="1546" t="e">
        <f>'Macro '!N62/'Macro '!N5</f>
        <v>#DIV/0!</v>
      </c>
      <c r="O206" s="1546" t="e">
        <f>'Macro '!O62/'Macro '!O5</f>
        <v>#DIV/0!</v>
      </c>
      <c r="P206" s="1546" t="e">
        <f>'Macro '!P62/'Macro '!P5</f>
        <v>#DIV/0!</v>
      </c>
      <c r="Q206" s="1546" t="e">
        <f>'Macro '!Q62/'Macro '!Q5</f>
        <v>#DIV/0!</v>
      </c>
      <c r="R206" s="1546" t="e">
        <f>'Macro '!R62/'Macro '!R5</f>
        <v>#DIV/0!</v>
      </c>
      <c r="S206" s="1546" t="e">
        <f>'Macro '!S62/'Macro '!S5</f>
        <v>#DIV/0!</v>
      </c>
      <c r="T206" s="1546" t="e">
        <f>'Macro '!T62/'Macro '!T5</f>
        <v>#DIV/0!</v>
      </c>
      <c r="U206" s="1546" t="e">
        <f>'Macro '!U62/'Macro '!U5</f>
        <v>#DIV/0!</v>
      </c>
      <c r="V206" s="1546" t="e">
        <f>'Macro '!V62/'Macro '!V5</f>
        <v>#DIV/0!</v>
      </c>
      <c r="W206" s="1546" t="e">
        <f>'Macro '!W62/'Macro '!W5</f>
        <v>#DIV/0!</v>
      </c>
      <c r="X206" s="1546" t="e">
        <f>'Macro '!X62/'Macro '!X5</f>
        <v>#DIV/0!</v>
      </c>
      <c r="Y206" s="1546" t="e">
        <f>'Macro '!Y62/'Macro '!Y5</f>
        <v>#DIV/0!</v>
      </c>
      <c r="Z206" s="1546" t="e">
        <f>'Macro '!Z62/'Macro '!Z5</f>
        <v>#DIV/0!</v>
      </c>
      <c r="AA206" s="1546" t="e">
        <f>'Macro '!AA62/'Macro '!AA5</f>
        <v>#DIV/0!</v>
      </c>
      <c r="AB206" s="1546" t="e">
        <f>'Macro '!AB62/'Macro '!AB5</f>
        <v>#DIV/0!</v>
      </c>
      <c r="AE206" s="795"/>
      <c r="AF206" s="795"/>
      <c r="AG206" s="765"/>
      <c r="AH206" s="766"/>
      <c r="AI206" s="766"/>
      <c r="AJ206" s="766"/>
      <c r="AK206" s="767"/>
    </row>
    <row r="207" spans="1:37" s="794" customFormat="1" ht="13.5" customHeight="1">
      <c r="A207" s="792" t="s">
        <v>813</v>
      </c>
      <c r="B207" s="770" t="s">
        <v>816</v>
      </c>
      <c r="C207" s="770"/>
      <c r="D207" s="793"/>
      <c r="E207" s="1259" t="s">
        <v>2599</v>
      </c>
      <c r="F207" s="763" t="e">
        <f>F105/(F5+F24+F27+F37+F46)</f>
        <v>#DIV/0!</v>
      </c>
      <c r="G207" s="763" t="e">
        <f t="shared" ref="G207:Y207" si="69">G105/(G5+G24+G27+G37+G46)</f>
        <v>#DIV/0!</v>
      </c>
      <c r="H207" s="763" t="e">
        <f t="shared" si="69"/>
        <v>#DIV/0!</v>
      </c>
      <c r="I207" s="763" t="e">
        <f t="shared" si="69"/>
        <v>#DIV/0!</v>
      </c>
      <c r="J207" s="763" t="e">
        <f t="shared" si="69"/>
        <v>#DIV/0!</v>
      </c>
      <c r="K207" s="763" t="e">
        <f t="shared" si="69"/>
        <v>#DIV/0!</v>
      </c>
      <c r="L207" s="763" t="e">
        <f t="shared" si="69"/>
        <v>#DIV/0!</v>
      </c>
      <c r="M207" s="763" t="e">
        <f t="shared" si="69"/>
        <v>#DIV/0!</v>
      </c>
      <c r="N207" s="763" t="e">
        <f t="shared" si="69"/>
        <v>#DIV/0!</v>
      </c>
      <c r="O207" s="763" t="e">
        <f t="shared" si="69"/>
        <v>#DIV/0!</v>
      </c>
      <c r="P207" s="763" t="e">
        <f t="shared" si="69"/>
        <v>#DIV/0!</v>
      </c>
      <c r="Q207" s="763" t="e">
        <f t="shared" si="69"/>
        <v>#DIV/0!</v>
      </c>
      <c r="R207" s="763" t="e">
        <f t="shared" si="69"/>
        <v>#DIV/0!</v>
      </c>
      <c r="S207" s="763" t="e">
        <f t="shared" si="69"/>
        <v>#DIV/0!</v>
      </c>
      <c r="T207" s="763" t="e">
        <f t="shared" si="69"/>
        <v>#DIV/0!</v>
      </c>
      <c r="U207" s="763" t="e">
        <f t="shared" si="69"/>
        <v>#DIV/0!</v>
      </c>
      <c r="V207" s="763" t="e">
        <f t="shared" si="69"/>
        <v>#DIV/0!</v>
      </c>
      <c r="W207" s="763" t="e">
        <f t="shared" si="69"/>
        <v>#DIV/0!</v>
      </c>
      <c r="X207" s="763" t="e">
        <f t="shared" si="69"/>
        <v>#DIV/0!</v>
      </c>
      <c r="Y207" s="763" t="e">
        <f t="shared" si="69"/>
        <v>#DIV/0!</v>
      </c>
      <c r="Z207" s="763" t="e">
        <f t="shared" ref="Z207:AB207" si="70">Z105/(Z5+Z24+Z27+Z37+Z46)</f>
        <v>#DIV/0!</v>
      </c>
      <c r="AA207" s="763" t="e">
        <f t="shared" si="70"/>
        <v>#DIV/0!</v>
      </c>
      <c r="AB207" s="763" t="e">
        <f t="shared" si="70"/>
        <v>#DIV/0!</v>
      </c>
      <c r="AE207" s="795"/>
      <c r="AF207" s="795"/>
      <c r="AG207" s="765" t="e">
        <f>IF(AND(Y207&lt;&gt;0,Z207&lt;&gt;""),(Z207/Y207-1),"")</f>
        <v>#DIV/0!</v>
      </c>
      <c r="AH207" s="766" t="e">
        <f>IF(AND(X207&lt;&gt;0,Y207&lt;&gt;""),(Y207/X207-1),"")</f>
        <v>#DIV/0!</v>
      </c>
      <c r="AI207" s="766" t="e">
        <f>IF(AND(W207&lt;&gt;0,X207&lt;&gt;""),(X207/W207-1),"")</f>
        <v>#DIV/0!</v>
      </c>
      <c r="AJ207" s="766" t="e">
        <f>IF(AND(V207&lt;&gt;0,V207&lt;&gt;""),(W207/V207-1),"")</f>
        <v>#DIV/0!</v>
      </c>
      <c r="AK207" s="767" t="e">
        <f>IF(AND(U207&lt;&gt;0,U207&lt;&gt;""),(V207/U207-1),"")</f>
        <v>#DIV/0!</v>
      </c>
    </row>
    <row r="208" spans="1:37" s="794" customFormat="1" ht="13.5" customHeight="1">
      <c r="A208" s="792" t="s">
        <v>814</v>
      </c>
      <c r="B208" s="770" t="s">
        <v>817</v>
      </c>
      <c r="D208" s="793"/>
      <c r="E208" s="1259" t="s">
        <v>2599</v>
      </c>
      <c r="F208" s="763" t="e">
        <f>(F96+F101)/(F8+F24+F28+F38+F47)</f>
        <v>#DIV/0!</v>
      </c>
      <c r="G208" s="763" t="e">
        <f t="shared" ref="G208:Y208" si="71">(G96+G101)/(G8+G24+G28+G38+G47)</f>
        <v>#DIV/0!</v>
      </c>
      <c r="H208" s="763" t="e">
        <f t="shared" si="71"/>
        <v>#DIV/0!</v>
      </c>
      <c r="I208" s="763" t="e">
        <f t="shared" si="71"/>
        <v>#DIV/0!</v>
      </c>
      <c r="J208" s="763" t="e">
        <f t="shared" si="71"/>
        <v>#DIV/0!</v>
      </c>
      <c r="K208" s="763" t="e">
        <f t="shared" si="71"/>
        <v>#DIV/0!</v>
      </c>
      <c r="L208" s="763" t="e">
        <f t="shared" si="71"/>
        <v>#DIV/0!</v>
      </c>
      <c r="M208" s="763" t="e">
        <f t="shared" si="71"/>
        <v>#DIV/0!</v>
      </c>
      <c r="N208" s="763" t="e">
        <f t="shared" si="71"/>
        <v>#DIV/0!</v>
      </c>
      <c r="O208" s="763" t="e">
        <f t="shared" si="71"/>
        <v>#DIV/0!</v>
      </c>
      <c r="P208" s="763" t="e">
        <f t="shared" si="71"/>
        <v>#DIV/0!</v>
      </c>
      <c r="Q208" s="763" t="e">
        <f t="shared" si="71"/>
        <v>#DIV/0!</v>
      </c>
      <c r="R208" s="763" t="e">
        <f t="shared" si="71"/>
        <v>#DIV/0!</v>
      </c>
      <c r="S208" s="763" t="e">
        <f t="shared" si="71"/>
        <v>#DIV/0!</v>
      </c>
      <c r="T208" s="763" t="e">
        <f t="shared" si="71"/>
        <v>#DIV/0!</v>
      </c>
      <c r="U208" s="763" t="e">
        <f t="shared" si="71"/>
        <v>#DIV/0!</v>
      </c>
      <c r="V208" s="763" t="e">
        <f t="shared" si="71"/>
        <v>#DIV/0!</v>
      </c>
      <c r="W208" s="763" t="e">
        <f t="shared" si="71"/>
        <v>#DIV/0!</v>
      </c>
      <c r="X208" s="763" t="e">
        <f t="shared" si="71"/>
        <v>#DIV/0!</v>
      </c>
      <c r="Y208" s="763" t="e">
        <f t="shared" si="71"/>
        <v>#DIV/0!</v>
      </c>
      <c r="Z208" s="763" t="e">
        <f t="shared" ref="Z208:AB208" si="72">(Z96+Z101)/(Z8+Z24+Z28+Z38+Z47)</f>
        <v>#DIV/0!</v>
      </c>
      <c r="AA208" s="763" t="e">
        <f t="shared" si="72"/>
        <v>#DIV/0!</v>
      </c>
      <c r="AB208" s="763" t="e">
        <f t="shared" si="72"/>
        <v>#DIV/0!</v>
      </c>
      <c r="AC208" s="795"/>
      <c r="AD208" s="795"/>
      <c r="AE208" s="795"/>
      <c r="AF208" s="795"/>
      <c r="AG208" s="765" t="e">
        <f>IF(AND(Y208&lt;&gt;0,Z208&lt;&gt;""),(Z208/Y208-1),"")</f>
        <v>#DIV/0!</v>
      </c>
      <c r="AH208" s="766" t="e">
        <f>IF(AND(X208&lt;&gt;0,Y208&lt;&gt;""),(Y208/X208-1),"")</f>
        <v>#DIV/0!</v>
      </c>
      <c r="AI208" s="766" t="e">
        <f>IF(AND(W208&lt;&gt;0,X208&lt;&gt;""),(X208/W208-1),"")</f>
        <v>#DIV/0!</v>
      </c>
      <c r="AJ208" s="766" t="e">
        <f>IF(AND(V208&lt;&gt;0,V208&lt;&gt;""),(W208/V208-1),"")</f>
        <v>#DIV/0!</v>
      </c>
      <c r="AK208" s="767" t="e">
        <f>IF(AND(U208&lt;&gt;0,U208&lt;&gt;""),(V208/U208-1),"")</f>
        <v>#DIV/0!</v>
      </c>
    </row>
    <row r="209" spans="1:37" s="794" customFormat="1" ht="13.5" customHeight="1">
      <c r="A209" s="792" t="s">
        <v>815</v>
      </c>
      <c r="B209" s="770" t="s">
        <v>818</v>
      </c>
      <c r="D209" s="793"/>
      <c r="E209" s="1259" t="s">
        <v>2599</v>
      </c>
      <c r="F209" s="763" t="e">
        <f>(F97+F104)/(F9+F29+F39+F48)</f>
        <v>#DIV/0!</v>
      </c>
      <c r="G209" s="763" t="e">
        <f t="shared" ref="G209:Y209" si="73">(G97+G104)/(G9+G29+G39+G48)</f>
        <v>#DIV/0!</v>
      </c>
      <c r="H209" s="763" t="e">
        <f t="shared" si="73"/>
        <v>#DIV/0!</v>
      </c>
      <c r="I209" s="763" t="e">
        <f t="shared" si="73"/>
        <v>#DIV/0!</v>
      </c>
      <c r="J209" s="763" t="e">
        <f t="shared" si="73"/>
        <v>#DIV/0!</v>
      </c>
      <c r="K209" s="763" t="e">
        <f t="shared" si="73"/>
        <v>#DIV/0!</v>
      </c>
      <c r="L209" s="763" t="e">
        <f t="shared" si="73"/>
        <v>#DIV/0!</v>
      </c>
      <c r="M209" s="763" t="e">
        <f t="shared" si="73"/>
        <v>#DIV/0!</v>
      </c>
      <c r="N209" s="763" t="e">
        <f t="shared" si="73"/>
        <v>#DIV/0!</v>
      </c>
      <c r="O209" s="763" t="e">
        <f t="shared" si="73"/>
        <v>#DIV/0!</v>
      </c>
      <c r="P209" s="763" t="e">
        <f t="shared" si="73"/>
        <v>#DIV/0!</v>
      </c>
      <c r="Q209" s="763" t="e">
        <f t="shared" si="73"/>
        <v>#DIV/0!</v>
      </c>
      <c r="R209" s="763" t="e">
        <f t="shared" si="73"/>
        <v>#DIV/0!</v>
      </c>
      <c r="S209" s="763" t="e">
        <f t="shared" si="73"/>
        <v>#DIV/0!</v>
      </c>
      <c r="T209" s="763" t="e">
        <f t="shared" si="73"/>
        <v>#DIV/0!</v>
      </c>
      <c r="U209" s="763" t="e">
        <f t="shared" si="73"/>
        <v>#DIV/0!</v>
      </c>
      <c r="V209" s="763" t="e">
        <f t="shared" si="73"/>
        <v>#DIV/0!</v>
      </c>
      <c r="W209" s="763" t="e">
        <f t="shared" si="73"/>
        <v>#DIV/0!</v>
      </c>
      <c r="X209" s="763" t="e">
        <f t="shared" si="73"/>
        <v>#DIV/0!</v>
      </c>
      <c r="Y209" s="763" t="e">
        <f t="shared" si="73"/>
        <v>#DIV/0!</v>
      </c>
      <c r="Z209" s="763" t="e">
        <f t="shared" ref="Z209:AB209" si="74">(Z97+Z104)/(Z9+Z29+Z39+Z48)</f>
        <v>#DIV/0!</v>
      </c>
      <c r="AA209" s="763" t="e">
        <f t="shared" si="74"/>
        <v>#DIV/0!</v>
      </c>
      <c r="AB209" s="763" t="e">
        <f t="shared" si="74"/>
        <v>#DIV/0!</v>
      </c>
      <c r="AC209" s="795"/>
      <c r="AD209" s="795"/>
      <c r="AE209" s="795"/>
      <c r="AF209" s="795"/>
      <c r="AG209" s="765" t="e">
        <f>IF(AND(Y209&lt;&gt;0,Z209&lt;&gt;""),(Z209/Y209-1),"")</f>
        <v>#DIV/0!</v>
      </c>
      <c r="AH209" s="766" t="e">
        <f>IF(AND(X209&lt;&gt;0,Y209&lt;&gt;""),(Y209/X209-1),"")</f>
        <v>#DIV/0!</v>
      </c>
      <c r="AI209" s="766" t="e">
        <f>IF(AND(W209&lt;&gt;0,X209&lt;&gt;""),(X209/W209-1),"")</f>
        <v>#DIV/0!</v>
      </c>
      <c r="AJ209" s="766" t="e">
        <f>IF(AND(V209&lt;&gt;0,V209&lt;&gt;""),(W209/V209-1),"")</f>
        <v>#DIV/0!</v>
      </c>
      <c r="AK209" s="767" t="e">
        <f>IF(AND(U209&lt;&gt;0,U209&lt;&gt;""),(V209/U209-1),"")</f>
        <v>#DIV/0!</v>
      </c>
    </row>
    <row r="210" spans="1:37" s="794" customFormat="1" ht="13.5" customHeight="1">
      <c r="A210" s="792" t="s">
        <v>1897</v>
      </c>
      <c r="B210" s="770" t="s">
        <v>1890</v>
      </c>
      <c r="C210" s="770"/>
      <c r="D210" s="793"/>
      <c r="E210" s="1259" t="s">
        <v>2600</v>
      </c>
      <c r="F210" s="763" t="e">
        <f t="shared" ref="F210:L210" si="75">F181/(F5+F24*0.15+F37*15+F53*4)</f>
        <v>#DIV/0!</v>
      </c>
      <c r="G210" s="763" t="e">
        <f t="shared" si="75"/>
        <v>#DIV/0!</v>
      </c>
      <c r="H210" s="763" t="e">
        <f t="shared" si="75"/>
        <v>#DIV/0!</v>
      </c>
      <c r="I210" s="763" t="e">
        <f t="shared" si="75"/>
        <v>#DIV/0!</v>
      </c>
      <c r="J210" s="763" t="e">
        <f t="shared" si="75"/>
        <v>#DIV/0!</v>
      </c>
      <c r="K210" s="763" t="e">
        <f t="shared" si="75"/>
        <v>#DIV/0!</v>
      </c>
      <c r="L210" s="763" t="e">
        <f t="shared" si="75"/>
        <v>#DIV/0!</v>
      </c>
      <c r="M210" s="763" t="e">
        <f>M181/(M5+M24*$Y$249+M37*$Y$252+M53*$Y$253)</f>
        <v>#DIV/0!</v>
      </c>
      <c r="N210" s="763" t="e">
        <f t="shared" ref="N210:Y210" si="76">N181/(N5+N24*$Y$249+N37*$Y$252+N53*$Y$253)</f>
        <v>#DIV/0!</v>
      </c>
      <c r="O210" s="763" t="e">
        <f t="shared" si="76"/>
        <v>#DIV/0!</v>
      </c>
      <c r="P210" s="763" t="e">
        <f t="shared" si="76"/>
        <v>#DIV/0!</v>
      </c>
      <c r="Q210" s="763" t="e">
        <f t="shared" si="76"/>
        <v>#DIV/0!</v>
      </c>
      <c r="R210" s="763" t="e">
        <f t="shared" si="76"/>
        <v>#DIV/0!</v>
      </c>
      <c r="S210" s="763" t="e">
        <f t="shared" si="76"/>
        <v>#DIV/0!</v>
      </c>
      <c r="T210" s="763" t="e">
        <f t="shared" si="76"/>
        <v>#DIV/0!</v>
      </c>
      <c r="U210" s="763" t="e">
        <f t="shared" si="76"/>
        <v>#DIV/0!</v>
      </c>
      <c r="V210" s="763" t="e">
        <f t="shared" si="76"/>
        <v>#DIV/0!</v>
      </c>
      <c r="W210" s="763" t="e">
        <f t="shared" si="76"/>
        <v>#DIV/0!</v>
      </c>
      <c r="X210" s="763" t="e">
        <f t="shared" si="76"/>
        <v>#DIV/0!</v>
      </c>
      <c r="Y210" s="763" t="e">
        <f t="shared" si="76"/>
        <v>#DIV/0!</v>
      </c>
      <c r="Z210" s="763" t="e">
        <f t="shared" ref="Z210:AB210" si="77">Z181/(Z5+Z24*$Y$249+Z37*$Y$252+Z53*$Y$253)</f>
        <v>#DIV/0!</v>
      </c>
      <c r="AA210" s="763" t="e">
        <f t="shared" si="77"/>
        <v>#DIV/0!</v>
      </c>
      <c r="AB210" s="763" t="e">
        <f t="shared" si="77"/>
        <v>#DIV/0!</v>
      </c>
      <c r="AE210" s="795"/>
      <c r="AF210" s="795"/>
      <c r="AG210" s="765" t="e">
        <f>IF(AND(Y210&lt;&gt;0,Z210&lt;&gt;""),(Z210/Y210-1),"")</f>
        <v>#DIV/0!</v>
      </c>
      <c r="AH210" s="766" t="e">
        <f>IF(AND(X210&lt;&gt;0,Y210&lt;&gt;""),(Y210/X210-1),"")</f>
        <v>#DIV/0!</v>
      </c>
      <c r="AI210" s="766" t="e">
        <f>IF(AND(W210&lt;&gt;0,X210&lt;&gt;""),(X210/W210-1),"")</f>
        <v>#DIV/0!</v>
      </c>
      <c r="AJ210" s="766" t="e">
        <f>IF(AND(V210&lt;&gt;0,V210&lt;&gt;""),(W210/V210-1),"")</f>
        <v>#DIV/0!</v>
      </c>
      <c r="AK210" s="767" t="e">
        <f>IF(AND(U210&lt;&gt;0,U210&lt;&gt;""),(V210/U210-1),"")</f>
        <v>#DIV/0!</v>
      </c>
    </row>
    <row r="211" spans="1:37" s="794" customFormat="1" ht="13.5" customHeight="1">
      <c r="A211" s="792" t="s">
        <v>1543</v>
      </c>
      <c r="B211" s="770" t="s">
        <v>1545</v>
      </c>
      <c r="D211" s="793"/>
      <c r="E211" s="1259" t="s">
        <v>2600</v>
      </c>
      <c r="F211" s="763" t="e">
        <f t="shared" ref="F211:L211" si="78">F96/(F8+F24*0.15+F38*15+F28*1.5+F47*15)</f>
        <v>#DIV/0!</v>
      </c>
      <c r="G211" s="763" t="e">
        <f t="shared" si="78"/>
        <v>#DIV/0!</v>
      </c>
      <c r="H211" s="763" t="e">
        <f t="shared" si="78"/>
        <v>#DIV/0!</v>
      </c>
      <c r="I211" s="763" t="e">
        <f t="shared" si="78"/>
        <v>#DIV/0!</v>
      </c>
      <c r="J211" s="763" t="e">
        <f t="shared" si="78"/>
        <v>#DIV/0!</v>
      </c>
      <c r="K211" s="763" t="e">
        <f t="shared" si="78"/>
        <v>#DIV/0!</v>
      </c>
      <c r="L211" s="763" t="e">
        <f t="shared" si="78"/>
        <v>#DIV/0!</v>
      </c>
      <c r="M211" s="763" t="e">
        <f>M96/(M8+M24*$Y$249)</f>
        <v>#DIV/0!</v>
      </c>
      <c r="N211" s="763" t="e">
        <f t="shared" ref="N211:Y211" si="79">N96/(N8+N24*$Y$249)</f>
        <v>#DIV/0!</v>
      </c>
      <c r="O211" s="763" t="e">
        <f t="shared" si="79"/>
        <v>#DIV/0!</v>
      </c>
      <c r="P211" s="763" t="e">
        <f t="shared" si="79"/>
        <v>#DIV/0!</v>
      </c>
      <c r="Q211" s="763" t="e">
        <f t="shared" si="79"/>
        <v>#DIV/0!</v>
      </c>
      <c r="R211" s="763" t="e">
        <f t="shared" si="79"/>
        <v>#DIV/0!</v>
      </c>
      <c r="S211" s="763" t="e">
        <f t="shared" si="79"/>
        <v>#DIV/0!</v>
      </c>
      <c r="T211" s="763" t="e">
        <f t="shared" si="79"/>
        <v>#DIV/0!</v>
      </c>
      <c r="U211" s="763" t="e">
        <f t="shared" si="79"/>
        <v>#DIV/0!</v>
      </c>
      <c r="V211" s="763" t="e">
        <f t="shared" si="79"/>
        <v>#DIV/0!</v>
      </c>
      <c r="W211" s="763" t="e">
        <f t="shared" si="79"/>
        <v>#DIV/0!</v>
      </c>
      <c r="X211" s="763" t="e">
        <f t="shared" si="79"/>
        <v>#DIV/0!</v>
      </c>
      <c r="Y211" s="763" t="e">
        <f t="shared" si="79"/>
        <v>#DIV/0!</v>
      </c>
      <c r="Z211" s="763" t="e">
        <f t="shared" ref="Z211:AB211" si="80">Z96/(Z8+Z24*$Y$249)</f>
        <v>#DIV/0!</v>
      </c>
      <c r="AA211" s="763" t="e">
        <f t="shared" si="80"/>
        <v>#DIV/0!</v>
      </c>
      <c r="AB211" s="763" t="e">
        <f t="shared" si="80"/>
        <v>#DIV/0!</v>
      </c>
      <c r="AC211" s="795"/>
      <c r="AD211" s="795"/>
      <c r="AE211" s="795"/>
      <c r="AF211" s="795"/>
      <c r="AG211" s="765" t="e">
        <f t="shared" ref="AG211:AG226" si="81">IF(AND(Y211&lt;&gt;0,Z211&lt;&gt;""),(Z211/Y211-1),"")</f>
        <v>#DIV/0!</v>
      </c>
      <c r="AH211" s="766" t="e">
        <f t="shared" ref="AH211:AH226" si="82">IF(AND(X211&lt;&gt;0,Y211&lt;&gt;""),(Y211/X211-1),"")</f>
        <v>#DIV/0!</v>
      </c>
      <c r="AI211" s="766" t="e">
        <f t="shared" ref="AI211:AI226" si="83">IF(AND(W211&lt;&gt;0,X211&lt;&gt;""),(X211/W211-1),"")</f>
        <v>#DIV/0!</v>
      </c>
      <c r="AJ211" s="766" t="e">
        <f t="shared" ref="AJ211:AJ226" si="84">IF(AND(V211&lt;&gt;0,V211&lt;&gt;""),(W211/V211-1),"")</f>
        <v>#DIV/0!</v>
      </c>
      <c r="AK211" s="767" t="e">
        <f t="shared" ref="AK211:AK226" si="85">IF(AND(U211&lt;&gt;0,U211&lt;&gt;""),(V211/U211-1),"")</f>
        <v>#DIV/0!</v>
      </c>
    </row>
    <row r="212" spans="1:37" s="794" customFormat="1" ht="13.5" customHeight="1">
      <c r="A212" s="792" t="s">
        <v>1544</v>
      </c>
      <c r="B212" s="770" t="s">
        <v>1546</v>
      </c>
      <c r="D212" s="793"/>
      <c r="E212" s="1259" t="s">
        <v>2600</v>
      </c>
      <c r="F212" s="763" t="e">
        <f t="shared" ref="F212:L212" si="86">F97/(F9+F39*15+F29*2.5+F48*15)</f>
        <v>#DIV/0!</v>
      </c>
      <c r="G212" s="763" t="e">
        <f t="shared" si="86"/>
        <v>#DIV/0!</v>
      </c>
      <c r="H212" s="763" t="e">
        <f t="shared" si="86"/>
        <v>#DIV/0!</v>
      </c>
      <c r="I212" s="763" t="e">
        <f t="shared" si="86"/>
        <v>#DIV/0!</v>
      </c>
      <c r="J212" s="763" t="e">
        <f t="shared" si="86"/>
        <v>#DIV/0!</v>
      </c>
      <c r="K212" s="763" t="e">
        <f t="shared" si="86"/>
        <v>#DIV/0!</v>
      </c>
      <c r="L212" s="763" t="e">
        <f t="shared" si="86"/>
        <v>#DIV/0!</v>
      </c>
      <c r="M212" s="763" t="e">
        <f>M97/(M9+M39*$Y$252+M48*$Y$253)</f>
        <v>#DIV/0!</v>
      </c>
      <c r="N212" s="763" t="e">
        <f t="shared" ref="N212:Y212" si="87">N97/(N9+N39*$Y$252+N48*$Y$253)</f>
        <v>#DIV/0!</v>
      </c>
      <c r="O212" s="763" t="e">
        <f t="shared" si="87"/>
        <v>#DIV/0!</v>
      </c>
      <c r="P212" s="763" t="e">
        <f t="shared" si="87"/>
        <v>#DIV/0!</v>
      </c>
      <c r="Q212" s="763" t="e">
        <f t="shared" si="87"/>
        <v>#DIV/0!</v>
      </c>
      <c r="R212" s="763" t="e">
        <f t="shared" si="87"/>
        <v>#DIV/0!</v>
      </c>
      <c r="S212" s="763" t="e">
        <f t="shared" si="87"/>
        <v>#DIV/0!</v>
      </c>
      <c r="T212" s="763" t="e">
        <f t="shared" si="87"/>
        <v>#DIV/0!</v>
      </c>
      <c r="U212" s="763" t="e">
        <f t="shared" si="87"/>
        <v>#DIV/0!</v>
      </c>
      <c r="V212" s="763" t="e">
        <f t="shared" si="87"/>
        <v>#DIV/0!</v>
      </c>
      <c r="W212" s="763" t="e">
        <f t="shared" si="87"/>
        <v>#DIV/0!</v>
      </c>
      <c r="X212" s="763" t="e">
        <f t="shared" si="87"/>
        <v>#DIV/0!</v>
      </c>
      <c r="Y212" s="763" t="e">
        <f t="shared" si="87"/>
        <v>#DIV/0!</v>
      </c>
      <c r="Z212" s="763" t="e">
        <f t="shared" ref="Z212:AB212" si="88">Z97/(Z9+Z39*$Y$252+Z48*$Y$253)</f>
        <v>#DIV/0!</v>
      </c>
      <c r="AA212" s="763" t="e">
        <f t="shared" si="88"/>
        <v>#DIV/0!</v>
      </c>
      <c r="AB212" s="763" t="e">
        <f t="shared" si="88"/>
        <v>#DIV/0!</v>
      </c>
      <c r="AC212" s="795"/>
      <c r="AD212" s="795"/>
      <c r="AE212" s="795"/>
      <c r="AF212" s="795"/>
      <c r="AG212" s="765" t="e">
        <f t="shared" si="81"/>
        <v>#DIV/0!</v>
      </c>
      <c r="AH212" s="766" t="e">
        <f t="shared" si="82"/>
        <v>#DIV/0!</v>
      </c>
      <c r="AI212" s="766" t="e">
        <f t="shared" si="83"/>
        <v>#DIV/0!</v>
      </c>
      <c r="AJ212" s="766" t="e">
        <f t="shared" si="84"/>
        <v>#DIV/0!</v>
      </c>
      <c r="AK212" s="767" t="e">
        <f t="shared" si="85"/>
        <v>#DIV/0!</v>
      </c>
    </row>
    <row r="213" spans="1:37" s="794" customFormat="1" ht="13.5" customHeight="1">
      <c r="A213" s="757" t="s">
        <v>1898</v>
      </c>
      <c r="B213" s="770" t="s">
        <v>1579</v>
      </c>
      <c r="C213" s="770"/>
      <c r="D213" s="793"/>
      <c r="E213" s="1259" t="s">
        <v>2599</v>
      </c>
      <c r="F213" s="763" t="e">
        <f t="shared" ref="F213:Y213" si="89">F183/F5</f>
        <v>#DIV/0!</v>
      </c>
      <c r="G213" s="763" t="e">
        <f>G183/G5</f>
        <v>#DIV/0!</v>
      </c>
      <c r="H213" s="763" t="e">
        <f>H183/H5</f>
        <v>#DIV/0!</v>
      </c>
      <c r="I213" s="763" t="e">
        <f t="shared" si="89"/>
        <v>#DIV/0!</v>
      </c>
      <c r="J213" s="763" t="e">
        <f t="shared" si="89"/>
        <v>#DIV/0!</v>
      </c>
      <c r="K213" s="763" t="e">
        <f t="shared" si="89"/>
        <v>#DIV/0!</v>
      </c>
      <c r="L213" s="763" t="e">
        <f t="shared" si="89"/>
        <v>#DIV/0!</v>
      </c>
      <c r="M213" s="763" t="e">
        <f t="shared" si="89"/>
        <v>#DIV/0!</v>
      </c>
      <c r="N213" s="763" t="e">
        <f t="shared" si="89"/>
        <v>#DIV/0!</v>
      </c>
      <c r="O213" s="763" t="e">
        <f t="shared" si="89"/>
        <v>#DIV/0!</v>
      </c>
      <c r="P213" s="763" t="e">
        <f t="shared" si="89"/>
        <v>#DIV/0!</v>
      </c>
      <c r="Q213" s="763" t="e">
        <f t="shared" si="89"/>
        <v>#DIV/0!</v>
      </c>
      <c r="R213" s="763" t="e">
        <f t="shared" si="89"/>
        <v>#DIV/0!</v>
      </c>
      <c r="S213" s="763" t="e">
        <f t="shared" si="89"/>
        <v>#DIV/0!</v>
      </c>
      <c r="T213" s="763" t="e">
        <f t="shared" si="89"/>
        <v>#DIV/0!</v>
      </c>
      <c r="U213" s="763" t="e">
        <f t="shared" si="89"/>
        <v>#DIV/0!</v>
      </c>
      <c r="V213" s="763" t="e">
        <f t="shared" si="89"/>
        <v>#DIV/0!</v>
      </c>
      <c r="W213" s="763" t="e">
        <f t="shared" si="89"/>
        <v>#DIV/0!</v>
      </c>
      <c r="X213" s="763" t="e">
        <f t="shared" si="89"/>
        <v>#DIV/0!</v>
      </c>
      <c r="Y213" s="763" t="e">
        <f t="shared" si="89"/>
        <v>#DIV/0!</v>
      </c>
      <c r="Z213" s="763" t="e">
        <f t="shared" ref="Z213:AB213" si="90">Z183/Z5</f>
        <v>#DIV/0!</v>
      </c>
      <c r="AA213" s="763" t="e">
        <f t="shared" si="90"/>
        <v>#DIV/0!</v>
      </c>
      <c r="AB213" s="763" t="e">
        <f t="shared" si="90"/>
        <v>#DIV/0!</v>
      </c>
      <c r="AE213" s="795"/>
      <c r="AF213" s="795"/>
      <c r="AG213" s="765" t="e">
        <f t="shared" si="81"/>
        <v>#DIV/0!</v>
      </c>
      <c r="AH213" s="766" t="e">
        <f t="shared" si="82"/>
        <v>#DIV/0!</v>
      </c>
      <c r="AI213" s="766" t="e">
        <f t="shared" si="83"/>
        <v>#DIV/0!</v>
      </c>
      <c r="AJ213" s="766" t="e">
        <f t="shared" si="84"/>
        <v>#DIV/0!</v>
      </c>
      <c r="AK213" s="767" t="e">
        <f t="shared" si="85"/>
        <v>#DIV/0!</v>
      </c>
    </row>
    <row r="214" spans="1:37" s="794" customFormat="1" ht="13.5" customHeight="1">
      <c r="A214" s="757" t="s">
        <v>1578</v>
      </c>
      <c r="B214" s="770" t="s">
        <v>1580</v>
      </c>
      <c r="C214" s="770"/>
      <c r="D214" s="793"/>
      <c r="E214" s="758" t="s">
        <v>7</v>
      </c>
      <c r="F214" s="763" t="e">
        <f>F183/F69</f>
        <v>#DIV/0!</v>
      </c>
      <c r="G214" s="763" t="e">
        <f>G183/G69</f>
        <v>#DIV/0!</v>
      </c>
      <c r="H214" s="763" t="e">
        <f>H183/H69</f>
        <v>#DIV/0!</v>
      </c>
      <c r="I214" s="763" t="e">
        <f t="shared" ref="I214:Y214" si="91">I183/I69</f>
        <v>#DIV/0!</v>
      </c>
      <c r="J214" s="763" t="e">
        <f t="shared" si="91"/>
        <v>#DIV/0!</v>
      </c>
      <c r="K214" s="763" t="e">
        <f t="shared" si="91"/>
        <v>#DIV/0!</v>
      </c>
      <c r="L214" s="763" t="e">
        <f t="shared" si="91"/>
        <v>#DIV/0!</v>
      </c>
      <c r="M214" s="763" t="e">
        <f t="shared" si="91"/>
        <v>#DIV/0!</v>
      </c>
      <c r="N214" s="763" t="e">
        <f t="shared" si="91"/>
        <v>#DIV/0!</v>
      </c>
      <c r="O214" s="763" t="e">
        <f t="shared" si="91"/>
        <v>#DIV/0!</v>
      </c>
      <c r="P214" s="763" t="e">
        <f t="shared" si="91"/>
        <v>#DIV/0!</v>
      </c>
      <c r="Q214" s="763" t="e">
        <f t="shared" si="91"/>
        <v>#DIV/0!</v>
      </c>
      <c r="R214" s="763" t="e">
        <f t="shared" si="91"/>
        <v>#DIV/0!</v>
      </c>
      <c r="S214" s="763" t="e">
        <f t="shared" si="91"/>
        <v>#DIV/0!</v>
      </c>
      <c r="T214" s="763" t="e">
        <f t="shared" si="91"/>
        <v>#DIV/0!</v>
      </c>
      <c r="U214" s="763" t="e">
        <f t="shared" si="91"/>
        <v>#DIV/0!</v>
      </c>
      <c r="V214" s="763" t="e">
        <f t="shared" si="91"/>
        <v>#DIV/0!</v>
      </c>
      <c r="W214" s="763" t="e">
        <f t="shared" si="91"/>
        <v>#DIV/0!</v>
      </c>
      <c r="X214" s="763" t="e">
        <f t="shared" si="91"/>
        <v>#DIV/0!</v>
      </c>
      <c r="Y214" s="763" t="e">
        <f t="shared" si="91"/>
        <v>#DIV/0!</v>
      </c>
      <c r="Z214" s="763" t="e">
        <f t="shared" ref="Z214:AB214" si="92">Z183/Z69</f>
        <v>#DIV/0!</v>
      </c>
      <c r="AA214" s="763" t="e">
        <f t="shared" si="92"/>
        <v>#DIV/0!</v>
      </c>
      <c r="AB214" s="763" t="e">
        <f t="shared" si="92"/>
        <v>#DIV/0!</v>
      </c>
      <c r="AE214" s="795"/>
      <c r="AF214" s="795"/>
      <c r="AG214" s="765" t="e">
        <f t="shared" si="81"/>
        <v>#DIV/0!</v>
      </c>
      <c r="AH214" s="766" t="e">
        <f t="shared" si="82"/>
        <v>#DIV/0!</v>
      </c>
      <c r="AI214" s="766" t="e">
        <f t="shared" si="83"/>
        <v>#DIV/0!</v>
      </c>
      <c r="AJ214" s="766" t="e">
        <f t="shared" si="84"/>
        <v>#DIV/0!</v>
      </c>
      <c r="AK214" s="767" t="e">
        <f t="shared" si="85"/>
        <v>#DIV/0!</v>
      </c>
    </row>
    <row r="215" spans="1:37" s="794" customFormat="1" ht="13.5" customHeight="1">
      <c r="A215" s="757" t="s">
        <v>483</v>
      </c>
      <c r="B215" s="770" t="s">
        <v>1889</v>
      </c>
      <c r="C215" s="770"/>
      <c r="D215" s="793"/>
      <c r="E215" s="758" t="s">
        <v>602</v>
      </c>
      <c r="F215" s="763">
        <f>F148</f>
        <v>0</v>
      </c>
      <c r="G215" s="763">
        <f t="shared" ref="G215:Y215" si="93">G148</f>
        <v>0</v>
      </c>
      <c r="H215" s="763">
        <f t="shared" si="93"/>
        <v>0</v>
      </c>
      <c r="I215" s="763">
        <f t="shared" si="93"/>
        <v>0</v>
      </c>
      <c r="J215" s="763">
        <f t="shared" si="93"/>
        <v>0</v>
      </c>
      <c r="K215" s="763">
        <f t="shared" si="93"/>
        <v>0</v>
      </c>
      <c r="L215" s="763">
        <f t="shared" si="93"/>
        <v>0</v>
      </c>
      <c r="M215" s="763">
        <f t="shared" si="93"/>
        <v>0</v>
      </c>
      <c r="N215" s="763">
        <f t="shared" si="93"/>
        <v>0</v>
      </c>
      <c r="O215" s="763">
        <f t="shared" si="93"/>
        <v>0</v>
      </c>
      <c r="P215" s="763">
        <f t="shared" si="93"/>
        <v>0</v>
      </c>
      <c r="Q215" s="763">
        <f t="shared" si="93"/>
        <v>0</v>
      </c>
      <c r="R215" s="763">
        <f t="shared" si="93"/>
        <v>0</v>
      </c>
      <c r="S215" s="763">
        <f t="shared" si="93"/>
        <v>0</v>
      </c>
      <c r="T215" s="763">
        <f t="shared" si="93"/>
        <v>0</v>
      </c>
      <c r="U215" s="763">
        <f t="shared" si="93"/>
        <v>0</v>
      </c>
      <c r="V215" s="763">
        <f t="shared" si="93"/>
        <v>0</v>
      </c>
      <c r="W215" s="763">
        <f t="shared" si="93"/>
        <v>0</v>
      </c>
      <c r="X215" s="763">
        <f t="shared" si="93"/>
        <v>0</v>
      </c>
      <c r="Y215" s="763">
        <f t="shared" si="93"/>
        <v>0</v>
      </c>
      <c r="Z215" s="763">
        <f t="shared" ref="Z215:AB215" si="94">Z148</f>
        <v>0</v>
      </c>
      <c r="AA215" s="763">
        <f t="shared" si="94"/>
        <v>0</v>
      </c>
      <c r="AB215" s="763">
        <f t="shared" si="94"/>
        <v>0</v>
      </c>
      <c r="AE215" s="795"/>
      <c r="AF215" s="795"/>
      <c r="AG215" s="765" t="str">
        <f t="shared" si="81"/>
        <v/>
      </c>
      <c r="AH215" s="766" t="str">
        <f t="shared" si="82"/>
        <v/>
      </c>
      <c r="AI215" s="766" t="str">
        <f t="shared" si="83"/>
        <v/>
      </c>
      <c r="AJ215" s="766" t="str">
        <f t="shared" si="84"/>
        <v/>
      </c>
      <c r="AK215" s="767" t="str">
        <f t="shared" si="85"/>
        <v/>
      </c>
    </row>
    <row r="216" spans="1:37" s="794" customFormat="1" ht="13.5" customHeight="1">
      <c r="A216" s="757" t="s">
        <v>824</v>
      </c>
      <c r="B216" s="770" t="s">
        <v>825</v>
      </c>
      <c r="C216" s="770"/>
      <c r="D216" s="793"/>
      <c r="E216" s="758" t="s">
        <v>602</v>
      </c>
      <c r="F216" s="763">
        <f>F157</f>
        <v>0</v>
      </c>
      <c r="G216" s="763">
        <f t="shared" ref="G216:Y216" si="95">G157</f>
        <v>0</v>
      </c>
      <c r="H216" s="763">
        <f t="shared" si="95"/>
        <v>0</v>
      </c>
      <c r="I216" s="763">
        <f t="shared" si="95"/>
        <v>0</v>
      </c>
      <c r="J216" s="763">
        <f t="shared" si="95"/>
        <v>0</v>
      </c>
      <c r="K216" s="763">
        <f t="shared" si="95"/>
        <v>0</v>
      </c>
      <c r="L216" s="763">
        <f t="shared" si="95"/>
        <v>0</v>
      </c>
      <c r="M216" s="763">
        <f t="shared" si="95"/>
        <v>0</v>
      </c>
      <c r="N216" s="763">
        <f t="shared" si="95"/>
        <v>0</v>
      </c>
      <c r="O216" s="763">
        <f t="shared" si="95"/>
        <v>0</v>
      </c>
      <c r="P216" s="763">
        <f t="shared" si="95"/>
        <v>0</v>
      </c>
      <c r="Q216" s="763">
        <f t="shared" si="95"/>
        <v>0</v>
      </c>
      <c r="R216" s="763">
        <f t="shared" si="95"/>
        <v>0</v>
      </c>
      <c r="S216" s="763">
        <f t="shared" si="95"/>
        <v>0</v>
      </c>
      <c r="T216" s="763">
        <f t="shared" si="95"/>
        <v>0</v>
      </c>
      <c r="U216" s="763">
        <f t="shared" si="95"/>
        <v>0</v>
      </c>
      <c r="V216" s="763">
        <f t="shared" si="95"/>
        <v>0</v>
      </c>
      <c r="W216" s="763">
        <f t="shared" si="95"/>
        <v>0</v>
      </c>
      <c r="X216" s="763">
        <f t="shared" si="95"/>
        <v>0</v>
      </c>
      <c r="Y216" s="763">
        <f t="shared" si="95"/>
        <v>0</v>
      </c>
      <c r="Z216" s="763">
        <f t="shared" ref="Z216:AB216" si="96">Z157</f>
        <v>0</v>
      </c>
      <c r="AA216" s="763">
        <f t="shared" si="96"/>
        <v>0</v>
      </c>
      <c r="AB216" s="763">
        <f t="shared" si="96"/>
        <v>0</v>
      </c>
      <c r="AE216" s="795"/>
      <c r="AF216" s="795"/>
      <c r="AG216" s="765"/>
      <c r="AH216" s="766"/>
      <c r="AI216" s="766"/>
      <c r="AJ216" s="766"/>
      <c r="AK216" s="767"/>
    </row>
    <row r="217" spans="1:37" s="794" customFormat="1" ht="13.5" customHeight="1">
      <c r="A217" s="757" t="s">
        <v>1585</v>
      </c>
      <c r="B217" s="770" t="s">
        <v>1586</v>
      </c>
      <c r="C217" s="770"/>
      <c r="D217" s="793"/>
      <c r="E217" s="1259" t="s">
        <v>2599</v>
      </c>
      <c r="F217" s="763" t="e">
        <f>F145/F46</f>
        <v>#DIV/0!</v>
      </c>
      <c r="G217" s="763" t="e">
        <f>G145/G46</f>
        <v>#DIV/0!</v>
      </c>
      <c r="H217" s="763" t="e">
        <f>H145/H46</f>
        <v>#DIV/0!</v>
      </c>
      <c r="I217" s="763" t="e">
        <f t="shared" ref="I217:Y217" si="97">I145/I46</f>
        <v>#DIV/0!</v>
      </c>
      <c r="J217" s="763" t="e">
        <f t="shared" si="97"/>
        <v>#DIV/0!</v>
      </c>
      <c r="K217" s="763" t="e">
        <f t="shared" si="97"/>
        <v>#DIV/0!</v>
      </c>
      <c r="L217" s="763" t="e">
        <f t="shared" si="97"/>
        <v>#DIV/0!</v>
      </c>
      <c r="M217" s="763" t="e">
        <f t="shared" si="97"/>
        <v>#DIV/0!</v>
      </c>
      <c r="N217" s="763" t="e">
        <f t="shared" si="97"/>
        <v>#DIV/0!</v>
      </c>
      <c r="O217" s="763" t="e">
        <f t="shared" si="97"/>
        <v>#DIV/0!</v>
      </c>
      <c r="P217" s="763" t="e">
        <f t="shared" si="97"/>
        <v>#DIV/0!</v>
      </c>
      <c r="Q217" s="763" t="e">
        <f t="shared" si="97"/>
        <v>#DIV/0!</v>
      </c>
      <c r="R217" s="763" t="e">
        <f t="shared" si="97"/>
        <v>#DIV/0!</v>
      </c>
      <c r="S217" s="763" t="e">
        <f t="shared" si="97"/>
        <v>#DIV/0!</v>
      </c>
      <c r="T217" s="763" t="e">
        <f t="shared" si="97"/>
        <v>#DIV/0!</v>
      </c>
      <c r="U217" s="763" t="e">
        <f t="shared" si="97"/>
        <v>#DIV/0!</v>
      </c>
      <c r="V217" s="763" t="e">
        <f t="shared" si="97"/>
        <v>#DIV/0!</v>
      </c>
      <c r="W217" s="763" t="e">
        <f t="shared" si="97"/>
        <v>#DIV/0!</v>
      </c>
      <c r="X217" s="763" t="e">
        <f t="shared" si="97"/>
        <v>#DIV/0!</v>
      </c>
      <c r="Y217" s="763" t="e">
        <f t="shared" si="97"/>
        <v>#DIV/0!</v>
      </c>
      <c r="Z217" s="763" t="e">
        <f t="shared" ref="Z217:AB217" si="98">Z145/Z46</f>
        <v>#DIV/0!</v>
      </c>
      <c r="AA217" s="763" t="e">
        <f t="shared" si="98"/>
        <v>#DIV/0!</v>
      </c>
      <c r="AB217" s="763" t="e">
        <f t="shared" si="98"/>
        <v>#DIV/0!</v>
      </c>
      <c r="AE217" s="795"/>
      <c r="AF217" s="795"/>
      <c r="AG217" s="765" t="e">
        <f t="shared" si="81"/>
        <v>#DIV/0!</v>
      </c>
      <c r="AH217" s="766" t="e">
        <f t="shared" si="82"/>
        <v>#DIV/0!</v>
      </c>
      <c r="AI217" s="766" t="e">
        <f t="shared" si="83"/>
        <v>#DIV/0!</v>
      </c>
      <c r="AJ217" s="766" t="e">
        <f t="shared" si="84"/>
        <v>#DIV/0!</v>
      </c>
      <c r="AK217" s="767" t="e">
        <f t="shared" si="85"/>
        <v>#DIV/0!</v>
      </c>
    </row>
    <row r="218" spans="1:37" s="794" customFormat="1" ht="13.5" customHeight="1">
      <c r="A218" s="757" t="s">
        <v>1053</v>
      </c>
      <c r="B218" s="770" t="s">
        <v>822</v>
      </c>
      <c r="C218" s="770"/>
      <c r="D218" s="793"/>
      <c r="E218" s="758" t="s">
        <v>602</v>
      </c>
      <c r="F218" s="763">
        <f t="shared" ref="F218:Y218" si="99">F154</f>
        <v>0</v>
      </c>
      <c r="G218" s="763">
        <f t="shared" si="99"/>
        <v>0</v>
      </c>
      <c r="H218" s="763">
        <f t="shared" si="99"/>
        <v>0</v>
      </c>
      <c r="I218" s="763">
        <f t="shared" si="99"/>
        <v>0</v>
      </c>
      <c r="J218" s="763">
        <f t="shared" si="99"/>
        <v>0</v>
      </c>
      <c r="K218" s="763">
        <f t="shared" si="99"/>
        <v>0</v>
      </c>
      <c r="L218" s="763">
        <f t="shared" si="99"/>
        <v>0</v>
      </c>
      <c r="M218" s="763">
        <f t="shared" si="99"/>
        <v>0</v>
      </c>
      <c r="N218" s="763">
        <f t="shared" si="99"/>
        <v>0</v>
      </c>
      <c r="O218" s="763">
        <f t="shared" si="99"/>
        <v>0</v>
      </c>
      <c r="P218" s="763">
        <f t="shared" si="99"/>
        <v>0</v>
      </c>
      <c r="Q218" s="763">
        <f t="shared" si="99"/>
        <v>0</v>
      </c>
      <c r="R218" s="763">
        <f t="shared" si="99"/>
        <v>0</v>
      </c>
      <c r="S218" s="763">
        <f t="shared" si="99"/>
        <v>0</v>
      </c>
      <c r="T218" s="763">
        <f t="shared" si="99"/>
        <v>0</v>
      </c>
      <c r="U218" s="763">
        <f t="shared" si="99"/>
        <v>0</v>
      </c>
      <c r="V218" s="763">
        <f t="shared" si="99"/>
        <v>0</v>
      </c>
      <c r="W218" s="763">
        <f t="shared" si="99"/>
        <v>0</v>
      </c>
      <c r="X218" s="763">
        <f t="shared" si="99"/>
        <v>0</v>
      </c>
      <c r="Y218" s="763">
        <f t="shared" si="99"/>
        <v>0</v>
      </c>
      <c r="Z218" s="763">
        <f t="shared" ref="Z218:AB218" si="100">Z154</f>
        <v>0</v>
      </c>
      <c r="AA218" s="763">
        <f t="shared" si="100"/>
        <v>0</v>
      </c>
      <c r="AB218" s="763">
        <f t="shared" si="100"/>
        <v>0</v>
      </c>
      <c r="AE218" s="795"/>
      <c r="AF218" s="795"/>
      <c r="AG218" s="765"/>
      <c r="AH218" s="766"/>
      <c r="AI218" s="766"/>
      <c r="AJ218" s="766"/>
      <c r="AK218" s="767"/>
    </row>
    <row r="219" spans="1:37" s="794" customFormat="1" ht="13.5" customHeight="1">
      <c r="A219" s="757" t="s">
        <v>1587</v>
      </c>
      <c r="B219" s="770" t="s">
        <v>1588</v>
      </c>
      <c r="C219" s="770"/>
      <c r="D219" s="793"/>
      <c r="E219" s="758" t="s">
        <v>4</v>
      </c>
      <c r="F219" s="763" t="e">
        <f t="shared" ref="F219:Y219" si="101">F135/F27</f>
        <v>#DIV/0!</v>
      </c>
      <c r="G219" s="763" t="e">
        <f t="shared" si="101"/>
        <v>#DIV/0!</v>
      </c>
      <c r="H219" s="763" t="e">
        <f t="shared" si="101"/>
        <v>#DIV/0!</v>
      </c>
      <c r="I219" s="763" t="e">
        <f t="shared" si="101"/>
        <v>#DIV/0!</v>
      </c>
      <c r="J219" s="763" t="e">
        <f t="shared" si="101"/>
        <v>#DIV/0!</v>
      </c>
      <c r="K219" s="763" t="e">
        <f t="shared" si="101"/>
        <v>#DIV/0!</v>
      </c>
      <c r="L219" s="763" t="e">
        <f t="shared" si="101"/>
        <v>#DIV/0!</v>
      </c>
      <c r="M219" s="763" t="e">
        <f t="shared" si="101"/>
        <v>#DIV/0!</v>
      </c>
      <c r="N219" s="763" t="e">
        <f t="shared" si="101"/>
        <v>#DIV/0!</v>
      </c>
      <c r="O219" s="763" t="e">
        <f t="shared" si="101"/>
        <v>#DIV/0!</v>
      </c>
      <c r="P219" s="763" t="e">
        <f t="shared" si="101"/>
        <v>#DIV/0!</v>
      </c>
      <c r="Q219" s="763" t="e">
        <f t="shared" si="101"/>
        <v>#DIV/0!</v>
      </c>
      <c r="R219" s="763" t="e">
        <f t="shared" si="101"/>
        <v>#DIV/0!</v>
      </c>
      <c r="S219" s="763" t="e">
        <f t="shared" si="101"/>
        <v>#DIV/0!</v>
      </c>
      <c r="T219" s="763" t="e">
        <f t="shared" si="101"/>
        <v>#DIV/0!</v>
      </c>
      <c r="U219" s="763" t="e">
        <f t="shared" si="101"/>
        <v>#DIV/0!</v>
      </c>
      <c r="V219" s="763" t="e">
        <f t="shared" si="101"/>
        <v>#DIV/0!</v>
      </c>
      <c r="W219" s="763" t="e">
        <f t="shared" si="101"/>
        <v>#DIV/0!</v>
      </c>
      <c r="X219" s="763" t="e">
        <f t="shared" si="101"/>
        <v>#DIV/0!</v>
      </c>
      <c r="Y219" s="763" t="e">
        <f t="shared" si="101"/>
        <v>#DIV/0!</v>
      </c>
      <c r="Z219" s="763" t="e">
        <f t="shared" ref="Z219:AB219" si="102">Z135/Z27</f>
        <v>#DIV/0!</v>
      </c>
      <c r="AA219" s="763" t="e">
        <f t="shared" si="102"/>
        <v>#DIV/0!</v>
      </c>
      <c r="AB219" s="763" t="e">
        <f t="shared" si="102"/>
        <v>#DIV/0!</v>
      </c>
      <c r="AE219" s="795"/>
      <c r="AF219" s="795"/>
      <c r="AG219" s="765" t="e">
        <f t="shared" si="81"/>
        <v>#DIV/0!</v>
      </c>
      <c r="AH219" s="766" t="e">
        <f t="shared" si="82"/>
        <v>#DIV/0!</v>
      </c>
      <c r="AI219" s="766" t="e">
        <f t="shared" si="83"/>
        <v>#DIV/0!</v>
      </c>
      <c r="AJ219" s="766" t="e">
        <f t="shared" si="84"/>
        <v>#DIV/0!</v>
      </c>
      <c r="AK219" s="767" t="e">
        <f t="shared" si="85"/>
        <v>#DIV/0!</v>
      </c>
    </row>
    <row r="220" spans="1:37" s="794" customFormat="1" ht="20.25" customHeight="1">
      <c r="A220" s="757" t="s">
        <v>1051</v>
      </c>
      <c r="B220" s="770" t="s">
        <v>823</v>
      </c>
      <c r="C220" s="770"/>
      <c r="D220" s="793"/>
      <c r="E220" s="758" t="s">
        <v>602</v>
      </c>
      <c r="F220" s="763">
        <f t="shared" ref="F220:Y220" si="103">F152</f>
        <v>0</v>
      </c>
      <c r="G220" s="763">
        <f t="shared" si="103"/>
        <v>0</v>
      </c>
      <c r="H220" s="763">
        <f t="shared" si="103"/>
        <v>0</v>
      </c>
      <c r="I220" s="763">
        <f t="shared" si="103"/>
        <v>0</v>
      </c>
      <c r="J220" s="763">
        <f t="shared" si="103"/>
        <v>0</v>
      </c>
      <c r="K220" s="763">
        <f t="shared" si="103"/>
        <v>0</v>
      </c>
      <c r="L220" s="763">
        <f t="shared" si="103"/>
        <v>0</v>
      </c>
      <c r="M220" s="763">
        <f t="shared" si="103"/>
        <v>0</v>
      </c>
      <c r="N220" s="763">
        <f t="shared" si="103"/>
        <v>0</v>
      </c>
      <c r="O220" s="763">
        <f t="shared" si="103"/>
        <v>0</v>
      </c>
      <c r="P220" s="763">
        <f t="shared" si="103"/>
        <v>0</v>
      </c>
      <c r="Q220" s="763">
        <f t="shared" si="103"/>
        <v>0</v>
      </c>
      <c r="R220" s="763">
        <f t="shared" si="103"/>
        <v>0</v>
      </c>
      <c r="S220" s="763">
        <f t="shared" si="103"/>
        <v>0</v>
      </c>
      <c r="T220" s="763">
        <f t="shared" si="103"/>
        <v>0</v>
      </c>
      <c r="U220" s="763">
        <f t="shared" si="103"/>
        <v>0</v>
      </c>
      <c r="V220" s="763">
        <f t="shared" si="103"/>
        <v>0</v>
      </c>
      <c r="W220" s="763">
        <f t="shared" si="103"/>
        <v>0</v>
      </c>
      <c r="X220" s="763">
        <f t="shared" si="103"/>
        <v>0</v>
      </c>
      <c r="Y220" s="763">
        <f t="shared" si="103"/>
        <v>0</v>
      </c>
      <c r="Z220" s="763">
        <f t="shared" ref="Z220:AB220" si="104">Z152</f>
        <v>0</v>
      </c>
      <c r="AA220" s="763">
        <f t="shared" si="104"/>
        <v>0</v>
      </c>
      <c r="AB220" s="763">
        <f t="shared" si="104"/>
        <v>0</v>
      </c>
      <c r="AE220" s="795"/>
      <c r="AF220" s="795"/>
      <c r="AG220" s="765"/>
      <c r="AH220" s="766"/>
      <c r="AI220" s="766"/>
      <c r="AJ220" s="766"/>
      <c r="AK220" s="767"/>
    </row>
    <row r="221" spans="1:37" s="794" customFormat="1" ht="20.25" customHeight="1">
      <c r="A221" s="757" t="s">
        <v>1899</v>
      </c>
      <c r="B221" s="770" t="s">
        <v>1891</v>
      </c>
      <c r="C221" s="770"/>
      <c r="D221" s="793"/>
      <c r="E221" s="758" t="s">
        <v>5</v>
      </c>
      <c r="F221" s="796" t="e">
        <f t="shared" ref="F221:Y221" si="105">F191/F84</f>
        <v>#DIV/0!</v>
      </c>
      <c r="G221" s="796" t="e">
        <f>G191/G84</f>
        <v>#DIV/0!</v>
      </c>
      <c r="H221" s="796" t="e">
        <f>H191/H84</f>
        <v>#DIV/0!</v>
      </c>
      <c r="I221" s="796" t="e">
        <f t="shared" si="105"/>
        <v>#DIV/0!</v>
      </c>
      <c r="J221" s="796" t="e">
        <f t="shared" si="105"/>
        <v>#DIV/0!</v>
      </c>
      <c r="K221" s="796" t="e">
        <f t="shared" si="105"/>
        <v>#DIV/0!</v>
      </c>
      <c r="L221" s="796" t="e">
        <f t="shared" si="105"/>
        <v>#DIV/0!</v>
      </c>
      <c r="M221" s="796" t="e">
        <f t="shared" si="105"/>
        <v>#DIV/0!</v>
      </c>
      <c r="N221" s="796" t="e">
        <f t="shared" si="105"/>
        <v>#DIV/0!</v>
      </c>
      <c r="O221" s="796" t="e">
        <f t="shared" si="105"/>
        <v>#DIV/0!</v>
      </c>
      <c r="P221" s="796" t="e">
        <f t="shared" si="105"/>
        <v>#DIV/0!</v>
      </c>
      <c r="Q221" s="796" t="e">
        <f t="shared" si="105"/>
        <v>#DIV/0!</v>
      </c>
      <c r="R221" s="796" t="e">
        <f t="shared" si="105"/>
        <v>#DIV/0!</v>
      </c>
      <c r="S221" s="796" t="e">
        <f t="shared" si="105"/>
        <v>#DIV/0!</v>
      </c>
      <c r="T221" s="796" t="e">
        <f t="shared" si="105"/>
        <v>#DIV/0!</v>
      </c>
      <c r="U221" s="796" t="e">
        <f t="shared" si="105"/>
        <v>#DIV/0!</v>
      </c>
      <c r="V221" s="796" t="e">
        <f t="shared" si="105"/>
        <v>#DIV/0!</v>
      </c>
      <c r="W221" s="796" t="e">
        <f t="shared" si="105"/>
        <v>#DIV/0!</v>
      </c>
      <c r="X221" s="796" t="e">
        <f t="shared" si="105"/>
        <v>#DIV/0!</v>
      </c>
      <c r="Y221" s="796" t="e">
        <f t="shared" si="105"/>
        <v>#DIV/0!</v>
      </c>
      <c r="Z221" s="796" t="e">
        <f t="shared" ref="Z221:AB221" si="106">Z191/Z84</f>
        <v>#DIV/0!</v>
      </c>
      <c r="AA221" s="796" t="e">
        <f t="shared" si="106"/>
        <v>#DIV/0!</v>
      </c>
      <c r="AB221" s="796" t="e">
        <f t="shared" si="106"/>
        <v>#DIV/0!</v>
      </c>
      <c r="AE221" s="795"/>
      <c r="AF221" s="795"/>
      <c r="AG221" s="765" t="e">
        <f t="shared" si="81"/>
        <v>#DIV/0!</v>
      </c>
      <c r="AH221" s="766" t="e">
        <f t="shared" si="82"/>
        <v>#DIV/0!</v>
      </c>
      <c r="AI221" s="766" t="e">
        <f t="shared" si="83"/>
        <v>#DIV/0!</v>
      </c>
      <c r="AJ221" s="766" t="e">
        <f t="shared" si="84"/>
        <v>#DIV/0!</v>
      </c>
      <c r="AK221" s="767" t="e">
        <f t="shared" si="85"/>
        <v>#DIV/0!</v>
      </c>
    </row>
    <row r="222" spans="1:37" s="794" customFormat="1" ht="20.25" customHeight="1">
      <c r="A222" s="757" t="s">
        <v>1900</v>
      </c>
      <c r="B222" s="770" t="s">
        <v>1892</v>
      </c>
      <c r="C222" s="770"/>
      <c r="D222" s="793"/>
      <c r="E222" s="758" t="s">
        <v>6</v>
      </c>
      <c r="F222" s="763" t="e">
        <f t="shared" ref="F222:Y222" si="107">F166/(F85*2.5+(F71+F72)*1.7)</f>
        <v>#DIV/0!</v>
      </c>
      <c r="G222" s="763" t="e">
        <f>G166/(G85*2.5+(G71+G72)*1.7)</f>
        <v>#DIV/0!</v>
      </c>
      <c r="H222" s="763" t="e">
        <f>H166/(H85*2.5+(H71+H72)*1.7)</f>
        <v>#DIV/0!</v>
      </c>
      <c r="I222" s="763" t="e">
        <f t="shared" si="107"/>
        <v>#DIV/0!</v>
      </c>
      <c r="J222" s="763" t="e">
        <f t="shared" si="107"/>
        <v>#DIV/0!</v>
      </c>
      <c r="K222" s="763" t="e">
        <f t="shared" si="107"/>
        <v>#DIV/0!</v>
      </c>
      <c r="L222" s="763" t="e">
        <f t="shared" si="107"/>
        <v>#DIV/0!</v>
      </c>
      <c r="M222" s="763" t="e">
        <f t="shared" si="107"/>
        <v>#DIV/0!</v>
      </c>
      <c r="N222" s="763" t="e">
        <f t="shared" si="107"/>
        <v>#DIV/0!</v>
      </c>
      <c r="O222" s="763" t="e">
        <f t="shared" si="107"/>
        <v>#DIV/0!</v>
      </c>
      <c r="P222" s="763" t="e">
        <f t="shared" si="107"/>
        <v>#DIV/0!</v>
      </c>
      <c r="Q222" s="763" t="e">
        <f t="shared" si="107"/>
        <v>#DIV/0!</v>
      </c>
      <c r="R222" s="763" t="e">
        <f t="shared" si="107"/>
        <v>#DIV/0!</v>
      </c>
      <c r="S222" s="763" t="e">
        <f t="shared" si="107"/>
        <v>#DIV/0!</v>
      </c>
      <c r="T222" s="763" t="e">
        <f t="shared" si="107"/>
        <v>#DIV/0!</v>
      </c>
      <c r="U222" s="763" t="e">
        <f t="shared" si="107"/>
        <v>#DIV/0!</v>
      </c>
      <c r="V222" s="763" t="e">
        <f t="shared" si="107"/>
        <v>#DIV/0!</v>
      </c>
      <c r="W222" s="763" t="e">
        <f t="shared" si="107"/>
        <v>#DIV/0!</v>
      </c>
      <c r="X222" s="763" t="e">
        <f t="shared" si="107"/>
        <v>#DIV/0!</v>
      </c>
      <c r="Y222" s="763" t="e">
        <f t="shared" si="107"/>
        <v>#DIV/0!</v>
      </c>
      <c r="Z222" s="763" t="e">
        <f t="shared" ref="Z222:AB222" si="108">Z166/(Z85*2.5+(Z71+Z72)*1.7)</f>
        <v>#DIV/0!</v>
      </c>
      <c r="AA222" s="763" t="e">
        <f t="shared" si="108"/>
        <v>#DIV/0!</v>
      </c>
      <c r="AB222" s="763" t="e">
        <f t="shared" si="108"/>
        <v>#DIV/0!</v>
      </c>
      <c r="AE222" s="795"/>
      <c r="AF222" s="795"/>
      <c r="AG222" s="765" t="e">
        <f t="shared" si="81"/>
        <v>#DIV/0!</v>
      </c>
      <c r="AH222" s="766" t="e">
        <f t="shared" si="82"/>
        <v>#DIV/0!</v>
      </c>
      <c r="AI222" s="766" t="e">
        <f t="shared" si="83"/>
        <v>#DIV/0!</v>
      </c>
      <c r="AJ222" s="766" t="e">
        <f t="shared" si="84"/>
        <v>#DIV/0!</v>
      </c>
      <c r="AK222" s="767" t="e">
        <f t="shared" si="85"/>
        <v>#DIV/0!</v>
      </c>
    </row>
    <row r="223" spans="1:37" s="810" customFormat="1" ht="20.25" customHeight="1">
      <c r="A223" s="805" t="s">
        <v>1901</v>
      </c>
      <c r="B223" s="806" t="s">
        <v>1893</v>
      </c>
      <c r="C223" s="806"/>
      <c r="D223" s="807"/>
      <c r="E223" s="808" t="s">
        <v>7</v>
      </c>
      <c r="F223" s="809" t="e">
        <f t="shared" ref="F223:Y223" si="109">(F166*((F71+F72)*1.7)/((F71+F72)*1.7+F85*2.5))/F71</f>
        <v>#DIV/0!</v>
      </c>
      <c r="G223" s="809" t="e">
        <f>(G166*((G71+G72)*1.7)/((G71+G72)*1.7+G85*2.5))/G71</f>
        <v>#DIV/0!</v>
      </c>
      <c r="H223" s="809" t="e">
        <f>(H166*((H71+H72)*1.7)/((H71+H72)*1.7+H85*2.5))/H71</f>
        <v>#DIV/0!</v>
      </c>
      <c r="I223" s="809" t="e">
        <f t="shared" si="109"/>
        <v>#DIV/0!</v>
      </c>
      <c r="J223" s="809" t="e">
        <f t="shared" si="109"/>
        <v>#DIV/0!</v>
      </c>
      <c r="K223" s="809" t="e">
        <f t="shared" si="109"/>
        <v>#DIV/0!</v>
      </c>
      <c r="L223" s="809" t="e">
        <f t="shared" si="109"/>
        <v>#DIV/0!</v>
      </c>
      <c r="M223" s="809" t="e">
        <f t="shared" si="109"/>
        <v>#DIV/0!</v>
      </c>
      <c r="N223" s="809" t="e">
        <f t="shared" si="109"/>
        <v>#DIV/0!</v>
      </c>
      <c r="O223" s="809" t="e">
        <f t="shared" si="109"/>
        <v>#DIV/0!</v>
      </c>
      <c r="P223" s="809" t="e">
        <f t="shared" si="109"/>
        <v>#DIV/0!</v>
      </c>
      <c r="Q223" s="809" t="e">
        <f t="shared" si="109"/>
        <v>#DIV/0!</v>
      </c>
      <c r="R223" s="809" t="e">
        <f t="shared" si="109"/>
        <v>#DIV/0!</v>
      </c>
      <c r="S223" s="809" t="e">
        <f t="shared" si="109"/>
        <v>#DIV/0!</v>
      </c>
      <c r="T223" s="809" t="e">
        <f t="shared" si="109"/>
        <v>#DIV/0!</v>
      </c>
      <c r="U223" s="809" t="e">
        <f t="shared" si="109"/>
        <v>#DIV/0!</v>
      </c>
      <c r="V223" s="809" t="e">
        <f t="shared" si="109"/>
        <v>#DIV/0!</v>
      </c>
      <c r="W223" s="809" t="e">
        <f t="shared" si="109"/>
        <v>#DIV/0!</v>
      </c>
      <c r="X223" s="809" t="e">
        <f t="shared" si="109"/>
        <v>#DIV/0!</v>
      </c>
      <c r="Y223" s="809" t="e">
        <f t="shared" si="109"/>
        <v>#DIV/0!</v>
      </c>
      <c r="Z223" s="809" t="e">
        <f t="shared" ref="Z223:AB223" si="110">(Z166*((Z71+Z72)*1.7)/((Z71+Z72)*1.7+Z85*2.5))/Z71</f>
        <v>#DIV/0!</v>
      </c>
      <c r="AA223" s="809" t="e">
        <f t="shared" si="110"/>
        <v>#DIV/0!</v>
      </c>
      <c r="AB223" s="809" t="e">
        <f t="shared" si="110"/>
        <v>#DIV/0!</v>
      </c>
      <c r="AE223" s="811"/>
      <c r="AF223" s="811"/>
      <c r="AG223" s="812" t="e">
        <f t="shared" si="81"/>
        <v>#DIV/0!</v>
      </c>
      <c r="AH223" s="813" t="e">
        <f t="shared" si="82"/>
        <v>#DIV/0!</v>
      </c>
      <c r="AI223" s="813" t="e">
        <f t="shared" si="83"/>
        <v>#DIV/0!</v>
      </c>
      <c r="AJ223" s="813" t="e">
        <f t="shared" si="84"/>
        <v>#DIV/0!</v>
      </c>
      <c r="AK223" s="814" t="e">
        <f t="shared" si="85"/>
        <v>#DIV/0!</v>
      </c>
    </row>
    <row r="224" spans="1:37" s="810" customFormat="1" ht="20.25" customHeight="1">
      <c r="A224" s="805" t="s">
        <v>1902</v>
      </c>
      <c r="B224" s="806" t="s">
        <v>1894</v>
      </c>
      <c r="C224" s="806"/>
      <c r="D224" s="807"/>
      <c r="E224" s="808" t="s">
        <v>5</v>
      </c>
      <c r="F224" s="809" t="e">
        <f t="shared" ref="F224:Y224" si="111">(F166*(F85*2.5)/((F71+F72)*1.7+F85*2.5))/F85</f>
        <v>#DIV/0!</v>
      </c>
      <c r="G224" s="809" t="e">
        <f>(G166*(G85*2.5)/((G71+G72)*1.7+G85*2.5))/G85</f>
        <v>#DIV/0!</v>
      </c>
      <c r="H224" s="809" t="e">
        <f>(H166*(H85*2.5)/((H71+H72)*1.7+H85*2.5))/H85</f>
        <v>#DIV/0!</v>
      </c>
      <c r="I224" s="809" t="e">
        <f t="shared" si="111"/>
        <v>#DIV/0!</v>
      </c>
      <c r="J224" s="809" t="e">
        <f t="shared" si="111"/>
        <v>#DIV/0!</v>
      </c>
      <c r="K224" s="809" t="e">
        <f t="shared" si="111"/>
        <v>#DIV/0!</v>
      </c>
      <c r="L224" s="809" t="e">
        <f t="shared" si="111"/>
        <v>#DIV/0!</v>
      </c>
      <c r="M224" s="809" t="e">
        <f t="shared" si="111"/>
        <v>#DIV/0!</v>
      </c>
      <c r="N224" s="809" t="e">
        <f t="shared" si="111"/>
        <v>#DIV/0!</v>
      </c>
      <c r="O224" s="809" t="e">
        <f t="shared" si="111"/>
        <v>#DIV/0!</v>
      </c>
      <c r="P224" s="809" t="e">
        <f t="shared" si="111"/>
        <v>#DIV/0!</v>
      </c>
      <c r="Q224" s="809" t="e">
        <f t="shared" si="111"/>
        <v>#DIV/0!</v>
      </c>
      <c r="R224" s="809" t="e">
        <f t="shared" si="111"/>
        <v>#DIV/0!</v>
      </c>
      <c r="S224" s="809" t="e">
        <f t="shared" si="111"/>
        <v>#DIV/0!</v>
      </c>
      <c r="T224" s="809" t="e">
        <f t="shared" si="111"/>
        <v>#DIV/0!</v>
      </c>
      <c r="U224" s="809" t="e">
        <f t="shared" si="111"/>
        <v>#DIV/0!</v>
      </c>
      <c r="V224" s="809" t="e">
        <f t="shared" si="111"/>
        <v>#DIV/0!</v>
      </c>
      <c r="W224" s="809" t="e">
        <f t="shared" si="111"/>
        <v>#DIV/0!</v>
      </c>
      <c r="X224" s="809" t="e">
        <f t="shared" si="111"/>
        <v>#DIV/0!</v>
      </c>
      <c r="Y224" s="809" t="e">
        <f t="shared" si="111"/>
        <v>#DIV/0!</v>
      </c>
      <c r="Z224" s="809" t="e">
        <f t="shared" ref="Z224:AB224" si="112">(Z166*(Z85*2.5)/((Z71+Z72)*1.7+Z85*2.5))/Z85</f>
        <v>#DIV/0!</v>
      </c>
      <c r="AA224" s="809" t="e">
        <f t="shared" si="112"/>
        <v>#DIV/0!</v>
      </c>
      <c r="AB224" s="809" t="e">
        <f t="shared" si="112"/>
        <v>#DIV/0!</v>
      </c>
      <c r="AE224" s="811"/>
      <c r="AF224" s="811"/>
      <c r="AG224" s="812" t="e">
        <f t="shared" si="81"/>
        <v>#DIV/0!</v>
      </c>
      <c r="AH224" s="813" t="e">
        <f t="shared" si="82"/>
        <v>#DIV/0!</v>
      </c>
      <c r="AI224" s="813" t="e">
        <f t="shared" si="83"/>
        <v>#DIV/0!</v>
      </c>
      <c r="AJ224" s="813" t="e">
        <f t="shared" si="84"/>
        <v>#DIV/0!</v>
      </c>
      <c r="AK224" s="814" t="e">
        <f t="shared" si="85"/>
        <v>#DIV/0!</v>
      </c>
    </row>
    <row r="225" spans="1:37" s="786" customFormat="1" ht="20.25" customHeight="1">
      <c r="A225" s="757" t="s">
        <v>1903</v>
      </c>
      <c r="B225" s="770" t="s">
        <v>1895</v>
      </c>
      <c r="C225" s="770"/>
      <c r="D225" s="797"/>
      <c r="E225" s="758" t="s">
        <v>5</v>
      </c>
      <c r="F225" s="763" t="e">
        <f t="shared" ref="F225:Y225" si="113">F167/F86</f>
        <v>#DIV/0!</v>
      </c>
      <c r="G225" s="763" t="e">
        <f>G167/G86</f>
        <v>#DIV/0!</v>
      </c>
      <c r="H225" s="763" t="e">
        <f>H167/H86</f>
        <v>#DIV/0!</v>
      </c>
      <c r="I225" s="763" t="e">
        <f t="shared" si="113"/>
        <v>#DIV/0!</v>
      </c>
      <c r="J225" s="763" t="e">
        <f t="shared" si="113"/>
        <v>#DIV/0!</v>
      </c>
      <c r="K225" s="763" t="e">
        <f t="shared" si="113"/>
        <v>#DIV/0!</v>
      </c>
      <c r="L225" s="763" t="e">
        <f t="shared" si="113"/>
        <v>#DIV/0!</v>
      </c>
      <c r="M225" s="763" t="e">
        <f t="shared" si="113"/>
        <v>#DIV/0!</v>
      </c>
      <c r="N225" s="763" t="e">
        <f t="shared" si="113"/>
        <v>#DIV/0!</v>
      </c>
      <c r="O225" s="763" t="e">
        <f t="shared" si="113"/>
        <v>#DIV/0!</v>
      </c>
      <c r="P225" s="763" t="e">
        <f>P167/P86</f>
        <v>#DIV/0!</v>
      </c>
      <c r="Q225" s="763" t="e">
        <f t="shared" si="113"/>
        <v>#DIV/0!</v>
      </c>
      <c r="R225" s="763" t="e">
        <f t="shared" si="113"/>
        <v>#DIV/0!</v>
      </c>
      <c r="S225" s="763" t="e">
        <f t="shared" si="113"/>
        <v>#DIV/0!</v>
      </c>
      <c r="T225" s="763" t="e">
        <f t="shared" si="113"/>
        <v>#DIV/0!</v>
      </c>
      <c r="U225" s="763" t="e">
        <f t="shared" si="113"/>
        <v>#DIV/0!</v>
      </c>
      <c r="V225" s="763" t="e">
        <f t="shared" si="113"/>
        <v>#DIV/0!</v>
      </c>
      <c r="W225" s="763" t="e">
        <f t="shared" si="113"/>
        <v>#DIV/0!</v>
      </c>
      <c r="X225" s="763" t="e">
        <f t="shared" si="113"/>
        <v>#DIV/0!</v>
      </c>
      <c r="Y225" s="763" t="e">
        <f t="shared" si="113"/>
        <v>#DIV/0!</v>
      </c>
      <c r="Z225" s="763" t="e">
        <f t="shared" ref="Z225:AB225" si="114">Z167/Z86</f>
        <v>#DIV/0!</v>
      </c>
      <c r="AA225" s="763" t="e">
        <f t="shared" si="114"/>
        <v>#DIV/0!</v>
      </c>
      <c r="AB225" s="763" t="e">
        <f t="shared" si="114"/>
        <v>#DIV/0!</v>
      </c>
      <c r="AE225" s="795"/>
      <c r="AF225" s="795"/>
      <c r="AG225" s="765" t="e">
        <f t="shared" si="81"/>
        <v>#DIV/0!</v>
      </c>
      <c r="AH225" s="766" t="e">
        <f t="shared" si="82"/>
        <v>#DIV/0!</v>
      </c>
      <c r="AI225" s="766" t="e">
        <f t="shared" si="83"/>
        <v>#DIV/0!</v>
      </c>
      <c r="AJ225" s="766" t="e">
        <f t="shared" si="84"/>
        <v>#DIV/0!</v>
      </c>
      <c r="AK225" s="767" t="e">
        <f t="shared" si="85"/>
        <v>#DIV/0!</v>
      </c>
    </row>
    <row r="226" spans="1:37" s="786" customFormat="1" ht="20.25" customHeight="1">
      <c r="A226" s="758" t="s">
        <v>1904</v>
      </c>
      <c r="B226" s="770" t="s">
        <v>1896</v>
      </c>
      <c r="C226" s="770"/>
      <c r="D226" s="797"/>
      <c r="E226" s="758" t="s">
        <v>8</v>
      </c>
      <c r="F226" s="763" t="e">
        <f t="shared" ref="F226:Y226" si="115">F168/F80</f>
        <v>#DIV/0!</v>
      </c>
      <c r="G226" s="763" t="e">
        <f>G168/G80</f>
        <v>#DIV/0!</v>
      </c>
      <c r="H226" s="763" t="e">
        <f>H168/H80</f>
        <v>#DIV/0!</v>
      </c>
      <c r="I226" s="763" t="e">
        <f t="shared" si="115"/>
        <v>#DIV/0!</v>
      </c>
      <c r="J226" s="763" t="e">
        <f t="shared" si="115"/>
        <v>#DIV/0!</v>
      </c>
      <c r="K226" s="763" t="e">
        <f t="shared" si="115"/>
        <v>#DIV/0!</v>
      </c>
      <c r="L226" s="763" t="e">
        <f t="shared" si="115"/>
        <v>#DIV/0!</v>
      </c>
      <c r="M226" s="763" t="e">
        <f t="shared" si="115"/>
        <v>#DIV/0!</v>
      </c>
      <c r="N226" s="763" t="e">
        <f t="shared" si="115"/>
        <v>#DIV/0!</v>
      </c>
      <c r="O226" s="763" t="e">
        <f t="shared" si="115"/>
        <v>#DIV/0!</v>
      </c>
      <c r="P226" s="763" t="e">
        <f>P168/P80</f>
        <v>#DIV/0!</v>
      </c>
      <c r="Q226" s="763" t="e">
        <f t="shared" si="115"/>
        <v>#DIV/0!</v>
      </c>
      <c r="R226" s="763" t="e">
        <f t="shared" si="115"/>
        <v>#DIV/0!</v>
      </c>
      <c r="S226" s="763" t="e">
        <f t="shared" si="115"/>
        <v>#DIV/0!</v>
      </c>
      <c r="T226" s="763" t="e">
        <f t="shared" si="115"/>
        <v>#DIV/0!</v>
      </c>
      <c r="U226" s="763" t="e">
        <f t="shared" si="115"/>
        <v>#DIV/0!</v>
      </c>
      <c r="V226" s="763" t="e">
        <f t="shared" si="115"/>
        <v>#DIV/0!</v>
      </c>
      <c r="W226" s="763" t="e">
        <f t="shared" si="115"/>
        <v>#DIV/0!</v>
      </c>
      <c r="X226" s="763" t="e">
        <f t="shared" si="115"/>
        <v>#DIV/0!</v>
      </c>
      <c r="Y226" s="763" t="e">
        <f t="shared" si="115"/>
        <v>#DIV/0!</v>
      </c>
      <c r="Z226" s="763" t="e">
        <f t="shared" ref="Z226:AB226" si="116">Z168/Z80</f>
        <v>#DIV/0!</v>
      </c>
      <c r="AA226" s="763" t="e">
        <f t="shared" si="116"/>
        <v>#DIV/0!</v>
      </c>
      <c r="AB226" s="763" t="e">
        <f t="shared" si="116"/>
        <v>#DIV/0!</v>
      </c>
      <c r="AE226" s="795"/>
      <c r="AF226" s="795"/>
      <c r="AG226" s="765" t="e">
        <f t="shared" si="81"/>
        <v>#DIV/0!</v>
      </c>
      <c r="AH226" s="766" t="e">
        <f t="shared" si="82"/>
        <v>#DIV/0!</v>
      </c>
      <c r="AI226" s="766" t="e">
        <f t="shared" si="83"/>
        <v>#DIV/0!</v>
      </c>
      <c r="AJ226" s="766" t="e">
        <f t="shared" si="84"/>
        <v>#DIV/0!</v>
      </c>
      <c r="AK226" s="767" t="e">
        <f t="shared" si="85"/>
        <v>#DIV/0!</v>
      </c>
    </row>
    <row r="227" spans="1:37" s="786" customFormat="1" ht="20.25" customHeight="1">
      <c r="A227" s="758" t="s">
        <v>1589</v>
      </c>
      <c r="B227" s="770" t="s">
        <v>1590</v>
      </c>
      <c r="C227" s="770"/>
      <c r="D227" s="797"/>
      <c r="E227" s="1259" t="s">
        <v>2599</v>
      </c>
      <c r="F227" s="763" t="e">
        <f>F141/F37</f>
        <v>#DIV/0!</v>
      </c>
      <c r="G227" s="763" t="e">
        <f>G141/G37</f>
        <v>#DIV/0!</v>
      </c>
      <c r="H227" s="763" t="e">
        <f>H141/H37</f>
        <v>#DIV/0!</v>
      </c>
      <c r="I227" s="763" t="e">
        <f t="shared" ref="I227:Y227" si="117">I141/I37</f>
        <v>#DIV/0!</v>
      </c>
      <c r="J227" s="763" t="e">
        <f t="shared" si="117"/>
        <v>#DIV/0!</v>
      </c>
      <c r="K227" s="763" t="e">
        <f t="shared" si="117"/>
        <v>#DIV/0!</v>
      </c>
      <c r="L227" s="763" t="e">
        <f t="shared" si="117"/>
        <v>#DIV/0!</v>
      </c>
      <c r="M227" s="763" t="e">
        <f t="shared" si="117"/>
        <v>#DIV/0!</v>
      </c>
      <c r="N227" s="763" t="e">
        <f t="shared" si="117"/>
        <v>#DIV/0!</v>
      </c>
      <c r="O227" s="763" t="e">
        <f t="shared" si="117"/>
        <v>#DIV/0!</v>
      </c>
      <c r="P227" s="763" t="e">
        <f t="shared" si="117"/>
        <v>#DIV/0!</v>
      </c>
      <c r="Q227" s="763" t="e">
        <f t="shared" si="117"/>
        <v>#DIV/0!</v>
      </c>
      <c r="R227" s="763" t="e">
        <f t="shared" si="117"/>
        <v>#DIV/0!</v>
      </c>
      <c r="S227" s="763" t="e">
        <f t="shared" si="117"/>
        <v>#DIV/0!</v>
      </c>
      <c r="T227" s="763" t="e">
        <f t="shared" si="117"/>
        <v>#DIV/0!</v>
      </c>
      <c r="U227" s="763" t="e">
        <f t="shared" si="117"/>
        <v>#DIV/0!</v>
      </c>
      <c r="V227" s="763" t="e">
        <f t="shared" si="117"/>
        <v>#DIV/0!</v>
      </c>
      <c r="W227" s="763" t="e">
        <f t="shared" si="117"/>
        <v>#DIV/0!</v>
      </c>
      <c r="X227" s="763" t="e">
        <f t="shared" si="117"/>
        <v>#DIV/0!</v>
      </c>
      <c r="Y227" s="763" t="e">
        <f t="shared" si="117"/>
        <v>#DIV/0!</v>
      </c>
      <c r="Z227" s="763" t="e">
        <f t="shared" ref="Z227:AB227" si="118">Z141/Z37</f>
        <v>#DIV/0!</v>
      </c>
      <c r="AA227" s="763" t="e">
        <f t="shared" si="118"/>
        <v>#DIV/0!</v>
      </c>
      <c r="AB227" s="763" t="e">
        <f t="shared" si="118"/>
        <v>#DIV/0!</v>
      </c>
      <c r="AE227" s="795"/>
      <c r="AF227" s="795"/>
      <c r="AG227" s="765" t="e">
        <f>IF(AND(Y227&lt;&gt;0,Z227&lt;&gt;""),(Z227/Y227-1),"")</f>
        <v>#DIV/0!</v>
      </c>
      <c r="AH227" s="766" t="e">
        <f>IF(AND(X227&lt;&gt;0,Y227&lt;&gt;""),(Y227/X227-1),"")</f>
        <v>#DIV/0!</v>
      </c>
      <c r="AI227" s="766" t="e">
        <f>IF(AND(W227&lt;&gt;0,X227&lt;&gt;""),(X227/W227-1),"")</f>
        <v>#DIV/0!</v>
      </c>
      <c r="AJ227" s="766" t="e">
        <f>IF(AND(V227&lt;&gt;0,V227&lt;&gt;""),(W227/V227-1),"")</f>
        <v>#DIV/0!</v>
      </c>
      <c r="AK227" s="767" t="e">
        <f>IF(AND(U227&lt;&gt;0,U227&lt;&gt;""),(V227/U227-1),"")</f>
        <v>#DIV/0!</v>
      </c>
    </row>
    <row r="228" spans="1:37" s="786" customFormat="1" ht="20.25" customHeight="1">
      <c r="A228" s="758" t="s">
        <v>826</v>
      </c>
      <c r="B228" s="770" t="s">
        <v>1590</v>
      </c>
      <c r="C228" s="770"/>
      <c r="D228" s="797"/>
      <c r="E228" s="758" t="s">
        <v>7</v>
      </c>
      <c r="F228" s="1547" t="e">
        <f t="shared" ref="F228:Y228" si="119">F141/F73</f>
        <v>#DIV/0!</v>
      </c>
      <c r="G228" s="1547" t="e">
        <f t="shared" si="119"/>
        <v>#DIV/0!</v>
      </c>
      <c r="H228" s="1547" t="e">
        <f t="shared" si="119"/>
        <v>#DIV/0!</v>
      </c>
      <c r="I228" s="1547" t="e">
        <f t="shared" si="119"/>
        <v>#DIV/0!</v>
      </c>
      <c r="J228" s="1547" t="e">
        <f t="shared" si="119"/>
        <v>#DIV/0!</v>
      </c>
      <c r="K228" s="1547" t="e">
        <f t="shared" si="119"/>
        <v>#DIV/0!</v>
      </c>
      <c r="L228" s="1547" t="e">
        <f t="shared" si="119"/>
        <v>#DIV/0!</v>
      </c>
      <c r="M228" s="1547" t="e">
        <f t="shared" si="119"/>
        <v>#DIV/0!</v>
      </c>
      <c r="N228" s="1547" t="e">
        <f t="shared" si="119"/>
        <v>#DIV/0!</v>
      </c>
      <c r="O228" s="1547" t="e">
        <f t="shared" si="119"/>
        <v>#DIV/0!</v>
      </c>
      <c r="P228" s="1547" t="e">
        <f t="shared" si="119"/>
        <v>#DIV/0!</v>
      </c>
      <c r="Q228" s="1547" t="e">
        <f t="shared" si="119"/>
        <v>#DIV/0!</v>
      </c>
      <c r="R228" s="1547" t="e">
        <f t="shared" si="119"/>
        <v>#DIV/0!</v>
      </c>
      <c r="S228" s="1547" t="e">
        <f t="shared" si="119"/>
        <v>#DIV/0!</v>
      </c>
      <c r="T228" s="1547" t="e">
        <f t="shared" si="119"/>
        <v>#DIV/0!</v>
      </c>
      <c r="U228" s="1547" t="e">
        <f t="shared" si="119"/>
        <v>#DIV/0!</v>
      </c>
      <c r="V228" s="1547" t="e">
        <f t="shared" si="119"/>
        <v>#DIV/0!</v>
      </c>
      <c r="W228" s="1547" t="e">
        <f t="shared" si="119"/>
        <v>#DIV/0!</v>
      </c>
      <c r="X228" s="1547" t="e">
        <f t="shared" si="119"/>
        <v>#DIV/0!</v>
      </c>
      <c r="Y228" s="1547" t="e">
        <f t="shared" si="119"/>
        <v>#DIV/0!</v>
      </c>
      <c r="Z228" s="1547" t="e">
        <f t="shared" ref="Z228:AB228" si="120">Z141/Z73</f>
        <v>#DIV/0!</v>
      </c>
      <c r="AA228" s="1547" t="e">
        <f t="shared" si="120"/>
        <v>#DIV/0!</v>
      </c>
      <c r="AB228" s="1547" t="e">
        <f t="shared" si="120"/>
        <v>#DIV/0!</v>
      </c>
      <c r="AE228" s="795"/>
      <c r="AF228" s="795"/>
      <c r="AG228" s="765" t="e">
        <f>IF(AND(Y228&lt;&gt;0,Z228&lt;&gt;""),(Z228/Y228-1),"")</f>
        <v>#DIV/0!</v>
      </c>
      <c r="AH228" s="766" t="e">
        <f>IF(AND(X228&lt;&gt;0,Y228&lt;&gt;""),(Y228/X228-1),"")</f>
        <v>#DIV/0!</v>
      </c>
      <c r="AI228" s="766" t="e">
        <f>IF(AND(W228&lt;&gt;0,X228&lt;&gt;""),(X228/W228-1),"")</f>
        <v>#DIV/0!</v>
      </c>
      <c r="AJ228" s="766" t="e">
        <f>IF(AND(V228&lt;&gt;0,V228&lt;&gt;""),(W228/V228-1),"")</f>
        <v>#DIV/0!</v>
      </c>
      <c r="AK228" s="767" t="e">
        <f>IF(AND(U228&lt;&gt;0,U228&lt;&gt;""),(V228/U228-1),"")</f>
        <v>#DIV/0!</v>
      </c>
    </row>
    <row r="229" spans="1:37" s="786" customFormat="1" ht="20.25" customHeight="1">
      <c r="A229" s="758" t="s">
        <v>819</v>
      </c>
      <c r="B229" s="770" t="s">
        <v>820</v>
      </c>
      <c r="C229" s="770"/>
      <c r="D229" s="797"/>
      <c r="E229" s="758" t="s">
        <v>821</v>
      </c>
      <c r="F229" s="1548" t="e">
        <f>(F70+F73)/('Macro '!F24/1000)</f>
        <v>#DIV/0!</v>
      </c>
      <c r="G229" s="1548" t="e">
        <f>(G70+G73)/('Macro '!G24/1000)</f>
        <v>#DIV/0!</v>
      </c>
      <c r="H229" s="1548" t="e">
        <f>(H70+H73)/('Macro '!H24/1000)</f>
        <v>#DIV/0!</v>
      </c>
      <c r="I229" s="1548" t="e">
        <f>(I70+I73)/('Macro '!I24/1000)</f>
        <v>#DIV/0!</v>
      </c>
      <c r="J229" s="1548" t="e">
        <f>(J70+J73)/('Macro '!J24/1000)</f>
        <v>#DIV/0!</v>
      </c>
      <c r="K229" s="1548" t="e">
        <f>(K70+K73)/('Macro '!K24/1000)</f>
        <v>#DIV/0!</v>
      </c>
      <c r="L229" s="1548" t="e">
        <f>(L70+L73)/('Macro '!L24/1000)</f>
        <v>#DIV/0!</v>
      </c>
      <c r="M229" s="1548" t="e">
        <f>(M70+M73)/('Macro '!M24/1000)</f>
        <v>#DIV/0!</v>
      </c>
      <c r="N229" s="1548" t="e">
        <f>(N70+N73)/('Macro '!N24/1000)</f>
        <v>#DIV/0!</v>
      </c>
      <c r="O229" s="1548" t="e">
        <f>(O70+O73)/('Macro '!O24/1000)</f>
        <v>#DIV/0!</v>
      </c>
      <c r="P229" s="1548" t="e">
        <f>(P70+P73)/('Macro '!P24/1000)</f>
        <v>#DIV/0!</v>
      </c>
      <c r="Q229" s="1548" t="e">
        <f>(Q70+Q73)/('Macro '!Q24/1000)</f>
        <v>#DIV/0!</v>
      </c>
      <c r="R229" s="1548" t="e">
        <f>(R70+R73)/('Macro '!R24/1000)</f>
        <v>#DIV/0!</v>
      </c>
      <c r="S229" s="1548" t="e">
        <f>(S70+S73)/('Macro '!S24/1000)</f>
        <v>#DIV/0!</v>
      </c>
      <c r="T229" s="1548" t="e">
        <f>(T70+T73)/('Macro '!T24/1000)</f>
        <v>#DIV/0!</v>
      </c>
      <c r="U229" s="1548" t="e">
        <f>(U70+U73)/('Macro '!U24/1000)</f>
        <v>#DIV/0!</v>
      </c>
      <c r="V229" s="1548" t="e">
        <f>(V70+V73)/('Macro '!V24/1000)</f>
        <v>#DIV/0!</v>
      </c>
      <c r="W229" s="1548" t="e">
        <f>(W70+W73)/('Macro '!W24/1000)</f>
        <v>#DIV/0!</v>
      </c>
      <c r="X229" s="1548" t="e">
        <f>(X70+X73)/('Macro '!X24/1000)</f>
        <v>#DIV/0!</v>
      </c>
      <c r="Y229" s="1548" t="e">
        <f>(Y70+Y73)/('Macro '!Y24/1000)</f>
        <v>#DIV/0!</v>
      </c>
      <c r="Z229" s="1548" t="e">
        <f>(Z70+Z73)/('Macro '!Z24/1000)</f>
        <v>#DIV/0!</v>
      </c>
      <c r="AA229" s="1548" t="e">
        <f>(AA70+AA73)/('Macro '!AA24/1000)</f>
        <v>#DIV/0!</v>
      </c>
      <c r="AB229" s="1548" t="e">
        <f>(AB70+AB73)/('Macro '!AB24/1000)</f>
        <v>#DIV/0!</v>
      </c>
      <c r="AE229" s="795"/>
      <c r="AF229" s="795"/>
      <c r="AG229" s="765"/>
      <c r="AH229" s="766"/>
      <c r="AI229" s="766"/>
      <c r="AJ229" s="766"/>
      <c r="AK229" s="767"/>
    </row>
    <row r="230" spans="1:37" s="794" customFormat="1" ht="30" customHeight="1">
      <c r="A230" s="758" t="s">
        <v>1581</v>
      </c>
      <c r="B230" s="770" t="s">
        <v>1584</v>
      </c>
      <c r="C230" s="795"/>
      <c r="E230" s="768" t="s">
        <v>392</v>
      </c>
      <c r="F230" s="759" t="e">
        <f>(F73+F70)/(F69+F70+F73)</f>
        <v>#DIV/0!</v>
      </c>
      <c r="G230" s="759" t="e">
        <f>(G73+G70)/(G69+G70+G73)</f>
        <v>#DIV/0!</v>
      </c>
      <c r="H230" s="759" t="e">
        <f>(H73+H70)/(H69+H70+H73)</f>
        <v>#DIV/0!</v>
      </c>
      <c r="I230" s="759" t="e">
        <f t="shared" ref="I230:O230" si="121">(I73+I70)/(I69+I70+I73)</f>
        <v>#DIV/0!</v>
      </c>
      <c r="J230" s="759" t="e">
        <f t="shared" si="121"/>
        <v>#DIV/0!</v>
      </c>
      <c r="K230" s="759" t="e">
        <f t="shared" si="121"/>
        <v>#DIV/0!</v>
      </c>
      <c r="L230" s="759" t="e">
        <f t="shared" si="121"/>
        <v>#DIV/0!</v>
      </c>
      <c r="M230" s="759" t="e">
        <f t="shared" si="121"/>
        <v>#DIV/0!</v>
      </c>
      <c r="N230" s="759" t="e">
        <f t="shared" si="121"/>
        <v>#DIV/0!</v>
      </c>
      <c r="O230" s="759" t="e">
        <f t="shared" si="121"/>
        <v>#DIV/0!</v>
      </c>
      <c r="P230" s="1549" t="e">
        <f>(P73+P70)/(P69+P70+P73)*100</f>
        <v>#DIV/0!</v>
      </c>
      <c r="Q230" s="1549" t="e">
        <f t="shared" ref="Q230:AB230" si="122">(Q73+Q70)/(Q69+Q70+Q73)*100</f>
        <v>#DIV/0!</v>
      </c>
      <c r="R230" s="1549" t="e">
        <f t="shared" si="122"/>
        <v>#DIV/0!</v>
      </c>
      <c r="S230" s="1549" t="e">
        <f t="shared" si="122"/>
        <v>#DIV/0!</v>
      </c>
      <c r="T230" s="1549" t="e">
        <f t="shared" si="122"/>
        <v>#DIV/0!</v>
      </c>
      <c r="U230" s="1549" t="e">
        <f t="shared" si="122"/>
        <v>#DIV/0!</v>
      </c>
      <c r="V230" s="1549" t="e">
        <f t="shared" si="122"/>
        <v>#DIV/0!</v>
      </c>
      <c r="W230" s="1549" t="e">
        <f t="shared" si="122"/>
        <v>#DIV/0!</v>
      </c>
      <c r="X230" s="1549" t="e">
        <f t="shared" si="122"/>
        <v>#DIV/0!</v>
      </c>
      <c r="Y230" s="1549" t="e">
        <f t="shared" si="122"/>
        <v>#DIV/0!</v>
      </c>
      <c r="Z230" s="1549" t="e">
        <f t="shared" si="122"/>
        <v>#DIV/0!</v>
      </c>
      <c r="AA230" s="1549" t="e">
        <f t="shared" si="122"/>
        <v>#DIV/0!</v>
      </c>
      <c r="AB230" s="1549" t="e">
        <f t="shared" si="122"/>
        <v>#DIV/0!</v>
      </c>
      <c r="AE230" s="795"/>
      <c r="AF230" s="795"/>
      <c r="AG230" s="765" t="e">
        <f>IF(AND(Y230&lt;&gt;0,Z230&lt;&gt;""),(Z230/Y230-1),"")</f>
        <v>#DIV/0!</v>
      </c>
      <c r="AH230" s="766" t="e">
        <f>IF(AND(X230&lt;&gt;0,Y230&lt;&gt;""),(Y230/X230-1),"")</f>
        <v>#DIV/0!</v>
      </c>
      <c r="AI230" s="766" t="e">
        <f>IF(AND(W230&lt;&gt;0,X230&lt;&gt;""),(X230/W230-1),"")</f>
        <v>#DIV/0!</v>
      </c>
      <c r="AJ230" s="766" t="e">
        <f>IF(AND(V230&lt;&gt;0,V230&lt;&gt;""),(W230/V230-1),"")</f>
        <v>#DIV/0!</v>
      </c>
      <c r="AK230" s="767" t="e">
        <f>IF(AND(U230&lt;&gt;0,U230&lt;&gt;""),(V230/U230-1),"")</f>
        <v>#DIV/0!</v>
      </c>
    </row>
    <row r="231" spans="1:37" s="794" customFormat="1" ht="30" customHeight="1" thickBot="1">
      <c r="A231" s="758" t="s">
        <v>1582</v>
      </c>
      <c r="B231" s="770" t="s">
        <v>1583</v>
      </c>
      <c r="C231" s="770"/>
      <c r="E231" s="768" t="s">
        <v>392</v>
      </c>
      <c r="F231" s="759" t="e">
        <f>(F85+F86)/(F84+F85+F86)</f>
        <v>#DIV/0!</v>
      </c>
      <c r="G231" s="759" t="e">
        <f>(G85+G86)/(G84+G85+G86)</f>
        <v>#DIV/0!</v>
      </c>
      <c r="H231" s="759" t="e">
        <f>(H85+H86)/(H84+H85+H86)</f>
        <v>#DIV/0!</v>
      </c>
      <c r="I231" s="759" t="e">
        <f t="shared" ref="I231:O231" si="123">(I85+I86)/(I84+I85+I86)</f>
        <v>#DIV/0!</v>
      </c>
      <c r="J231" s="759" t="e">
        <f t="shared" si="123"/>
        <v>#DIV/0!</v>
      </c>
      <c r="K231" s="759" t="e">
        <f t="shared" si="123"/>
        <v>#DIV/0!</v>
      </c>
      <c r="L231" s="759" t="e">
        <f t="shared" si="123"/>
        <v>#DIV/0!</v>
      </c>
      <c r="M231" s="759" t="e">
        <f t="shared" si="123"/>
        <v>#DIV/0!</v>
      </c>
      <c r="N231" s="759" t="e">
        <f t="shared" si="123"/>
        <v>#DIV/0!</v>
      </c>
      <c r="O231" s="759" t="e">
        <f t="shared" si="123"/>
        <v>#DIV/0!</v>
      </c>
      <c r="P231" s="1549" t="e">
        <f>(P85+P86)/(P84+P85+P86)*100</f>
        <v>#DIV/0!</v>
      </c>
      <c r="Q231" s="1549" t="e">
        <f t="shared" ref="Q231:AB231" si="124">(Q85+Q86)/(Q84+Q85+Q86)*100</f>
        <v>#DIV/0!</v>
      </c>
      <c r="R231" s="1549" t="e">
        <f t="shared" si="124"/>
        <v>#DIV/0!</v>
      </c>
      <c r="S231" s="1549" t="e">
        <f t="shared" si="124"/>
        <v>#DIV/0!</v>
      </c>
      <c r="T231" s="1549" t="e">
        <f t="shared" si="124"/>
        <v>#DIV/0!</v>
      </c>
      <c r="U231" s="1549" t="e">
        <f t="shared" si="124"/>
        <v>#DIV/0!</v>
      </c>
      <c r="V231" s="1549" t="e">
        <f t="shared" si="124"/>
        <v>#DIV/0!</v>
      </c>
      <c r="W231" s="1549" t="e">
        <f t="shared" si="124"/>
        <v>#DIV/0!</v>
      </c>
      <c r="X231" s="1549" t="e">
        <f t="shared" si="124"/>
        <v>#DIV/0!</v>
      </c>
      <c r="Y231" s="1549" t="e">
        <f t="shared" si="124"/>
        <v>#DIV/0!</v>
      </c>
      <c r="Z231" s="1549" t="e">
        <f t="shared" si="124"/>
        <v>#DIV/0!</v>
      </c>
      <c r="AA231" s="1549" t="e">
        <f t="shared" si="124"/>
        <v>#DIV/0!</v>
      </c>
      <c r="AB231" s="1549" t="e">
        <f t="shared" si="124"/>
        <v>#DIV/0!</v>
      </c>
      <c r="AE231" s="795"/>
      <c r="AF231" s="795"/>
      <c r="AG231" s="772" t="e">
        <f>IF(AND(Y231&lt;&gt;0,Z231&lt;&gt;""),(Z231/Y231-1),"")</f>
        <v>#DIV/0!</v>
      </c>
      <c r="AH231" s="773" t="e">
        <f>IF(AND(X231&lt;&gt;0,Y231&lt;&gt;""),(Y231/X231-1),"")</f>
        <v>#DIV/0!</v>
      </c>
      <c r="AI231" s="773" t="e">
        <f>IF(AND(W231&lt;&gt;0,X231&lt;&gt;""),(X231/W231-1),"")</f>
        <v>#DIV/0!</v>
      </c>
      <c r="AJ231" s="773" t="e">
        <f>IF(AND(V231&lt;&gt;0,V231&lt;&gt;""),(W231/V231-1),"")</f>
        <v>#DIV/0!</v>
      </c>
      <c r="AK231" s="774" t="e">
        <f>IF(AND(U231&lt;&gt;0,U231&lt;&gt;""),(V231/U231-1),"")</f>
        <v>#DIV/0!</v>
      </c>
    </row>
    <row r="232" spans="1:37" s="58" customFormat="1" ht="12" customHeight="1">
      <c r="A232" s="150"/>
      <c r="B232" s="138"/>
      <c r="C232" s="138"/>
      <c r="E232" s="130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1550"/>
      <c r="Q232" s="1550"/>
      <c r="R232" s="1550"/>
      <c r="S232" s="1550"/>
      <c r="T232" s="1550"/>
      <c r="U232" s="1550"/>
      <c r="V232" s="1550"/>
      <c r="W232" s="1550"/>
      <c r="X232" s="1550"/>
      <c r="Y232" s="1550"/>
      <c r="Z232" s="1550"/>
      <c r="AA232" s="1550"/>
      <c r="AB232" s="1550"/>
      <c r="AE232" s="4"/>
      <c r="AF232" s="45"/>
      <c r="AG232" s="206"/>
      <c r="AH232" s="206"/>
      <c r="AI232" s="206"/>
      <c r="AJ232" s="206"/>
      <c r="AK232" s="206"/>
    </row>
    <row r="233" spans="1:37">
      <c r="AF233" s="45"/>
      <c r="AG233" s="206"/>
      <c r="AH233" s="206"/>
      <c r="AI233" s="206"/>
      <c r="AJ233" s="206"/>
      <c r="AK233" s="206"/>
    </row>
    <row r="234" spans="1:37">
      <c r="AF234" s="45"/>
      <c r="AG234" s="206"/>
      <c r="AH234" s="206"/>
      <c r="AI234" s="206"/>
      <c r="AJ234" s="206"/>
      <c r="AK234" s="206"/>
    </row>
    <row r="235" spans="1:37" s="59" customFormat="1" ht="15">
      <c r="A235" s="193" t="s">
        <v>2038</v>
      </c>
      <c r="B235" s="193"/>
      <c r="C235" s="193"/>
      <c r="D235" s="193"/>
      <c r="E235" s="193"/>
      <c r="AC235"/>
      <c r="AE235" s="192"/>
      <c r="AF235" s="191"/>
      <c r="AG235" s="206"/>
      <c r="AH235" s="206"/>
      <c r="AI235" s="206"/>
      <c r="AJ235" s="206"/>
      <c r="AK235" s="206"/>
    </row>
    <row r="236" spans="1:37" s="59" customFormat="1" ht="14.25">
      <c r="A236" s="191"/>
      <c r="B236" s="181"/>
      <c r="C236" s="60"/>
      <c r="D236" s="60"/>
      <c r="E236" s="60"/>
      <c r="F236" s="181">
        <v>1990</v>
      </c>
      <c r="G236" s="60">
        <f t="shared" ref="G236:X236" si="125">F236+1</f>
        <v>1991</v>
      </c>
      <c r="H236" s="60">
        <f t="shared" si="125"/>
        <v>1992</v>
      </c>
      <c r="I236" s="60">
        <f t="shared" si="125"/>
        <v>1993</v>
      </c>
      <c r="J236" s="60">
        <f t="shared" si="125"/>
        <v>1994</v>
      </c>
      <c r="K236" s="60">
        <f t="shared" si="125"/>
        <v>1995</v>
      </c>
      <c r="L236" s="60">
        <f t="shared" si="125"/>
        <v>1996</v>
      </c>
      <c r="M236" s="60">
        <f t="shared" si="125"/>
        <v>1997</v>
      </c>
      <c r="N236" s="60">
        <f t="shared" si="125"/>
        <v>1998</v>
      </c>
      <c r="O236" s="60">
        <f t="shared" si="125"/>
        <v>1999</v>
      </c>
      <c r="P236" s="60">
        <f t="shared" si="125"/>
        <v>2000</v>
      </c>
      <c r="Q236" s="60">
        <f t="shared" si="125"/>
        <v>2001</v>
      </c>
      <c r="R236" s="60">
        <f t="shared" si="125"/>
        <v>2002</v>
      </c>
      <c r="S236" s="60">
        <f t="shared" si="125"/>
        <v>2003</v>
      </c>
      <c r="T236" s="60">
        <f t="shared" si="125"/>
        <v>2004</v>
      </c>
      <c r="U236" s="60">
        <f t="shared" si="125"/>
        <v>2005</v>
      </c>
      <c r="V236" s="60">
        <f t="shared" si="125"/>
        <v>2006</v>
      </c>
      <c r="W236" s="60">
        <f t="shared" si="125"/>
        <v>2007</v>
      </c>
      <c r="X236" s="60">
        <f t="shared" si="125"/>
        <v>2008</v>
      </c>
      <c r="Y236" s="60">
        <f>X236+1</f>
        <v>2009</v>
      </c>
      <c r="Z236" s="182">
        <f>Y236+1</f>
        <v>2010</v>
      </c>
      <c r="AA236" s="60">
        <f>Z236+1</f>
        <v>2011</v>
      </c>
      <c r="AB236" s="182">
        <f>AA236+1</f>
        <v>2012</v>
      </c>
      <c r="AC236"/>
      <c r="AE236" s="192"/>
      <c r="AF236" s="191"/>
      <c r="AG236" s="206"/>
      <c r="AH236" s="206"/>
      <c r="AI236" s="206"/>
      <c r="AJ236" s="206"/>
      <c r="AK236" s="206"/>
    </row>
    <row r="237" spans="1:37" ht="13.5" customHeight="1">
      <c r="A237" s="4"/>
      <c r="B237" s="194"/>
      <c r="C237" s="639"/>
      <c r="D237" s="195"/>
      <c r="E237" s="677"/>
      <c r="F237" s="188" t="e">
        <f>IF(ISNUMBER(IF(F239="",IF(F240="",F241,F240),F239))=FALSE,#N/A,IF(F239="",IF(F240="",F241,F240),F239))</f>
        <v>#N/A</v>
      </c>
      <c r="G237" s="189" t="e">
        <f t="shared" ref="G237:Y237" si="126">IF(ISNUMBER(IF(G239="",IF(G240="",G241,G240),G239))=FALSE,#N/A,IF(G239="",IF(G240="",G241,G240),G239))</f>
        <v>#N/A</v>
      </c>
      <c r="H237" s="189" t="e">
        <f t="shared" si="126"/>
        <v>#N/A</v>
      </c>
      <c r="I237" s="189" t="e">
        <f t="shared" si="126"/>
        <v>#N/A</v>
      </c>
      <c r="J237" s="189" t="e">
        <f t="shared" si="126"/>
        <v>#N/A</v>
      </c>
      <c r="K237" s="189" t="e">
        <f t="shared" si="126"/>
        <v>#N/A</v>
      </c>
      <c r="L237" s="189" t="e">
        <f t="shared" si="126"/>
        <v>#N/A</v>
      </c>
      <c r="M237" s="189" t="e">
        <f t="shared" si="126"/>
        <v>#N/A</v>
      </c>
      <c r="N237" s="189" t="e">
        <f t="shared" si="126"/>
        <v>#N/A</v>
      </c>
      <c r="O237" s="189" t="e">
        <f t="shared" si="126"/>
        <v>#N/A</v>
      </c>
      <c r="P237" s="189" t="e">
        <f t="shared" si="126"/>
        <v>#N/A</v>
      </c>
      <c r="Q237" s="189" t="e">
        <f t="shared" si="126"/>
        <v>#N/A</v>
      </c>
      <c r="R237" s="189" t="e">
        <f t="shared" si="126"/>
        <v>#N/A</v>
      </c>
      <c r="S237" s="189" t="e">
        <f t="shared" si="126"/>
        <v>#N/A</v>
      </c>
      <c r="T237" s="189" t="e">
        <f t="shared" si="126"/>
        <v>#N/A</v>
      </c>
      <c r="U237" s="189" t="e">
        <f t="shared" si="126"/>
        <v>#N/A</v>
      </c>
      <c r="V237" s="189" t="e">
        <f t="shared" si="126"/>
        <v>#N/A</v>
      </c>
      <c r="W237" s="189" t="e">
        <f t="shared" si="126"/>
        <v>#N/A</v>
      </c>
      <c r="X237" s="189" t="e">
        <f t="shared" si="126"/>
        <v>#N/A</v>
      </c>
      <c r="Y237" s="189" t="e">
        <f t="shared" si="126"/>
        <v>#N/A</v>
      </c>
      <c r="Z237" s="190" t="e">
        <f>IF(ISNUMBER(IF(Z239="",IF(Z240="",Z241,Z240),Z239))=FALSE,#N/A,IF(Z239="",IF(Z240="",Z241,Z240),Z239))</f>
        <v>#N/A</v>
      </c>
      <c r="AA237" s="189" t="e">
        <f t="shared" ref="AA237" si="127">IF(ISNUMBER(IF(AA239="",IF(AA240="",AA241,AA240),AA239))=FALSE,#N/A,IF(AA239="",IF(AA240="",AA241,AA240),AA239))</f>
        <v>#N/A</v>
      </c>
      <c r="AB237" s="190" t="e">
        <f>IF(ISNUMBER(IF(AB239="",IF(AB240="",AB241,AB240),AB239))=FALSE,#N/A,IF(AB239="",IF(AB240="",AB241,AB240),AB239))</f>
        <v>#N/A</v>
      </c>
      <c r="AF237" s="45"/>
      <c r="AG237" s="206"/>
      <c r="AH237" s="206"/>
      <c r="AI237" s="206"/>
      <c r="AJ237" s="206"/>
      <c r="AK237" s="206"/>
    </row>
    <row r="238" spans="1:37" s="4" customFormat="1" ht="13.5" hidden="1" customHeight="1">
      <c r="B238" s="183" t="str">
        <f>IF(B239="",IF(B240="",B241,B240),B239)</f>
        <v/>
      </c>
      <c r="C238" s="183"/>
      <c r="D238" s="184"/>
      <c r="E238" s="185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3"/>
      <c r="W238" s="183"/>
      <c r="X238" s="45"/>
      <c r="AB238" s="1425"/>
      <c r="AC238"/>
      <c r="AG238" s="205"/>
      <c r="AH238" s="206"/>
      <c r="AI238" s="206"/>
      <c r="AJ238" s="206"/>
      <c r="AK238" s="207"/>
    </row>
    <row r="239" spans="1:37" s="4" customFormat="1" ht="12.75" hidden="1" customHeight="1">
      <c r="B239" s="186" t="str">
        <f>IF($D$239=1,B210,IF($D$239=2,B211,IF($D$239=3,B212,IF($D$239=4,B213,IF($D$239=5,B214,IF($D$239=6,B215,IF($D$239=7,B219,IF($D$239=8,B217,""))))))))</f>
        <v/>
      </c>
      <c r="C239" s="186"/>
      <c r="D239" s="184">
        <v>22</v>
      </c>
      <c r="E239" s="185"/>
      <c r="F239" s="186" t="str">
        <f>IF($D$239=1,F210,IF($D$239=2,F211,IF($D$239=3,F212,IF($D$239=4,F213,IF($D$239=5,F214,IF($D$239=6,F215,IF($D$239=7,F217,IF($D$239=8,F219,""))))))))</f>
        <v/>
      </c>
      <c r="G239" s="186" t="str">
        <f t="shared" ref="G239:Y239" si="128">IF($D$239=1,G210,IF($D$239=2,G211,IF($D$239=3,G212,IF($D$239=4,G213,IF($D$239=5,G214,IF($D$239=6,G215,IF($D$239=7,G217,IF($D$239=8,G219,""))))))))</f>
        <v/>
      </c>
      <c r="H239" s="186" t="str">
        <f t="shared" si="128"/>
        <v/>
      </c>
      <c r="I239" s="186" t="str">
        <f t="shared" si="128"/>
        <v/>
      </c>
      <c r="J239" s="186" t="str">
        <f t="shared" si="128"/>
        <v/>
      </c>
      <c r="K239" s="186" t="str">
        <f t="shared" si="128"/>
        <v/>
      </c>
      <c r="L239" s="186" t="str">
        <f t="shared" si="128"/>
        <v/>
      </c>
      <c r="M239" s="186" t="str">
        <f t="shared" si="128"/>
        <v/>
      </c>
      <c r="N239" s="186" t="str">
        <f t="shared" si="128"/>
        <v/>
      </c>
      <c r="O239" s="186" t="str">
        <f t="shared" si="128"/>
        <v/>
      </c>
      <c r="P239" s="186" t="str">
        <f t="shared" si="128"/>
        <v/>
      </c>
      <c r="Q239" s="186" t="str">
        <f t="shared" si="128"/>
        <v/>
      </c>
      <c r="R239" s="186" t="str">
        <f t="shared" si="128"/>
        <v/>
      </c>
      <c r="S239" s="186" t="str">
        <f t="shared" si="128"/>
        <v/>
      </c>
      <c r="T239" s="186" t="str">
        <f t="shared" si="128"/>
        <v/>
      </c>
      <c r="U239" s="186" t="str">
        <f t="shared" si="128"/>
        <v/>
      </c>
      <c r="V239" s="186" t="str">
        <f t="shared" si="128"/>
        <v/>
      </c>
      <c r="W239" s="186" t="str">
        <f t="shared" si="128"/>
        <v/>
      </c>
      <c r="X239" s="186" t="str">
        <f t="shared" si="128"/>
        <v/>
      </c>
      <c r="Y239" s="186" t="str">
        <f t="shared" si="128"/>
        <v/>
      </c>
      <c r="Z239" s="186" t="str">
        <f>IF($D$239=1,Z210,IF($D$239=2,Z211,IF($D$239=3,Z212,IF($D$239=4,Z213,IF($D$239=5,Z214,IF($D$239=6,Z215,IF($D$239=7,Z217,IF($D$239=8,Z219,""))))))))</f>
        <v/>
      </c>
      <c r="AA239" s="186" t="str">
        <f>IF($D$239=1,AA210,IF($D$239=2,AA211,IF($D$239=3,AA212,IF($D$239=4,AA213,IF($D$239=5,AA214,IF($D$239=6,AA215,IF($D$239=7,AA217,IF($D$239=8,AA219,""))))))))</f>
        <v/>
      </c>
      <c r="AB239" s="186"/>
      <c r="AC239"/>
      <c r="AG239" s="205"/>
      <c r="AH239" s="206"/>
      <c r="AI239" s="206"/>
      <c r="AJ239" s="206"/>
      <c r="AK239" s="207"/>
    </row>
    <row r="240" spans="1:37" s="4" customFormat="1" ht="12.75" hidden="1" customHeight="1">
      <c r="B240" s="124" t="str">
        <f>IF($D$239=9,B221,IF($D$239=10,B222,IF($D$239=11,B223,IF($D$239=12,B224,IF($D$239=13,B225,IF($D$239=14,B226,IF($D$239=15,B227,IF($D$239=16,B230,""))))))))</f>
        <v/>
      </c>
      <c r="C240" s="124"/>
      <c r="D240" s="184"/>
      <c r="E240" s="185"/>
      <c r="F240" s="196" t="str">
        <f>IF($D$239=9,F221,IF($D$239=10,F222,IF($D$239=11,F223,IF($D$239=12,F224,IF($D$239=13,F225,IF($D$239=14,F226,IF($D$239=15,F227,IF($D$239=16,F230,""))))))))</f>
        <v/>
      </c>
      <c r="G240" s="196" t="str">
        <f t="shared" ref="G240:Y240" si="129">IF($D$239=9,G221,IF($D$239=10,G222,IF($D$239=11,G223,IF($D$239=12,G224,IF($D$239=13,G225,IF($D$239=14,G226,IF($D$239=15,G227,IF($D$239=16,G230,""))))))))</f>
        <v/>
      </c>
      <c r="H240" s="196" t="str">
        <f t="shared" si="129"/>
        <v/>
      </c>
      <c r="I240" s="196" t="str">
        <f t="shared" si="129"/>
        <v/>
      </c>
      <c r="J240" s="196" t="str">
        <f t="shared" si="129"/>
        <v/>
      </c>
      <c r="K240" s="196" t="str">
        <f t="shared" si="129"/>
        <v/>
      </c>
      <c r="L240" s="196" t="str">
        <f t="shared" si="129"/>
        <v/>
      </c>
      <c r="M240" s="196" t="str">
        <f t="shared" si="129"/>
        <v/>
      </c>
      <c r="N240" s="196" t="str">
        <f t="shared" si="129"/>
        <v/>
      </c>
      <c r="O240" s="196" t="str">
        <f t="shared" si="129"/>
        <v/>
      </c>
      <c r="P240" s="196" t="str">
        <f t="shared" si="129"/>
        <v/>
      </c>
      <c r="Q240" s="196" t="str">
        <f t="shared" si="129"/>
        <v/>
      </c>
      <c r="R240" s="196" t="str">
        <f t="shared" si="129"/>
        <v/>
      </c>
      <c r="S240" s="196" t="str">
        <f t="shared" si="129"/>
        <v/>
      </c>
      <c r="T240" s="196" t="str">
        <f t="shared" si="129"/>
        <v/>
      </c>
      <c r="U240" s="196" t="str">
        <f t="shared" si="129"/>
        <v/>
      </c>
      <c r="V240" s="196" t="str">
        <f t="shared" si="129"/>
        <v/>
      </c>
      <c r="W240" s="196" t="str">
        <f t="shared" si="129"/>
        <v/>
      </c>
      <c r="X240" s="196" t="str">
        <f t="shared" si="129"/>
        <v/>
      </c>
      <c r="Y240" s="196" t="str">
        <f t="shared" si="129"/>
        <v/>
      </c>
      <c r="Z240" s="196" t="str">
        <f>IF($D$239=9,Z221,IF($D$239=10,Z222,IF($D$239=11,Z223,IF($D$239=12,Z224,IF($D$239=13,Z225,IF($D$239=14,Z226,IF($D$239=15,Z227,IF($D$239=16,Z230,""))))))))</f>
        <v/>
      </c>
      <c r="AA240" s="196" t="str">
        <f>IF($D$239=9,AA221,IF($D$239=10,AA222,IF($D$239=11,AA223,IF($D$239=12,AA224,IF($D$239=13,AA225,IF($D$239=14,AA226,IF($D$239=15,AA227,IF($D$239=16,AA230,""))))))))</f>
        <v/>
      </c>
      <c r="AB240" s="196"/>
      <c r="AC240"/>
      <c r="AG240" s="64"/>
      <c r="AH240" s="64"/>
      <c r="AI240" s="64"/>
      <c r="AJ240" s="64"/>
      <c r="AK240" s="64"/>
    </row>
    <row r="241" spans="1:37" ht="12.75" hidden="1" customHeight="1">
      <c r="A241" s="4"/>
      <c r="B241" s="124" t="str">
        <f>IF($D$239=17,B231,"")</f>
        <v/>
      </c>
      <c r="D241" s="77"/>
      <c r="E241" s="53"/>
      <c r="F241" s="196" t="str">
        <f>IF($D$239=17,F231,"")</f>
        <v/>
      </c>
      <c r="G241" s="196" t="str">
        <f t="shared" ref="G241:AA241" si="130">IF($D$239=17,G231,"")</f>
        <v/>
      </c>
      <c r="H241" s="196" t="str">
        <f t="shared" si="130"/>
        <v/>
      </c>
      <c r="I241" s="196" t="str">
        <f t="shared" si="130"/>
        <v/>
      </c>
      <c r="J241" s="196" t="str">
        <f t="shared" si="130"/>
        <v/>
      </c>
      <c r="K241" s="196" t="str">
        <f t="shared" si="130"/>
        <v/>
      </c>
      <c r="L241" s="196" t="str">
        <f t="shared" si="130"/>
        <v/>
      </c>
      <c r="M241" s="196" t="str">
        <f t="shared" si="130"/>
        <v/>
      </c>
      <c r="N241" s="196" t="str">
        <f t="shared" si="130"/>
        <v/>
      </c>
      <c r="O241" s="196" t="str">
        <f t="shared" si="130"/>
        <v/>
      </c>
      <c r="P241" s="196" t="str">
        <f t="shared" si="130"/>
        <v/>
      </c>
      <c r="Q241" s="196" t="str">
        <f t="shared" si="130"/>
        <v/>
      </c>
      <c r="R241" s="196" t="str">
        <f t="shared" si="130"/>
        <v/>
      </c>
      <c r="S241" s="196" t="str">
        <f t="shared" si="130"/>
        <v/>
      </c>
      <c r="T241" s="196" t="str">
        <f t="shared" si="130"/>
        <v/>
      </c>
      <c r="U241" s="196" t="str">
        <f t="shared" si="130"/>
        <v/>
      </c>
      <c r="V241" s="196" t="str">
        <f t="shared" si="130"/>
        <v/>
      </c>
      <c r="W241" s="196" t="str">
        <f t="shared" si="130"/>
        <v/>
      </c>
      <c r="X241" s="196" t="str">
        <f t="shared" si="130"/>
        <v/>
      </c>
      <c r="Y241" s="196" t="str">
        <f t="shared" si="130"/>
        <v/>
      </c>
      <c r="Z241" s="196" t="str">
        <f t="shared" si="130"/>
        <v/>
      </c>
      <c r="AA241" s="196" t="str">
        <f t="shared" si="130"/>
        <v/>
      </c>
      <c r="AB241" s="196"/>
      <c r="AG241" s="64"/>
      <c r="AH241" s="64"/>
      <c r="AI241" s="64"/>
      <c r="AJ241" s="64"/>
      <c r="AK241" s="64"/>
    </row>
    <row r="242" spans="1:37" ht="12.75" hidden="1" customHeight="1">
      <c r="D242" s="77"/>
      <c r="E242" s="5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AG242" s="64"/>
      <c r="AH242" s="64"/>
      <c r="AI242" s="64"/>
      <c r="AJ242" s="64"/>
      <c r="AK242" s="64"/>
    </row>
    <row r="243" spans="1:37">
      <c r="D243" s="77"/>
      <c r="E243" s="5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AG243" s="64"/>
      <c r="AH243" s="64"/>
      <c r="AI243" s="64"/>
      <c r="AJ243" s="64"/>
      <c r="AK243" s="64"/>
    </row>
    <row r="244" spans="1:37">
      <c r="D244" s="77"/>
      <c r="E244" s="5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AG244" s="64"/>
      <c r="AH244" s="64"/>
      <c r="AI244" s="64"/>
      <c r="AJ244" s="64"/>
      <c r="AK244" s="64"/>
    </row>
    <row r="245" spans="1:37" ht="15.75">
      <c r="D245" s="77"/>
      <c r="E245" s="5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1271" t="s">
        <v>2616</v>
      </c>
      <c r="V245" s="73"/>
      <c r="W245" s="73"/>
      <c r="AG245" s="64"/>
      <c r="AH245" s="64"/>
      <c r="AI245" s="64"/>
      <c r="AJ245" s="64"/>
      <c r="AK245" s="64"/>
    </row>
    <row r="246" spans="1:37">
      <c r="D246" s="77"/>
      <c r="E246" s="5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AG246" s="64"/>
      <c r="AH246" s="64"/>
      <c r="AI246" s="64"/>
      <c r="AJ246" s="64"/>
      <c r="AK246" s="64"/>
    </row>
    <row r="247" spans="1:37">
      <c r="D247" s="77"/>
      <c r="E247" s="5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1272"/>
      <c r="V247" s="1272" t="s">
        <v>602</v>
      </c>
      <c r="W247" s="1272" t="s">
        <v>3</v>
      </c>
      <c r="X247" s="4" t="s">
        <v>2612</v>
      </c>
      <c r="Y247" s="1272" t="s">
        <v>2603</v>
      </c>
      <c r="Z247" s="1280" t="s">
        <v>2604</v>
      </c>
      <c r="AG247" s="64"/>
      <c r="AH247" s="64"/>
      <c r="AI247" s="64"/>
      <c r="AJ247" s="64"/>
      <c r="AK247" s="64"/>
    </row>
    <row r="248" spans="1:37">
      <c r="D248" s="77"/>
      <c r="E248" s="5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1275" t="s">
        <v>2610</v>
      </c>
      <c r="V248" s="1276">
        <f>V149</f>
        <v>0</v>
      </c>
      <c r="W248" s="1276">
        <f>V59</f>
        <v>0</v>
      </c>
      <c r="X248" s="1277">
        <f>V248*W248</f>
        <v>0</v>
      </c>
      <c r="Y248" s="1277" t="e">
        <f>X248/$X$248</f>
        <v>#DIV/0!</v>
      </c>
      <c r="Z248" s="1281">
        <v>1</v>
      </c>
      <c r="AG248" s="64"/>
      <c r="AH248" s="64"/>
      <c r="AI248" s="64"/>
      <c r="AJ248" s="64"/>
      <c r="AK248" s="64"/>
    </row>
    <row r="249" spans="1:37">
      <c r="D249" s="77"/>
      <c r="E249" s="5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1278" t="s">
        <v>2611</v>
      </c>
      <c r="V249" s="1279">
        <f>V151</f>
        <v>0</v>
      </c>
      <c r="W249" s="1279">
        <f>V61</f>
        <v>0</v>
      </c>
      <c r="X249" s="1277">
        <f>V249*W249</f>
        <v>0</v>
      </c>
      <c r="Y249" s="1277" t="e">
        <f>X249/$X$248</f>
        <v>#DIV/0!</v>
      </c>
      <c r="Z249" s="1281">
        <v>0.15</v>
      </c>
      <c r="AG249" s="64"/>
      <c r="AH249" s="64"/>
      <c r="AI249" s="64"/>
      <c r="AJ249" s="64"/>
      <c r="AK249" s="64"/>
    </row>
    <row r="250" spans="1:37">
      <c r="D250" s="77"/>
      <c r="E250" s="5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1273"/>
      <c r="V250" s="1274"/>
      <c r="W250" s="1274"/>
      <c r="X250" s="1274"/>
      <c r="Y250" s="1251"/>
      <c r="Z250" s="1280"/>
      <c r="AG250" s="64"/>
      <c r="AH250" s="64"/>
      <c r="AI250" s="64"/>
      <c r="AJ250" s="64"/>
      <c r="AK250" s="64"/>
    </row>
    <row r="251" spans="1:37">
      <c r="D251" s="77"/>
      <c r="E251" s="5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1275" t="s">
        <v>2613</v>
      </c>
      <c r="V251" s="1277">
        <f>V150</f>
        <v>0</v>
      </c>
      <c r="W251" s="1277">
        <f>V60</f>
        <v>0</v>
      </c>
      <c r="X251" s="1277">
        <f>V251*W251</f>
        <v>0</v>
      </c>
      <c r="Y251" s="1277" t="e">
        <f>X251/$X$251</f>
        <v>#DIV/0!</v>
      </c>
      <c r="Z251" s="1281">
        <v>1</v>
      </c>
      <c r="AG251" s="64"/>
      <c r="AH251" s="64"/>
      <c r="AI251" s="64"/>
      <c r="AJ251" s="64"/>
      <c r="AK251" s="64"/>
    </row>
    <row r="252" spans="1:37">
      <c r="D252" s="77"/>
      <c r="E252" s="5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1275" t="s">
        <v>2614</v>
      </c>
      <c r="V252" s="1277">
        <f>V153</f>
        <v>0</v>
      </c>
      <c r="W252" s="1277">
        <f>V63</f>
        <v>0</v>
      </c>
      <c r="X252" s="1277">
        <f>V252*W252</f>
        <v>0</v>
      </c>
      <c r="Y252" s="1277" t="e">
        <f>X252/$X$251</f>
        <v>#DIV/0!</v>
      </c>
      <c r="Z252" s="1282">
        <v>15</v>
      </c>
      <c r="AG252" s="64"/>
      <c r="AH252" s="64"/>
      <c r="AI252" s="64"/>
      <c r="AJ252" s="64"/>
      <c r="AK252" s="64"/>
    </row>
    <row r="253" spans="1:37">
      <c r="D253" s="77"/>
      <c r="E253" s="5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1275" t="s">
        <v>2615</v>
      </c>
      <c r="V253" s="1277">
        <f>V154</f>
        <v>0</v>
      </c>
      <c r="W253" s="1277">
        <f>V64</f>
        <v>0</v>
      </c>
      <c r="X253" s="1277">
        <f>V253*W253</f>
        <v>0</v>
      </c>
      <c r="Y253" s="1277" t="e">
        <f>X253/$X$251</f>
        <v>#DIV/0!</v>
      </c>
      <c r="Z253" s="1282">
        <v>15</v>
      </c>
      <c r="AG253" s="64"/>
      <c r="AH253" s="64"/>
      <c r="AI253" s="64"/>
      <c r="AJ253" s="64"/>
      <c r="AK253" s="64"/>
    </row>
    <row r="254" spans="1:37">
      <c r="D254" s="77"/>
      <c r="E254" s="5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4"/>
      <c r="V254" s="4"/>
      <c r="W254" s="4"/>
      <c r="X254" s="4"/>
      <c r="Y254" s="4"/>
      <c r="Z254" s="4"/>
      <c r="AG254" s="64"/>
      <c r="AH254" s="64"/>
      <c r="AI254" s="64"/>
      <c r="AJ254" s="64"/>
      <c r="AK254" s="64"/>
    </row>
    <row r="255" spans="1:37">
      <c r="D255" s="77"/>
      <c r="E255" s="5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AG255" s="64"/>
      <c r="AH255" s="64"/>
      <c r="AI255" s="64"/>
      <c r="AJ255" s="64"/>
      <c r="AK255" s="64"/>
    </row>
    <row r="256" spans="1:37">
      <c r="D256" s="77"/>
      <c r="E256" s="5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AG256" s="64"/>
      <c r="AH256" s="64"/>
      <c r="AI256" s="64"/>
      <c r="AJ256" s="64"/>
      <c r="AK256" s="64"/>
    </row>
    <row r="257" spans="4:37">
      <c r="D257" s="77"/>
      <c r="E257" s="5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AG257" s="64"/>
      <c r="AH257" s="64"/>
      <c r="AI257" s="64"/>
      <c r="AJ257" s="64"/>
      <c r="AK257" s="64"/>
    </row>
    <row r="258" spans="4:37">
      <c r="D258" s="77"/>
      <c r="E258" s="5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AG258" s="64"/>
      <c r="AH258" s="64"/>
      <c r="AI258" s="64"/>
      <c r="AJ258" s="64"/>
      <c r="AK258" s="64"/>
    </row>
    <row r="259" spans="4:37">
      <c r="D259" s="77"/>
      <c r="E259" s="5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AG259" s="64"/>
      <c r="AH259" s="64"/>
      <c r="AI259" s="64"/>
      <c r="AJ259" s="64"/>
      <c r="AK259" s="64"/>
    </row>
    <row r="260" spans="4:37">
      <c r="D260" s="77"/>
      <c r="E260" s="5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AG260" s="64"/>
      <c r="AH260" s="64"/>
      <c r="AI260" s="64"/>
      <c r="AJ260" s="64"/>
      <c r="AK260" s="64"/>
    </row>
    <row r="261" spans="4:37">
      <c r="D261" s="77"/>
      <c r="E261" s="5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AG261" s="64"/>
      <c r="AH261" s="64"/>
      <c r="AI261" s="64"/>
      <c r="AJ261" s="64"/>
      <c r="AK261" s="64"/>
    </row>
    <row r="262" spans="4:37">
      <c r="D262" s="77"/>
      <c r="E262" s="5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AG262" s="64"/>
      <c r="AH262" s="64"/>
      <c r="AI262" s="64"/>
      <c r="AJ262" s="64"/>
      <c r="AK262" s="64"/>
    </row>
    <row r="263" spans="4:37">
      <c r="D263" s="77"/>
      <c r="E263" s="5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AG263" s="64"/>
      <c r="AH263" s="64"/>
      <c r="AI263" s="64"/>
      <c r="AJ263" s="64"/>
      <c r="AK263" s="64"/>
    </row>
    <row r="264" spans="4:37">
      <c r="D264" s="77"/>
      <c r="E264" s="5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AG264" s="64"/>
      <c r="AH264" s="64"/>
      <c r="AI264" s="64"/>
      <c r="AJ264" s="64"/>
      <c r="AK264" s="64"/>
    </row>
    <row r="265" spans="4:37">
      <c r="AG265" s="64"/>
      <c r="AH265" s="64"/>
      <c r="AI265" s="64"/>
      <c r="AJ265" s="64"/>
      <c r="AK265" s="64"/>
    </row>
    <row r="266" spans="4:37">
      <c r="AG266" s="64"/>
      <c r="AH266" s="64"/>
      <c r="AI266" s="64"/>
      <c r="AJ266" s="64"/>
      <c r="AK266" s="64"/>
    </row>
    <row r="267" spans="4:37">
      <c r="AG267" s="64"/>
      <c r="AH267" s="64"/>
      <c r="AI267" s="64"/>
      <c r="AJ267" s="64"/>
      <c r="AK267" s="64"/>
    </row>
    <row r="268" spans="4:37">
      <c r="AG268" s="64"/>
      <c r="AH268" s="64"/>
      <c r="AI268" s="64"/>
      <c r="AJ268" s="64"/>
      <c r="AK268" s="64"/>
    </row>
    <row r="269" spans="4:37">
      <c r="AG269" s="64"/>
      <c r="AH269" s="64"/>
      <c r="AI269" s="64"/>
      <c r="AJ269" s="64"/>
      <c r="AK269" s="64"/>
    </row>
    <row r="270" spans="4:37">
      <c r="AG270" s="64"/>
      <c r="AH270" s="64"/>
      <c r="AI270" s="64"/>
      <c r="AJ270" s="64"/>
      <c r="AK270" s="64"/>
    </row>
    <row r="271" spans="4:37">
      <c r="AG271" s="64"/>
      <c r="AH271" s="64"/>
      <c r="AI271" s="64"/>
      <c r="AJ271" s="64"/>
      <c r="AK271" s="64"/>
    </row>
    <row r="272" spans="4:37">
      <c r="AG272" s="64"/>
      <c r="AH272" s="64"/>
      <c r="AI272" s="64"/>
      <c r="AJ272" s="64"/>
      <c r="AK272" s="64"/>
    </row>
    <row r="273" spans="33:37">
      <c r="AG273" s="64"/>
      <c r="AH273" s="64"/>
      <c r="AI273" s="64"/>
      <c r="AJ273" s="64"/>
      <c r="AK273" s="64"/>
    </row>
    <row r="274" spans="33:37">
      <c r="AG274" s="64"/>
      <c r="AH274" s="64"/>
      <c r="AI274" s="64"/>
      <c r="AJ274" s="64"/>
      <c r="AK274" s="64"/>
    </row>
    <row r="275" spans="33:37">
      <c r="AG275" s="64"/>
      <c r="AH275" s="64"/>
      <c r="AI275" s="64"/>
      <c r="AJ275" s="64"/>
      <c r="AK275" s="64"/>
    </row>
    <row r="276" spans="33:37">
      <c r="AG276" s="64"/>
      <c r="AH276" s="64"/>
      <c r="AI276" s="64"/>
      <c r="AJ276" s="64"/>
      <c r="AK276" s="64"/>
    </row>
    <row r="277" spans="33:37">
      <c r="AG277" s="64"/>
      <c r="AH277" s="64"/>
      <c r="AI277" s="64"/>
      <c r="AJ277" s="64"/>
      <c r="AK277" s="64"/>
    </row>
    <row r="278" spans="33:37">
      <c r="AG278" s="64"/>
      <c r="AH278" s="64"/>
      <c r="AI278" s="64"/>
      <c r="AJ278" s="64"/>
      <c r="AK278" s="64"/>
    </row>
    <row r="279" spans="33:37">
      <c r="AG279" s="64"/>
      <c r="AH279" s="64"/>
      <c r="AI279" s="64"/>
      <c r="AJ279" s="64"/>
      <c r="AK279" s="64"/>
    </row>
    <row r="280" spans="33:37">
      <c r="AG280" s="64"/>
      <c r="AH280" s="64"/>
      <c r="AI280" s="64"/>
      <c r="AJ280" s="64"/>
      <c r="AK280" s="64"/>
    </row>
    <row r="281" spans="33:37">
      <c r="AG281" s="64"/>
      <c r="AH281" s="64"/>
      <c r="AI281" s="64"/>
      <c r="AJ281" s="64"/>
      <c r="AK281" s="64"/>
    </row>
    <row r="282" spans="33:37">
      <c r="AG282" s="64"/>
      <c r="AH282" s="64"/>
      <c r="AI282" s="64"/>
      <c r="AJ282" s="64"/>
      <c r="AK282" s="64"/>
    </row>
    <row r="283" spans="33:37">
      <c r="AG283" s="64"/>
      <c r="AH283" s="64"/>
      <c r="AI283" s="64"/>
      <c r="AJ283" s="64"/>
      <c r="AK283" s="64"/>
    </row>
    <row r="284" spans="33:37">
      <c r="AG284" s="64"/>
      <c r="AH284" s="64"/>
      <c r="AI284" s="64"/>
      <c r="AJ284" s="64"/>
      <c r="AK284" s="64"/>
    </row>
    <row r="285" spans="33:37">
      <c r="AG285" s="64"/>
      <c r="AH285" s="64"/>
      <c r="AI285" s="64"/>
      <c r="AJ285" s="64"/>
      <c r="AK285" s="64"/>
    </row>
    <row r="286" spans="33:37">
      <c r="AG286" s="64"/>
      <c r="AH286" s="64"/>
      <c r="AI286" s="64"/>
      <c r="AJ286" s="64"/>
      <c r="AK286" s="64"/>
    </row>
    <row r="287" spans="33:37">
      <c r="AG287" s="64"/>
      <c r="AH287" s="64"/>
      <c r="AI287" s="64"/>
      <c r="AJ287" s="64"/>
      <c r="AK287" s="64"/>
    </row>
    <row r="288" spans="33:37">
      <c r="AG288" s="64"/>
      <c r="AH288" s="64"/>
      <c r="AI288" s="64"/>
      <c r="AJ288" s="64"/>
      <c r="AK288" s="64"/>
    </row>
    <row r="289" spans="33:37">
      <c r="AG289" s="64"/>
      <c r="AH289" s="64"/>
      <c r="AI289" s="64"/>
      <c r="AJ289" s="64"/>
      <c r="AK289" s="64"/>
    </row>
    <row r="290" spans="33:37">
      <c r="AG290" s="64"/>
      <c r="AH290" s="64"/>
      <c r="AI290" s="64"/>
      <c r="AJ290" s="64"/>
      <c r="AK290" s="64"/>
    </row>
    <row r="291" spans="33:37">
      <c r="AG291" s="64"/>
      <c r="AH291" s="64"/>
      <c r="AI291" s="64"/>
      <c r="AJ291" s="64"/>
      <c r="AK291" s="64"/>
    </row>
    <row r="292" spans="33:37">
      <c r="AG292" s="64"/>
      <c r="AH292" s="64"/>
      <c r="AI292" s="64"/>
      <c r="AJ292" s="64"/>
      <c r="AK292" s="64"/>
    </row>
    <row r="293" spans="33:37">
      <c r="AG293" s="64"/>
      <c r="AH293" s="64"/>
      <c r="AI293" s="64"/>
      <c r="AJ293" s="64"/>
      <c r="AK293" s="64"/>
    </row>
    <row r="294" spans="33:37">
      <c r="AG294" s="64"/>
      <c r="AH294" s="64"/>
      <c r="AI294" s="64"/>
      <c r="AJ294" s="64"/>
      <c r="AK294" s="64"/>
    </row>
    <row r="295" spans="33:37">
      <c r="AG295" s="64"/>
      <c r="AH295" s="64"/>
      <c r="AI295" s="64"/>
      <c r="AJ295" s="64"/>
      <c r="AK295" s="64"/>
    </row>
    <row r="296" spans="33:37">
      <c r="AG296" s="64"/>
      <c r="AH296" s="64"/>
      <c r="AI296" s="64"/>
      <c r="AJ296" s="64"/>
      <c r="AK296" s="64"/>
    </row>
    <row r="297" spans="33:37">
      <c r="AG297" s="64"/>
      <c r="AH297" s="64"/>
      <c r="AI297" s="64"/>
      <c r="AJ297" s="64"/>
      <c r="AK297" s="64"/>
    </row>
    <row r="298" spans="33:37">
      <c r="AG298" s="64"/>
      <c r="AH298" s="64"/>
      <c r="AI298" s="64"/>
      <c r="AJ298" s="64"/>
      <c r="AK298" s="64"/>
    </row>
    <row r="299" spans="33:37">
      <c r="AG299" s="64"/>
      <c r="AH299" s="64"/>
      <c r="AI299" s="64"/>
      <c r="AJ299" s="64"/>
      <c r="AK299" s="64"/>
    </row>
    <row r="300" spans="33:37">
      <c r="AG300" s="64"/>
      <c r="AH300" s="64"/>
      <c r="AI300" s="64"/>
      <c r="AJ300" s="64"/>
      <c r="AK300" s="64"/>
    </row>
    <row r="301" spans="33:37">
      <c r="AG301" s="64"/>
      <c r="AH301" s="64"/>
      <c r="AI301" s="64"/>
      <c r="AJ301" s="64"/>
      <c r="AK301" s="64"/>
    </row>
    <row r="302" spans="33:37">
      <c r="AG302" s="64"/>
      <c r="AH302" s="64"/>
      <c r="AI302" s="64"/>
      <c r="AJ302" s="64"/>
      <c r="AK302" s="64"/>
    </row>
    <row r="303" spans="33:37">
      <c r="AG303" s="64"/>
      <c r="AH303" s="64"/>
      <c r="AI303" s="64"/>
      <c r="AJ303" s="64"/>
      <c r="AK303" s="64"/>
    </row>
    <row r="304" spans="33:37">
      <c r="AG304" s="64"/>
      <c r="AH304" s="64"/>
      <c r="AI304" s="64"/>
      <c r="AJ304" s="64"/>
      <c r="AK304" s="64"/>
    </row>
    <row r="305" spans="33:37">
      <c r="AG305" s="64"/>
      <c r="AH305" s="64"/>
      <c r="AI305" s="64"/>
      <c r="AJ305" s="64"/>
      <c r="AK305" s="64"/>
    </row>
    <row r="306" spans="33:37">
      <c r="AG306" s="64"/>
      <c r="AH306" s="64"/>
      <c r="AI306" s="64"/>
      <c r="AJ306" s="64"/>
      <c r="AK306" s="64"/>
    </row>
    <row r="307" spans="33:37">
      <c r="AG307" s="64"/>
      <c r="AH307" s="64"/>
      <c r="AI307" s="64"/>
      <c r="AJ307" s="64"/>
      <c r="AK307" s="64"/>
    </row>
    <row r="308" spans="33:37">
      <c r="AG308" s="4"/>
      <c r="AH308" s="4"/>
      <c r="AI308" s="4"/>
      <c r="AJ308" s="4"/>
      <c r="AK308" s="4"/>
    </row>
    <row r="309" spans="33:37">
      <c r="AG309" s="4"/>
      <c r="AH309" s="4"/>
      <c r="AI309" s="4"/>
      <c r="AJ309" s="4"/>
      <c r="AK309" s="4"/>
    </row>
    <row r="310" spans="33:37">
      <c r="AG310" s="4"/>
      <c r="AH310" s="4"/>
      <c r="AI310" s="4"/>
      <c r="AJ310" s="4"/>
      <c r="AK310" s="4"/>
    </row>
    <row r="311" spans="33:37">
      <c r="AG311" s="4"/>
      <c r="AH311" s="4"/>
      <c r="AI311" s="4"/>
      <c r="AJ311" s="4"/>
      <c r="AK311" s="4"/>
    </row>
  </sheetData>
  <mergeCells count="1">
    <mergeCell ref="AG2:AK2"/>
  </mergeCells>
  <phoneticPr fontId="18" type="noConversion"/>
  <conditionalFormatting sqref="F192:AB192 F195:AB196">
    <cfRule type="cellIs" dxfId="21" priority="93" stopIfTrue="1" operator="greaterThan">
      <formula>101%</formula>
    </cfRule>
    <cfRule type="cellIs" dxfId="20" priority="94" stopIfTrue="1" operator="lessThan">
      <formula>99.5%</formula>
    </cfRule>
  </conditionalFormatting>
  <conditionalFormatting sqref="F202:AB202">
    <cfRule type="cellIs" dxfId="19" priority="91" stopIfTrue="1" operator="greaterThan">
      <formula>0.05</formula>
    </cfRule>
    <cfRule type="cellIs" dxfId="18" priority="92" stopIfTrue="1" operator="lessThan">
      <formula>-0.05</formula>
    </cfRule>
  </conditionalFormatting>
  <conditionalFormatting sqref="AG114:AK114 AG116:AK118 AG87:AK94 AG127:AK127 AG129:AK134 AG136:AK140 AG142:AK144 AG146:AK147 AG149:AK151 AG155:AK156 AG158:AK163 AG169:AK172 AG179:AK180 AG182:AK182 AG188:AK188 AG192:AK198 AG232:AK307 AG120:AK120 AG22:AK23 AG48:AK48 AG7:AK14 AG50:AK52 AG54:AK57 AG59:AK61 AG66:AK68 AG76:AK77 AG81:AK83 AG26:AK26 AG36:AK36 AG4:AK4 AG106:AK112 AG202:AK206">
    <cfRule type="cellIs" priority="68" stopIfTrue="1" operator="equal">
      <formula>"n.d."</formula>
    </cfRule>
    <cfRule type="cellIs" dxfId="17" priority="69" stopIfTrue="1" operator="between">
      <formula>-0.15</formula>
      <formula>-0.05</formula>
    </cfRule>
    <cfRule type="cellIs" dxfId="16" priority="70" stopIfTrue="1" operator="between">
      <formula>0.05</formula>
      <formula>0.15</formula>
    </cfRule>
    <cfRule type="cellIs" dxfId="15" priority="71" stopIfTrue="1" operator="between">
      <formula>-0.3</formula>
      <formula>-0.15</formula>
    </cfRule>
    <cfRule type="cellIs" dxfId="14" priority="72" stopIfTrue="1" operator="between">
      <formula>0.15</formula>
      <formula>0.3</formula>
    </cfRule>
    <cfRule type="cellIs" dxfId="13" priority="73" stopIfTrue="1" operator="lessThan">
      <formula>-0.3</formula>
    </cfRule>
    <cfRule type="cellIs" dxfId="12" priority="74" stopIfTrue="1" operator="greaterThan">
      <formula>0.3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7">
    <tabColor rgb="FF00B050"/>
  </sheetPr>
  <dimension ref="A1:AM311"/>
  <sheetViews>
    <sheetView zoomScale="90" zoomScaleNormal="90" workbookViewId="0">
      <pane xSplit="12" ySplit="3" topLeftCell="P4" activePane="bottomRight" state="frozen"/>
      <selection activeCell="D9" sqref="D9:D10"/>
      <selection pane="topRight" activeCell="D9" sqref="D9:D10"/>
      <selection pane="bottomLeft" activeCell="D9" sqref="D9:D10"/>
      <selection pane="bottomRight" activeCell="P4" sqref="P4"/>
    </sheetView>
  </sheetViews>
  <sheetFormatPr defaultColWidth="11.42578125" defaultRowHeight="12.75"/>
  <cols>
    <col min="1" max="1" width="7.5703125" customWidth="1"/>
    <col min="2" max="2" width="55" customWidth="1"/>
    <col min="3" max="3" width="4" customWidth="1"/>
    <col min="4" max="4" width="7" customWidth="1"/>
    <col min="5" max="5" width="7" style="53" customWidth="1"/>
    <col min="6" max="6" width="11.42578125" hidden="1" customWidth="1"/>
    <col min="7" max="7" width="8.85546875" hidden="1" customWidth="1"/>
    <col min="8" max="10" width="11.42578125" hidden="1" customWidth="1"/>
    <col min="11" max="12" width="11.5703125" hidden="1" customWidth="1"/>
    <col min="13" max="15" width="12.42578125" hidden="1" customWidth="1"/>
    <col min="16" max="19" width="12.42578125" bestFit="1" customWidth="1"/>
    <col min="20" max="25" width="12.85546875" bestFit="1" customWidth="1"/>
    <col min="26" max="26" width="12.42578125" bestFit="1" customWidth="1"/>
    <col min="27" max="28" width="11.5703125" customWidth="1"/>
    <col min="30" max="30" width="11.42578125" style="4"/>
    <col min="31" max="31" width="3.7109375" style="4" customWidth="1"/>
    <col min="32" max="16384" width="11.42578125" style="4"/>
  </cols>
  <sheetData>
    <row r="1" spans="1:38" s="202" customFormat="1" ht="27" customHeight="1" thickBot="1">
      <c r="A1" s="107" t="s">
        <v>1905</v>
      </c>
      <c r="B1" s="108"/>
      <c r="C1" s="108"/>
      <c r="D1" s="109"/>
      <c r="E1" s="110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479">
        <v>6</v>
      </c>
      <c r="Q1" s="479">
        <v>7</v>
      </c>
      <c r="R1" s="479">
        <v>8</v>
      </c>
      <c r="S1" s="479">
        <v>9</v>
      </c>
      <c r="T1" s="479">
        <v>10</v>
      </c>
      <c r="U1" s="479">
        <v>11</v>
      </c>
      <c r="V1" s="479">
        <v>12</v>
      </c>
      <c r="W1" s="479">
        <v>13</v>
      </c>
      <c r="X1" s="479">
        <v>14</v>
      </c>
      <c r="Y1" s="479">
        <v>15</v>
      </c>
      <c r="Z1" s="479">
        <v>16</v>
      </c>
      <c r="AA1" s="479"/>
      <c r="AB1" s="479"/>
      <c r="AC1" s="108"/>
      <c r="AF1" s="824"/>
      <c r="AG1" s="825"/>
      <c r="AH1" s="825"/>
      <c r="AI1" s="825"/>
      <c r="AJ1" s="826"/>
    </row>
    <row r="2" spans="1:38" ht="15" customHeight="1">
      <c r="A2" s="70"/>
      <c r="B2" s="4"/>
      <c r="C2" s="4"/>
      <c r="D2" s="48"/>
      <c r="E2" s="74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4"/>
      <c r="Y2" s="4"/>
      <c r="Z2" s="4"/>
      <c r="AA2" s="4"/>
      <c r="AB2" s="4"/>
      <c r="AC2" s="4"/>
      <c r="AE2" s="1581"/>
      <c r="AF2" s="1578" t="s">
        <v>723</v>
      </c>
      <c r="AG2" s="1579"/>
      <c r="AH2" s="1579"/>
      <c r="AI2" s="1579"/>
      <c r="AJ2" s="1405"/>
    </row>
    <row r="3" spans="1:38" ht="12.75" customHeight="1" thickBot="1">
      <c r="A3" s="112" t="s">
        <v>1906</v>
      </c>
      <c r="B3" s="113"/>
      <c r="C3" s="113"/>
      <c r="D3" s="114"/>
      <c r="E3" s="114" t="s">
        <v>1975</v>
      </c>
      <c r="F3" s="115">
        <v>1990</v>
      </c>
      <c r="G3" s="115">
        <v>1991</v>
      </c>
      <c r="H3" s="115">
        <v>1992</v>
      </c>
      <c r="I3" s="115">
        <v>1993</v>
      </c>
      <c r="J3" s="115">
        <v>1994</v>
      </c>
      <c r="K3" s="115">
        <v>1995</v>
      </c>
      <c r="L3" s="115">
        <v>1996</v>
      </c>
      <c r="M3" s="115">
        <v>1997</v>
      </c>
      <c r="N3" s="115">
        <v>1998</v>
      </c>
      <c r="O3" s="115">
        <v>1999</v>
      </c>
      <c r="P3" s="115">
        <v>2000</v>
      </c>
      <c r="Q3" s="115">
        <f t="shared" ref="Q3:AB3" si="0">P3+1</f>
        <v>2001</v>
      </c>
      <c r="R3" s="115">
        <f t="shared" si="0"/>
        <v>2002</v>
      </c>
      <c r="S3" s="115">
        <f t="shared" si="0"/>
        <v>2003</v>
      </c>
      <c r="T3" s="115">
        <f t="shared" si="0"/>
        <v>2004</v>
      </c>
      <c r="U3" s="115">
        <f t="shared" si="0"/>
        <v>2005</v>
      </c>
      <c r="V3" s="115">
        <f t="shared" si="0"/>
        <v>2006</v>
      </c>
      <c r="W3" s="115">
        <f t="shared" si="0"/>
        <v>2007</v>
      </c>
      <c r="X3" s="116">
        <f t="shared" si="0"/>
        <v>2008</v>
      </c>
      <c r="Y3" s="116">
        <f t="shared" si="0"/>
        <v>2009</v>
      </c>
      <c r="Z3" s="116">
        <f t="shared" si="0"/>
        <v>2010</v>
      </c>
      <c r="AA3" s="116">
        <v>2011</v>
      </c>
      <c r="AB3" s="116">
        <f t="shared" si="0"/>
        <v>2012</v>
      </c>
      <c r="AC3" s="116" t="s">
        <v>2550</v>
      </c>
      <c r="AD3" s="384" t="s">
        <v>698</v>
      </c>
      <c r="AF3" s="678" t="s">
        <v>2534</v>
      </c>
      <c r="AG3" s="679" t="s">
        <v>2533</v>
      </c>
      <c r="AH3" s="679" t="s">
        <v>722</v>
      </c>
      <c r="AI3" s="679" t="s">
        <v>360</v>
      </c>
      <c r="AJ3" s="680" t="s">
        <v>361</v>
      </c>
    </row>
    <row r="4" spans="1:38" s="22" customFormat="1">
      <c r="A4" s="22" t="s">
        <v>2298</v>
      </c>
      <c r="B4" s="22" t="s">
        <v>1906</v>
      </c>
      <c r="C4" s="22" t="s">
        <v>920</v>
      </c>
      <c r="D4" s="253" t="s">
        <v>1080</v>
      </c>
      <c r="E4" s="224" t="s">
        <v>390</v>
      </c>
      <c r="F4" s="1034"/>
      <c r="G4" s="1034"/>
      <c r="H4" s="1034"/>
      <c r="I4" s="1034"/>
      <c r="J4" s="1034"/>
      <c r="K4" s="1034"/>
      <c r="L4" s="1034"/>
      <c r="M4" s="1402"/>
      <c r="N4" s="1402"/>
      <c r="O4" s="1402"/>
      <c r="P4" s="1402"/>
      <c r="Q4" s="1402"/>
      <c r="R4" s="1402"/>
      <c r="S4" s="1402"/>
      <c r="T4" s="1402"/>
      <c r="U4" s="1402"/>
      <c r="V4" s="1402"/>
      <c r="W4" s="1402"/>
      <c r="X4" s="1402"/>
      <c r="Y4" s="1402"/>
      <c r="Z4" s="1402"/>
      <c r="AA4" s="1402"/>
      <c r="AB4" s="1402"/>
      <c r="AC4" s="1035"/>
      <c r="AD4" s="282"/>
      <c r="AE4" s="26"/>
      <c r="AF4" s="683" t="str">
        <f>IF(AND(Y4&lt;&gt;0,Z4&lt;&gt;""),(Z4/Y4-1),"")</f>
        <v/>
      </c>
      <c r="AG4" s="681" t="str">
        <f>IF(AND(X4&lt;&gt;0,Y4&lt;&gt;""),(Y4/X4-1),"")</f>
        <v/>
      </c>
      <c r="AH4" s="681" t="str">
        <f>IF(AND(W4&lt;&gt;0,X4&lt;&gt;""),(X4/W4-1),"")</f>
        <v/>
      </c>
      <c r="AI4" s="681" t="str">
        <f>IF(AND(V4&lt;&gt;0,V4&lt;&gt;""),(W4/V4-1),"")</f>
        <v/>
      </c>
      <c r="AJ4" s="682" t="str">
        <f>IF(AND(U4&lt;&gt;0,U4&lt;&gt;""),(V4/U4-1),"")</f>
        <v/>
      </c>
    </row>
    <row r="5" spans="1:38" s="22" customFormat="1" ht="7.5" customHeight="1">
      <c r="A5" s="5"/>
      <c r="B5" s="5"/>
      <c r="D5" s="254"/>
      <c r="E5" s="225"/>
      <c r="F5" s="1036"/>
      <c r="G5" s="1036"/>
      <c r="H5" s="1036"/>
      <c r="I5" s="1036"/>
      <c r="J5" s="1036"/>
      <c r="K5" s="1036"/>
      <c r="L5" s="1036"/>
      <c r="M5" s="1036"/>
      <c r="N5" s="1036"/>
      <c r="O5" s="1036"/>
      <c r="P5" s="1036"/>
      <c r="Q5" s="1036"/>
      <c r="R5" s="1036"/>
      <c r="S5" s="1036"/>
      <c r="T5" s="1036"/>
      <c r="U5" s="1036"/>
      <c r="V5" s="1036"/>
      <c r="W5" s="1036"/>
      <c r="X5" s="236"/>
      <c r="Y5" s="236"/>
      <c r="Z5" s="230"/>
      <c r="AA5" s="230"/>
      <c r="AB5" s="230"/>
      <c r="AC5" s="1037"/>
      <c r="AD5" s="230"/>
      <c r="AE5" s="26"/>
      <c r="AF5" s="208"/>
      <c r="AG5" s="50"/>
      <c r="AH5" s="50"/>
      <c r="AI5" s="50"/>
      <c r="AJ5" s="209"/>
    </row>
    <row r="6" spans="1:38" ht="12.75" customHeight="1">
      <c r="A6" s="112" t="s">
        <v>1907</v>
      </c>
      <c r="B6" s="113"/>
      <c r="C6" s="1038"/>
      <c r="D6" s="1038"/>
      <c r="E6" s="1039"/>
      <c r="F6" s="1040"/>
      <c r="G6" s="1040"/>
      <c r="H6" s="1040"/>
      <c r="I6" s="1040"/>
      <c r="J6" s="1040"/>
      <c r="K6" s="1040"/>
      <c r="L6" s="1040"/>
      <c r="M6" s="1040"/>
      <c r="N6" s="1040"/>
      <c r="O6" s="1040"/>
      <c r="P6" s="1040"/>
      <c r="Q6" s="1040"/>
      <c r="R6" s="1040"/>
      <c r="S6" s="1040"/>
      <c r="T6" s="1040"/>
      <c r="U6" s="1040"/>
      <c r="V6" s="1041"/>
      <c r="W6" s="1041"/>
      <c r="X6" s="1042"/>
      <c r="Y6" s="1042"/>
      <c r="Z6" s="1043"/>
      <c r="AA6" s="1043"/>
      <c r="AB6" s="1043"/>
      <c r="AC6" s="1044"/>
      <c r="AD6" s="1043"/>
      <c r="AE6"/>
      <c r="AF6" s="208"/>
      <c r="AG6" s="50"/>
      <c r="AH6" s="50"/>
      <c r="AI6" s="50"/>
      <c r="AJ6" s="209"/>
    </row>
    <row r="7" spans="1:38" s="2" customFormat="1">
      <c r="A7" s="11" t="s">
        <v>2293</v>
      </c>
      <c r="B7" s="11" t="s">
        <v>1908</v>
      </c>
      <c r="C7" s="30" t="s">
        <v>921</v>
      </c>
      <c r="D7" s="253" t="s">
        <v>1080</v>
      </c>
      <c r="E7" s="224" t="s">
        <v>390</v>
      </c>
      <c r="F7" s="1036"/>
      <c r="G7" s="1036"/>
      <c r="H7" s="1036"/>
      <c r="I7" s="1036"/>
      <c r="J7" s="1036"/>
      <c r="K7" s="1036"/>
      <c r="L7" s="1036"/>
      <c r="M7" s="1036"/>
      <c r="N7" s="1036"/>
      <c r="O7" s="1036"/>
      <c r="P7" s="1036"/>
      <c r="Q7" s="1036"/>
      <c r="R7" s="1036"/>
      <c r="S7" s="1036"/>
      <c r="T7" s="1036"/>
      <c r="U7" s="1036"/>
      <c r="V7" s="1036"/>
      <c r="W7" s="1036"/>
      <c r="X7" s="236"/>
      <c r="Y7" s="236"/>
      <c r="Z7" s="230"/>
      <c r="AA7" s="230"/>
      <c r="AB7" s="230"/>
      <c r="AC7" s="1037"/>
      <c r="AD7" s="230"/>
      <c r="AE7" s="33"/>
      <c r="AF7" s="208" t="str">
        <f>IF(AND(Y7&lt;&gt;0,Z7&lt;&gt;""),(Z7/Y7-1),"")</f>
        <v/>
      </c>
      <c r="AG7" s="50" t="str">
        <f>IF(AND(X7&lt;&gt;0,Y7&lt;&gt;""),(Y7/X7-1),"")</f>
        <v/>
      </c>
      <c r="AH7" s="50" t="str">
        <f>IF(AND(W7&lt;&gt;0,X7&lt;&gt;""),(X7/W7-1),"")</f>
        <v/>
      </c>
      <c r="AI7" s="50" t="str">
        <f>IF(AND(V7&lt;&gt;0,V7&lt;&gt;""),(W7/V7-1),"")</f>
        <v/>
      </c>
      <c r="AJ7" s="209" t="str">
        <f>IF(AND(U7&lt;&gt;0,U7&lt;&gt;""),(V7/U7-1),"")</f>
        <v/>
      </c>
      <c r="AK7" s="30"/>
      <c r="AL7" s="30"/>
    </row>
    <row r="8" spans="1:38" s="515" customFormat="1">
      <c r="A8" s="515" t="s">
        <v>2294</v>
      </c>
      <c r="B8" s="30" t="s">
        <v>1909</v>
      </c>
      <c r="C8" s="30" t="s">
        <v>922</v>
      </c>
      <c r="D8" s="494" t="s">
        <v>1080</v>
      </c>
      <c r="E8" s="1045" t="s">
        <v>390</v>
      </c>
      <c r="F8" s="1034"/>
      <c r="G8" s="1034"/>
      <c r="H8" s="1034"/>
      <c r="I8" s="1034"/>
      <c r="J8" s="1034"/>
      <c r="K8" s="1034"/>
      <c r="L8" s="1034"/>
      <c r="M8" s="1034"/>
      <c r="N8" s="1034"/>
      <c r="O8" s="1034"/>
      <c r="P8" s="1034"/>
      <c r="Q8" s="1034"/>
      <c r="R8" s="1034"/>
      <c r="S8" s="1034"/>
      <c r="T8" s="1034"/>
      <c r="U8" s="1034"/>
      <c r="V8" s="1034"/>
      <c r="W8" s="1034"/>
      <c r="X8" s="1034"/>
      <c r="Y8" s="1034"/>
      <c r="Z8" s="1034"/>
      <c r="AA8" s="1034"/>
      <c r="AB8" s="1034"/>
      <c r="AC8" s="1035"/>
      <c r="AD8" s="282"/>
      <c r="AE8" s="1046"/>
      <c r="AF8" s="497" t="str">
        <f>IF(AND(Y8&lt;&gt;0,Z8&lt;&gt;""),(Z8/Y8-1),"")</f>
        <v/>
      </c>
      <c r="AG8" s="498" t="str">
        <f>IF(AND(X8&lt;&gt;0,Y8&lt;&gt;""),(Y8/X8-1),"")</f>
        <v/>
      </c>
      <c r="AH8" s="498" t="str">
        <f>IF(AND(W8&lt;&gt;0,X8&lt;&gt;""),(X8/W8-1),"")</f>
        <v/>
      </c>
      <c r="AI8" s="498" t="str">
        <f>IF(AND(V8&lt;&gt;0,V8&lt;&gt;""),(W8/V8-1),"")</f>
        <v/>
      </c>
      <c r="AJ8" s="499" t="str">
        <f>IF(AND(U8&lt;&gt;0,U8&lt;&gt;""),(V8/U8-1),"")</f>
        <v/>
      </c>
    </row>
    <row r="9" spans="1:38" s="3" customFormat="1" ht="6" customHeight="1">
      <c r="A9" s="14"/>
      <c r="B9" s="14"/>
      <c r="D9" s="254"/>
      <c r="E9" s="224"/>
      <c r="F9" s="1036"/>
      <c r="G9" s="1036"/>
      <c r="H9" s="1036"/>
      <c r="I9" s="1036"/>
      <c r="J9" s="1036"/>
      <c r="K9" s="1036"/>
      <c r="L9" s="1036"/>
      <c r="M9" s="1036"/>
      <c r="N9" s="1036"/>
      <c r="O9" s="1036"/>
      <c r="P9" s="1036"/>
      <c r="Q9" s="1036"/>
      <c r="R9" s="1036"/>
      <c r="S9" s="1036"/>
      <c r="T9" s="1036"/>
      <c r="U9" s="1036"/>
      <c r="V9" s="1036"/>
      <c r="W9" s="1036"/>
      <c r="X9" s="236"/>
      <c r="Y9" s="236"/>
      <c r="Z9" s="230"/>
      <c r="AA9" s="230"/>
      <c r="AB9" s="230"/>
      <c r="AC9" s="1037"/>
      <c r="AD9" s="230"/>
      <c r="AE9" s="26"/>
      <c r="AF9" s="208"/>
      <c r="AG9" s="50"/>
      <c r="AH9" s="50"/>
      <c r="AI9" s="50"/>
      <c r="AJ9" s="209"/>
      <c r="AK9" s="26"/>
      <c r="AL9" s="26"/>
    </row>
    <row r="10" spans="1:38" s="2" customFormat="1">
      <c r="A10" s="117" t="s">
        <v>1913</v>
      </c>
      <c r="B10" s="12"/>
      <c r="C10" s="30" t="s">
        <v>923</v>
      </c>
      <c r="D10" s="255"/>
      <c r="E10" s="224"/>
      <c r="F10" s="1036"/>
      <c r="G10" s="1036"/>
      <c r="H10" s="1036"/>
      <c r="I10" s="1036"/>
      <c r="J10" s="1036"/>
      <c r="K10" s="1036"/>
      <c r="L10" s="1036"/>
      <c r="M10" s="1036"/>
      <c r="N10" s="1036"/>
      <c r="O10" s="1036"/>
      <c r="P10" s="1036"/>
      <c r="Q10" s="1036"/>
      <c r="R10" s="1036"/>
      <c r="S10" s="1036"/>
      <c r="T10" s="1036"/>
      <c r="U10" s="1036"/>
      <c r="V10" s="1036"/>
      <c r="W10" s="1036"/>
      <c r="X10" s="236"/>
      <c r="Y10" s="236"/>
      <c r="Z10" s="228"/>
      <c r="AA10" s="228"/>
      <c r="AB10" s="228"/>
      <c r="AC10" s="1047"/>
      <c r="AD10" s="228"/>
      <c r="AE10" s="30"/>
      <c r="AF10" s="208"/>
      <c r="AG10" s="50"/>
      <c r="AH10" s="50"/>
      <c r="AI10" s="50"/>
      <c r="AJ10" s="209"/>
      <c r="AK10" s="30"/>
      <c r="AL10" s="30"/>
    </row>
    <row r="11" spans="1:38" s="30" customFormat="1">
      <c r="A11" s="30" t="s">
        <v>577</v>
      </c>
      <c r="B11" s="2" t="s">
        <v>1910</v>
      </c>
      <c r="C11" s="30" t="s">
        <v>924</v>
      </c>
      <c r="D11" s="253" t="s">
        <v>1080</v>
      </c>
      <c r="E11" s="224" t="s">
        <v>390</v>
      </c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1035"/>
      <c r="AD11" s="228"/>
      <c r="AE11" s="33"/>
      <c r="AF11" s="497" t="str">
        <f>IF(AND(Y11&lt;&gt;0,Z11&lt;&gt;""),(Z11/Y11-1),"")</f>
        <v/>
      </c>
      <c r="AG11" s="498" t="str">
        <f>IF(AND(X11&lt;&gt;0,Y11&lt;&gt;""),(Y11/X11-1),"")</f>
        <v/>
      </c>
      <c r="AH11" s="498" t="str">
        <f>IF(AND(W11&lt;&gt;0,X11&lt;&gt;""),(X11/W11-1),"")</f>
        <v/>
      </c>
      <c r="AI11" s="498" t="str">
        <f>IF(AND(V11&lt;&gt;0,V11&lt;&gt;""),(W11/V11-1),"")</f>
        <v/>
      </c>
      <c r="AJ11" s="499" t="str">
        <f>IF(AND(U11&lt;&gt;0,U11&lt;&gt;""),(V11/U11-1),"")</f>
        <v/>
      </c>
    </row>
    <row r="12" spans="1:38" s="30" customFormat="1">
      <c r="A12" s="30" t="s">
        <v>578</v>
      </c>
      <c r="B12" s="30" t="s">
        <v>1911</v>
      </c>
      <c r="C12" s="30" t="s">
        <v>925</v>
      </c>
      <c r="D12" s="253" t="s">
        <v>1080</v>
      </c>
      <c r="E12" s="224" t="s">
        <v>390</v>
      </c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6"/>
      <c r="Z12" s="228"/>
      <c r="AA12" s="228"/>
      <c r="AB12" s="228"/>
      <c r="AC12" s="1047"/>
      <c r="AD12" s="228"/>
      <c r="AE12" s="33"/>
      <c r="AF12" s="208" t="str">
        <f>IF(AND(Y12&lt;&gt;0,Z12&lt;&gt;""),(Z12/Y12-1),"")</f>
        <v/>
      </c>
      <c r="AG12" s="50" t="str">
        <f>IF(AND(X12&lt;&gt;0,Y12&lt;&gt;""),(Y12/X12-1),"")</f>
        <v/>
      </c>
      <c r="AH12" s="50" t="str">
        <f>IF(AND(W12&lt;&gt;0,X12&lt;&gt;""),(X12/W12-1),"")</f>
        <v/>
      </c>
      <c r="AI12" s="50" t="str">
        <f>IF(AND(V12&lt;&gt;0,V12&lt;&gt;""),(W12/V12-1),"")</f>
        <v/>
      </c>
      <c r="AJ12" s="209" t="str">
        <f>IF(AND(U12&lt;&gt;0,U12&lt;&gt;""),(V12/U12-1),"")</f>
        <v/>
      </c>
    </row>
    <row r="13" spans="1:38" s="30" customFormat="1">
      <c r="A13" s="30" t="s">
        <v>579</v>
      </c>
      <c r="B13" s="30" t="s">
        <v>1912</v>
      </c>
      <c r="C13" s="30" t="s">
        <v>926</v>
      </c>
      <c r="D13" s="253" t="s">
        <v>1080</v>
      </c>
      <c r="E13" s="224" t="s">
        <v>390</v>
      </c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6"/>
      <c r="Z13" s="228"/>
      <c r="AA13" s="228"/>
      <c r="AB13" s="228"/>
      <c r="AC13" s="1047"/>
      <c r="AD13" s="228"/>
      <c r="AE13" s="33"/>
      <c r="AF13" s="208" t="str">
        <f>IF(AND(Y13&lt;&gt;0,Z13&lt;&gt;""),(Z13/Y13-1),"")</f>
        <v/>
      </c>
      <c r="AG13" s="50" t="str">
        <f>IF(AND(X13&lt;&gt;0,Y13&lt;&gt;""),(Y13/X13-1),"")</f>
        <v/>
      </c>
      <c r="AH13" s="50" t="str">
        <f>IF(AND(W13&lt;&gt;0,X13&lt;&gt;""),(X13/W13-1),"")</f>
        <v/>
      </c>
      <c r="AI13" s="50" t="str">
        <f>IF(AND(V13&lt;&gt;0,V13&lt;&gt;""),(W13/V13-1),"")</f>
        <v/>
      </c>
      <c r="AJ13" s="209" t="str">
        <f>IF(AND(U13&lt;&gt;0,U13&lt;&gt;""),(V13/U13-1),"")</f>
        <v/>
      </c>
    </row>
    <row r="14" spans="1:38" s="30" customFormat="1" ht="6" customHeight="1">
      <c r="D14" s="253"/>
      <c r="E14" s="224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6"/>
      <c r="Z14" s="228"/>
      <c r="AA14" s="228"/>
      <c r="AB14" s="228"/>
      <c r="AC14" s="1047"/>
      <c r="AD14" s="228"/>
      <c r="AE14" s="33"/>
      <c r="AF14" s="208"/>
      <c r="AG14" s="50"/>
      <c r="AH14" s="50"/>
      <c r="AI14" s="50"/>
      <c r="AJ14" s="209"/>
    </row>
    <row r="15" spans="1:38" ht="12.75" customHeight="1">
      <c r="A15" s="112" t="s">
        <v>1914</v>
      </c>
      <c r="B15" s="113"/>
      <c r="C15" s="113"/>
      <c r="D15" s="1038"/>
      <c r="E15" s="1039"/>
      <c r="F15" s="1040"/>
      <c r="G15" s="1040"/>
      <c r="H15" s="1040"/>
      <c r="I15" s="1040"/>
      <c r="J15" s="1040"/>
      <c r="K15" s="1040"/>
      <c r="L15" s="1040"/>
      <c r="M15" s="1040"/>
      <c r="N15" s="1040"/>
      <c r="O15" s="1040"/>
      <c r="P15" s="1040"/>
      <c r="Q15" s="1040"/>
      <c r="R15" s="1040"/>
      <c r="S15" s="1040"/>
      <c r="T15" s="1040"/>
      <c r="U15" s="1040"/>
      <c r="V15" s="1040"/>
      <c r="W15" s="1040"/>
      <c r="X15" s="1040"/>
      <c r="Y15" s="1040"/>
      <c r="Z15" s="1040"/>
      <c r="AA15" s="1040"/>
      <c r="AB15" s="1040"/>
      <c r="AC15" s="1044"/>
      <c r="AD15" s="1043"/>
      <c r="AE15"/>
      <c r="AF15" s="208"/>
      <c r="AG15" s="50"/>
      <c r="AH15" s="50"/>
      <c r="AI15" s="50"/>
      <c r="AJ15" s="209"/>
    </row>
    <row r="16" spans="1:38" s="30" customFormat="1" ht="6.75" customHeight="1">
      <c r="D16" s="254"/>
      <c r="E16" s="224"/>
      <c r="F16" s="1036"/>
      <c r="G16" s="1036"/>
      <c r="H16" s="1036"/>
      <c r="I16" s="1036"/>
      <c r="J16" s="1036"/>
      <c r="K16" s="1036"/>
      <c r="L16" s="1036"/>
      <c r="M16" s="1036"/>
      <c r="N16" s="1036"/>
      <c r="O16" s="1036"/>
      <c r="P16" s="1036"/>
      <c r="Q16" s="1036"/>
      <c r="R16" s="1036"/>
      <c r="S16" s="1036"/>
      <c r="T16" s="1036"/>
      <c r="U16" s="1036"/>
      <c r="V16" s="1036"/>
      <c r="W16" s="1036"/>
      <c r="X16" s="236"/>
      <c r="Y16" s="236"/>
      <c r="Z16" s="230"/>
      <c r="AA16" s="230"/>
      <c r="AB16" s="230"/>
      <c r="AC16" s="1037"/>
      <c r="AD16" s="230"/>
      <c r="AE16" s="33"/>
      <c r="AF16" s="208"/>
      <c r="AG16" s="50"/>
      <c r="AH16" s="50"/>
      <c r="AI16" s="50"/>
      <c r="AJ16" s="209"/>
    </row>
    <row r="17" spans="1:36" s="30" customFormat="1">
      <c r="A17" s="123" t="s">
        <v>1915</v>
      </c>
      <c r="C17" s="30" t="s">
        <v>927</v>
      </c>
      <c r="D17" s="255"/>
      <c r="E17" s="224"/>
      <c r="F17" s="1036"/>
      <c r="G17" s="1036"/>
      <c r="H17" s="1036"/>
      <c r="I17" s="1036"/>
      <c r="J17" s="1036"/>
      <c r="K17" s="1036"/>
      <c r="L17" s="1036"/>
      <c r="M17" s="1036"/>
      <c r="N17" s="1036"/>
      <c r="O17" s="1036"/>
      <c r="P17" s="1036"/>
      <c r="Q17" s="1036"/>
      <c r="R17" s="1036"/>
      <c r="S17" s="1036"/>
      <c r="T17" s="1036"/>
      <c r="U17" s="1036"/>
      <c r="V17" s="1036"/>
      <c r="W17" s="1036"/>
      <c r="X17" s="236"/>
      <c r="Y17" s="236"/>
      <c r="Z17" s="228"/>
      <c r="AA17" s="228"/>
      <c r="AB17" s="228"/>
      <c r="AC17" s="1047"/>
      <c r="AD17" s="228"/>
      <c r="AF17" s="208"/>
      <c r="AG17" s="50"/>
      <c r="AH17" s="50"/>
      <c r="AI17" s="50"/>
      <c r="AJ17" s="209"/>
    </row>
    <row r="18" spans="1:36" s="26" customFormat="1">
      <c r="A18" s="312" t="s">
        <v>1675</v>
      </c>
      <c r="B18" s="312" t="s">
        <v>1865</v>
      </c>
      <c r="C18" s="3" t="s">
        <v>900</v>
      </c>
      <c r="D18" s="253" t="s">
        <v>1080</v>
      </c>
      <c r="E18" s="224" t="s">
        <v>390</v>
      </c>
      <c r="F18" s="242"/>
      <c r="G18" s="242"/>
      <c r="H18" s="242"/>
      <c r="I18" s="242"/>
      <c r="J18" s="242"/>
      <c r="K18" s="276"/>
      <c r="L18" s="276"/>
      <c r="M18" s="242"/>
      <c r="N18" s="242"/>
      <c r="O18" s="242"/>
      <c r="P18" s="242"/>
      <c r="Q18" s="242"/>
      <c r="R18" s="237"/>
      <c r="S18" s="237"/>
      <c r="T18" s="237"/>
      <c r="U18" s="237"/>
      <c r="V18" s="237"/>
      <c r="W18" s="237"/>
      <c r="X18" s="237"/>
      <c r="Y18" s="237"/>
      <c r="Z18" s="1186"/>
      <c r="AA18" s="1186"/>
      <c r="AB18" s="1186"/>
      <c r="AC18" s="308"/>
      <c r="AD18" s="229"/>
      <c r="AE18" s="33"/>
      <c r="AF18" s="208"/>
      <c r="AG18" s="50"/>
      <c r="AH18" s="50"/>
      <c r="AI18" s="50"/>
      <c r="AJ18" s="209"/>
    </row>
    <row r="19" spans="1:36" s="30" customFormat="1" ht="13.5" customHeight="1">
      <c r="A19" s="2" t="s">
        <v>1465</v>
      </c>
      <c r="B19" s="2" t="s">
        <v>1466</v>
      </c>
      <c r="C19" s="3" t="s">
        <v>895</v>
      </c>
      <c r="D19" s="253" t="s">
        <v>1080</v>
      </c>
      <c r="E19" s="224" t="s">
        <v>392</v>
      </c>
      <c r="F19" s="237"/>
      <c r="G19" s="237"/>
      <c r="H19" s="237"/>
      <c r="I19" s="237"/>
      <c r="J19" s="237"/>
      <c r="K19" s="237"/>
      <c r="L19" s="237"/>
      <c r="M19" s="1096"/>
      <c r="N19" s="1096"/>
      <c r="O19" s="1096"/>
      <c r="P19" s="1096"/>
      <c r="Q19" s="1096"/>
      <c r="R19" s="1096"/>
      <c r="S19" s="1096"/>
      <c r="T19" s="1096"/>
      <c r="U19" s="1096"/>
      <c r="V19" s="1096"/>
      <c r="W19" s="1096"/>
      <c r="X19" s="1096"/>
      <c r="Y19" s="1096"/>
      <c r="Z19" s="1096"/>
      <c r="AA19" s="1096"/>
      <c r="AB19" s="1096"/>
      <c r="AC19" s="1035"/>
      <c r="AD19" s="282"/>
      <c r="AE19" s="37"/>
      <c r="AF19" s="208" t="str">
        <f>IF(AND(Y19&lt;&gt;0,Z19&lt;&gt;""),(Z19/Y19-1),"")</f>
        <v/>
      </c>
      <c r="AG19" s="50" t="str">
        <f>IF(AND(X19&lt;&gt;0,Y19&lt;&gt;""),(Y19/X19-1),"")</f>
        <v/>
      </c>
      <c r="AH19" s="50" t="str">
        <f>IF(AND(W19&lt;&gt;0,X19&lt;&gt;""),(X19/W19-1),"")</f>
        <v/>
      </c>
      <c r="AI19" s="50" t="str">
        <f>IF(AND(V19&lt;&gt;0,V19&lt;&gt;""),(W19/V19-1),"")</f>
        <v/>
      </c>
      <c r="AJ19" s="209" t="str">
        <f>IF(AND(U19&lt;&gt;0,U19&lt;&gt;""),(V19/U19-1),"")</f>
        <v/>
      </c>
    </row>
    <row r="20" spans="1:36" s="30" customFormat="1" ht="7.5" customHeight="1">
      <c r="A20" s="2"/>
      <c r="B20" s="2"/>
      <c r="C20" s="2"/>
      <c r="D20" s="253"/>
      <c r="E20" s="224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8"/>
      <c r="W20" s="237"/>
      <c r="X20" s="236"/>
      <c r="Y20" s="236"/>
      <c r="Z20" s="228"/>
      <c r="AA20" s="228"/>
      <c r="AB20" s="228"/>
      <c r="AC20" s="1047"/>
      <c r="AD20" s="228"/>
      <c r="AE20" s="37"/>
      <c r="AF20" s="208"/>
      <c r="AG20" s="50"/>
      <c r="AH20" s="50"/>
      <c r="AI20" s="50"/>
      <c r="AJ20" s="209"/>
    </row>
    <row r="21" spans="1:36" s="26" customFormat="1">
      <c r="A21" s="3" t="s">
        <v>744</v>
      </c>
      <c r="B21" s="312" t="s">
        <v>1916</v>
      </c>
      <c r="C21" s="3" t="s">
        <v>928</v>
      </c>
      <c r="D21" s="253" t="s">
        <v>1080</v>
      </c>
      <c r="E21" s="224" t="s">
        <v>392</v>
      </c>
      <c r="F21" s="242"/>
      <c r="G21" s="242"/>
      <c r="H21" s="242"/>
      <c r="I21" s="242"/>
      <c r="J21" s="242"/>
      <c r="K21" s="276"/>
      <c r="L21" s="276"/>
      <c r="M21" s="242"/>
      <c r="N21" s="242"/>
      <c r="O21" s="242"/>
      <c r="P21" s="242"/>
      <c r="Q21" s="242"/>
      <c r="R21" s="242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1048"/>
      <c r="AD21" s="1048"/>
      <c r="AE21" s="33"/>
      <c r="AF21" s="208"/>
      <c r="AG21" s="50"/>
      <c r="AH21" s="50"/>
      <c r="AI21" s="50"/>
      <c r="AJ21" s="209"/>
    </row>
    <row r="22" spans="1:36" s="30" customFormat="1" ht="13.5" customHeight="1">
      <c r="A22" s="2" t="s">
        <v>743</v>
      </c>
      <c r="B22" s="2" t="s">
        <v>1917</v>
      </c>
      <c r="C22" s="2" t="s">
        <v>929</v>
      </c>
      <c r="D22" s="253" t="s">
        <v>1080</v>
      </c>
      <c r="E22" s="224" t="s">
        <v>390</v>
      </c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1048"/>
      <c r="AD22" s="1048"/>
      <c r="AE22" s="37"/>
      <c r="AF22" s="208" t="str">
        <f>IF(AND(Y22&lt;&gt;0,Z22&lt;&gt;""),(Z22/Y22-1),"")</f>
        <v/>
      </c>
      <c r="AG22" s="50" t="str">
        <f>IF(AND(X22&lt;&gt;0,Y22&lt;&gt;""),(Y22/X22-1),"")</f>
        <v/>
      </c>
      <c r="AH22" s="50" t="str">
        <f>IF(AND(W22&lt;&gt;0,X22&lt;&gt;""),(X22/W22-1),"")</f>
        <v/>
      </c>
      <c r="AI22" s="50" t="str">
        <f>IF(AND(V22&lt;&gt;0,V22&lt;&gt;""),(W22/V22-1),"")</f>
        <v/>
      </c>
      <c r="AJ22" s="209" t="str">
        <f>IF(AND(U22&lt;&gt;0,U22&lt;&gt;""),(V22/U22-1),"")</f>
        <v/>
      </c>
    </row>
    <row r="23" spans="1:36" s="26" customFormat="1">
      <c r="A23" s="26" t="s">
        <v>742</v>
      </c>
      <c r="B23" s="311" t="s">
        <v>1918</v>
      </c>
      <c r="C23" s="311" t="s">
        <v>930</v>
      </c>
      <c r="D23" s="253" t="s">
        <v>1080</v>
      </c>
      <c r="E23" s="224" t="s">
        <v>392</v>
      </c>
      <c r="F23" s="242"/>
      <c r="G23" s="242"/>
      <c r="H23" s="242"/>
      <c r="I23" s="242"/>
      <c r="J23" s="242"/>
      <c r="K23" s="276"/>
      <c r="L23" s="276"/>
      <c r="M23" s="276"/>
      <c r="N23" s="276"/>
      <c r="O23" s="276"/>
      <c r="P23" s="276"/>
      <c r="Q23" s="276"/>
      <c r="R23" s="249"/>
      <c r="S23" s="249"/>
      <c r="T23" s="249"/>
      <c r="U23" s="249"/>
      <c r="V23" s="249"/>
      <c r="W23" s="249"/>
      <c r="X23" s="249"/>
      <c r="Y23" s="236"/>
      <c r="Z23" s="229"/>
      <c r="AA23" s="229"/>
      <c r="AB23" s="229"/>
      <c r="AC23" s="253"/>
      <c r="AD23" s="229"/>
      <c r="AE23" s="33"/>
      <c r="AF23" s="208"/>
      <c r="AG23" s="50"/>
      <c r="AH23" s="50"/>
      <c r="AI23" s="50"/>
      <c r="AJ23" s="209"/>
    </row>
    <row r="24" spans="1:36" s="30" customFormat="1" ht="13.5" customHeight="1">
      <c r="A24" s="2" t="s">
        <v>1469</v>
      </c>
      <c r="B24" s="2" t="s">
        <v>1467</v>
      </c>
      <c r="C24" s="30" t="s">
        <v>931</v>
      </c>
      <c r="D24" s="253" t="s">
        <v>1080</v>
      </c>
      <c r="E24" s="224" t="s">
        <v>390</v>
      </c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1034"/>
      <c r="V24" s="1034"/>
      <c r="W24" s="1034"/>
      <c r="X24" s="1034"/>
      <c r="Y24" s="1034"/>
      <c r="Z24" s="1034"/>
      <c r="AA24" s="1034"/>
      <c r="AB24" s="1034"/>
      <c r="AC24" s="1048"/>
      <c r="AD24" s="1049"/>
      <c r="AE24" s="37"/>
      <c r="AF24" s="208" t="str">
        <f>IF(AND(Y24&lt;&gt;0,Z24&lt;&gt;""),(Z24/Y24-1),"")</f>
        <v/>
      </c>
      <c r="AG24" s="50" t="str">
        <f>IF(AND(X24&lt;&gt;0,Y24&lt;&gt;""),(Y24/X24-1),"")</f>
        <v/>
      </c>
      <c r="AH24" s="50" t="str">
        <f>IF(AND(W24&lt;&gt;0,X24&lt;&gt;""),(X24/W24-1),"")</f>
        <v/>
      </c>
      <c r="AI24" s="50" t="str">
        <f>IF(AND(V24&lt;&gt;0,V24&lt;&gt;""),(W24/V24-1),"")</f>
        <v/>
      </c>
      <c r="AJ24" s="209" t="str">
        <f>IF(AND(U24&lt;&gt;0,U24&lt;&gt;""),(V24/U24-1),"")</f>
        <v/>
      </c>
    </row>
    <row r="25" spans="1:36" s="26" customFormat="1">
      <c r="A25" s="3" t="s">
        <v>1470</v>
      </c>
      <c r="B25" s="312" t="s">
        <v>1468</v>
      </c>
      <c r="C25" s="312" t="s">
        <v>932</v>
      </c>
      <c r="D25" s="253" t="s">
        <v>1080</v>
      </c>
      <c r="E25" s="224" t="s">
        <v>392</v>
      </c>
      <c r="F25" s="242"/>
      <c r="G25" s="242"/>
      <c r="H25" s="242"/>
      <c r="I25" s="242"/>
      <c r="J25" s="242"/>
      <c r="K25" s="276"/>
      <c r="L25" s="276"/>
      <c r="M25" s="276"/>
      <c r="N25" s="276"/>
      <c r="O25" s="276"/>
      <c r="P25" s="276"/>
      <c r="U25" s="1097"/>
      <c r="V25" s="1097"/>
      <c r="W25" s="1097"/>
      <c r="X25" s="1097"/>
      <c r="Y25" s="1097"/>
      <c r="Z25" s="1097"/>
      <c r="AA25" s="1097"/>
      <c r="AB25" s="1097"/>
      <c r="AC25" s="1048"/>
      <c r="AD25" s="1049"/>
      <c r="AE25" s="33"/>
      <c r="AF25" s="208"/>
      <c r="AG25" s="50"/>
      <c r="AH25" s="50"/>
      <c r="AI25" s="50"/>
      <c r="AJ25" s="209"/>
    </row>
    <row r="26" spans="1:36" s="26" customFormat="1">
      <c r="A26" s="3" t="s">
        <v>1473</v>
      </c>
      <c r="B26" s="312" t="s">
        <v>1471</v>
      </c>
      <c r="C26" s="312"/>
      <c r="D26" s="253" t="s">
        <v>1080</v>
      </c>
      <c r="E26" s="224" t="s">
        <v>392</v>
      </c>
      <c r="F26" s="242"/>
      <c r="G26" s="242"/>
      <c r="H26" s="242"/>
      <c r="I26" s="242"/>
      <c r="J26" s="242"/>
      <c r="K26" s="276"/>
      <c r="L26" s="276"/>
      <c r="M26" s="276"/>
      <c r="N26" s="276"/>
      <c r="O26" s="276"/>
      <c r="P26" s="276"/>
      <c r="Q26" s="276"/>
      <c r="R26" s="249"/>
      <c r="S26" s="249"/>
      <c r="T26" s="249"/>
      <c r="U26" s="1097"/>
      <c r="V26" s="1097"/>
      <c r="W26" s="1097"/>
      <c r="X26" s="1097"/>
      <c r="Y26" s="1097"/>
      <c r="Z26" s="1097"/>
      <c r="AA26" s="1097"/>
      <c r="AB26" s="1097"/>
      <c r="AC26" s="1048"/>
      <c r="AD26" s="1050"/>
      <c r="AE26" s="33"/>
      <c r="AF26" s="208"/>
      <c r="AG26" s="50"/>
      <c r="AH26" s="50"/>
      <c r="AI26" s="50"/>
      <c r="AJ26" s="209"/>
    </row>
    <row r="27" spans="1:36" s="26" customFormat="1">
      <c r="A27" s="3" t="s">
        <v>2516</v>
      </c>
      <c r="B27" s="312" t="s">
        <v>1472</v>
      </c>
      <c r="C27" s="3" t="s">
        <v>915</v>
      </c>
      <c r="D27" s="253" t="s">
        <v>1080</v>
      </c>
      <c r="E27" s="224" t="s">
        <v>392</v>
      </c>
      <c r="F27" s="242"/>
      <c r="G27" s="242"/>
      <c r="H27" s="242"/>
      <c r="I27" s="242"/>
      <c r="J27" s="242"/>
      <c r="K27" s="276"/>
      <c r="L27" s="276"/>
      <c r="M27" s="1239"/>
      <c r="N27" s="1239"/>
      <c r="O27" s="1239"/>
      <c r="P27" s="1239"/>
      <c r="Q27" s="242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53"/>
      <c r="AD27" s="1050"/>
      <c r="AE27" s="33"/>
      <c r="AF27" s="208"/>
      <c r="AG27" s="50"/>
      <c r="AH27" s="50"/>
      <c r="AI27" s="50"/>
      <c r="AJ27" s="209"/>
    </row>
    <row r="28" spans="1:36" s="26" customFormat="1">
      <c r="A28" s="2" t="s">
        <v>2515</v>
      </c>
      <c r="B28" s="2" t="s">
        <v>1919</v>
      </c>
      <c r="C28" s="2" t="s">
        <v>933</v>
      </c>
      <c r="D28" s="253" t="s">
        <v>1080</v>
      </c>
      <c r="E28" s="224" t="s">
        <v>390</v>
      </c>
      <c r="F28" s="242"/>
      <c r="G28" s="242"/>
      <c r="H28" s="242"/>
      <c r="I28" s="242"/>
      <c r="J28" s="242"/>
      <c r="K28" s="276"/>
      <c r="L28" s="276"/>
      <c r="M28" s="1239"/>
      <c r="N28" s="1239"/>
      <c r="O28" s="1239"/>
      <c r="P28" s="1239"/>
      <c r="Q28" s="242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1048"/>
      <c r="AD28" s="1050"/>
      <c r="AE28" s="33"/>
      <c r="AF28" s="208"/>
      <c r="AG28" s="50"/>
      <c r="AH28" s="50"/>
      <c r="AI28" s="50"/>
      <c r="AJ28" s="209"/>
    </row>
    <row r="29" spans="1:36" s="30" customFormat="1" ht="8.25" customHeight="1">
      <c r="A29" s="2"/>
      <c r="B29" s="2"/>
      <c r="D29" s="253"/>
      <c r="E29" s="224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8"/>
      <c r="W29" s="237"/>
      <c r="X29" s="236"/>
      <c r="Y29" s="236"/>
      <c r="Z29" s="228"/>
      <c r="AA29" s="228"/>
      <c r="AB29" s="228"/>
      <c r="AC29" s="1047"/>
      <c r="AD29" s="228"/>
      <c r="AE29" s="37"/>
      <c r="AF29" s="208"/>
      <c r="AG29" s="50"/>
      <c r="AH29" s="50"/>
      <c r="AI29" s="50"/>
      <c r="AJ29" s="209"/>
    </row>
    <row r="30" spans="1:36" s="30" customFormat="1">
      <c r="A30" s="123" t="s">
        <v>1920</v>
      </c>
      <c r="C30" s="30" t="s">
        <v>934</v>
      </c>
      <c r="D30" s="255"/>
      <c r="E30" s="224"/>
      <c r="F30" s="1036"/>
      <c r="G30" s="1036"/>
      <c r="H30" s="1036"/>
      <c r="I30" s="1036"/>
      <c r="J30" s="1036"/>
      <c r="K30" s="1036"/>
      <c r="L30" s="1036"/>
      <c r="M30" s="1036"/>
      <c r="N30" s="1036"/>
      <c r="O30" s="1036"/>
      <c r="P30" s="1036"/>
      <c r="Q30" s="1036"/>
      <c r="R30" s="1036"/>
      <c r="S30" s="1036"/>
      <c r="T30" s="1036"/>
      <c r="U30" s="1036"/>
      <c r="V30" s="1036"/>
      <c r="W30" s="1036"/>
      <c r="X30" s="236"/>
      <c r="Y30" s="236"/>
      <c r="Z30" s="228"/>
      <c r="AA30" s="228"/>
      <c r="AB30" s="228"/>
      <c r="AC30" s="1047"/>
      <c r="AD30" s="228"/>
      <c r="AF30" s="208"/>
      <c r="AG30" s="50"/>
      <c r="AH30" s="50"/>
      <c r="AI30" s="50"/>
      <c r="AJ30" s="209"/>
    </row>
    <row r="31" spans="1:36" s="26" customFormat="1">
      <c r="A31" s="3" t="s">
        <v>2518</v>
      </c>
      <c r="B31" s="312" t="s">
        <v>1921</v>
      </c>
      <c r="C31" s="3" t="s">
        <v>935</v>
      </c>
      <c r="D31" s="253" t="s">
        <v>1080</v>
      </c>
      <c r="E31" s="224" t="s">
        <v>392</v>
      </c>
      <c r="F31" s="242"/>
      <c r="G31" s="242"/>
      <c r="H31" s="242"/>
      <c r="I31" s="242"/>
      <c r="J31" s="242"/>
      <c r="K31" s="276"/>
      <c r="L31" s="276"/>
      <c r="M31" s="242"/>
      <c r="N31" s="242"/>
      <c r="O31" s="242"/>
      <c r="P31" s="242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1185"/>
      <c r="AE31" s="33"/>
      <c r="AF31" s="208"/>
      <c r="AG31" s="50"/>
      <c r="AH31" s="50"/>
      <c r="AI31" s="50"/>
      <c r="AJ31" s="209"/>
    </row>
    <row r="32" spans="1:36" s="26" customFormat="1">
      <c r="A32" s="3" t="s">
        <v>2517</v>
      </c>
      <c r="B32" s="312" t="s">
        <v>1922</v>
      </c>
      <c r="C32" s="3" t="s">
        <v>936</v>
      </c>
      <c r="D32" s="253" t="s">
        <v>1080</v>
      </c>
      <c r="E32" s="224" t="s">
        <v>392</v>
      </c>
      <c r="F32" s="242"/>
      <c r="G32" s="242"/>
      <c r="H32" s="242"/>
      <c r="I32" s="242"/>
      <c r="J32" s="242"/>
      <c r="K32" s="276"/>
      <c r="L32" s="276"/>
      <c r="M32" s="242"/>
      <c r="N32" s="242"/>
      <c r="O32" s="242"/>
      <c r="P32" s="242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1051"/>
      <c r="AE32" s="33"/>
      <c r="AF32" s="208"/>
      <c r="AG32" s="50"/>
      <c r="AH32" s="50"/>
      <c r="AI32" s="50"/>
      <c r="AJ32" s="209"/>
    </row>
    <row r="33" spans="1:38" s="26" customFormat="1">
      <c r="A33" s="3" t="s">
        <v>2519</v>
      </c>
      <c r="B33" s="312" t="s">
        <v>1923</v>
      </c>
      <c r="C33" s="3" t="s">
        <v>937</v>
      </c>
      <c r="D33" s="253" t="s">
        <v>1080</v>
      </c>
      <c r="E33" s="224" t="s">
        <v>392</v>
      </c>
      <c r="F33" s="242"/>
      <c r="G33" s="242"/>
      <c r="H33" s="242"/>
      <c r="I33" s="242"/>
      <c r="J33" s="242"/>
      <c r="K33" s="276"/>
      <c r="L33" s="276"/>
      <c r="M33" s="242"/>
      <c r="N33" s="242"/>
      <c r="O33" s="242"/>
      <c r="P33" s="242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1051"/>
      <c r="AE33" s="33"/>
      <c r="AF33" s="208"/>
      <c r="AG33" s="50"/>
      <c r="AH33" s="50"/>
      <c r="AI33" s="50"/>
      <c r="AJ33" s="209"/>
    </row>
    <row r="34" spans="1:38" s="26" customFormat="1">
      <c r="A34" s="3" t="s">
        <v>2520</v>
      </c>
      <c r="B34" s="312" t="s">
        <v>1924</v>
      </c>
      <c r="C34" s="3" t="s">
        <v>938</v>
      </c>
      <c r="D34" s="253" t="s">
        <v>1080</v>
      </c>
      <c r="E34" s="224" t="s">
        <v>392</v>
      </c>
      <c r="F34" s="242"/>
      <c r="G34" s="242"/>
      <c r="H34" s="242"/>
      <c r="I34" s="242"/>
      <c r="J34" s="242"/>
      <c r="K34" s="276"/>
      <c r="L34" s="276"/>
      <c r="M34" s="242"/>
      <c r="N34" s="242"/>
      <c r="O34" s="242"/>
      <c r="P34" s="242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1051"/>
      <c r="AE34" s="33"/>
      <c r="AF34" s="208"/>
      <c r="AG34" s="50"/>
      <c r="AH34" s="50"/>
      <c r="AI34" s="50"/>
      <c r="AJ34" s="209"/>
    </row>
    <row r="35" spans="1:38" s="26" customFormat="1">
      <c r="A35" s="3" t="s">
        <v>2521</v>
      </c>
      <c r="B35" s="312" t="s">
        <v>134</v>
      </c>
      <c r="C35" s="3" t="s">
        <v>939</v>
      </c>
      <c r="D35" s="253" t="s">
        <v>1080</v>
      </c>
      <c r="E35" s="224" t="s">
        <v>392</v>
      </c>
      <c r="F35" s="242"/>
      <c r="G35" s="242"/>
      <c r="H35" s="242"/>
      <c r="I35" s="242"/>
      <c r="J35" s="242"/>
      <c r="K35" s="276"/>
      <c r="L35" s="276"/>
      <c r="M35" s="242"/>
      <c r="N35" s="242"/>
      <c r="O35" s="242"/>
      <c r="P35" s="242"/>
      <c r="Q35" s="242"/>
      <c r="R35" s="242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1051"/>
      <c r="AE35" s="33"/>
      <c r="AF35" s="208"/>
      <c r="AG35" s="50"/>
      <c r="AH35" s="50"/>
      <c r="AI35" s="50"/>
      <c r="AJ35" s="209"/>
    </row>
    <row r="36" spans="1:38" s="46" customFormat="1" ht="12" customHeight="1">
      <c r="A36" s="15"/>
      <c r="B36" s="15"/>
      <c r="C36" s="15"/>
      <c r="D36" s="254"/>
      <c r="E36" s="225"/>
      <c r="F36" s="1052"/>
      <c r="G36" s="1052"/>
      <c r="H36" s="1052"/>
      <c r="I36" s="1052"/>
      <c r="J36" s="1052"/>
      <c r="K36" s="1052"/>
      <c r="L36" s="1052"/>
      <c r="M36" s="1052"/>
      <c r="N36" s="1052"/>
      <c r="O36" s="1052"/>
      <c r="P36" s="1052"/>
      <c r="Q36" s="1052"/>
      <c r="R36" s="1036"/>
      <c r="S36" s="1036"/>
      <c r="T36" s="1036"/>
      <c r="U36" s="1036"/>
      <c r="V36" s="1036"/>
      <c r="W36" s="1036"/>
      <c r="X36" s="236"/>
      <c r="Y36" s="236"/>
      <c r="Z36" s="270"/>
      <c r="AA36" s="270"/>
      <c r="AB36" s="270"/>
      <c r="AC36" s="1053"/>
      <c r="AD36" s="270"/>
      <c r="AE36" s="33"/>
      <c r="AF36" s="208"/>
      <c r="AG36" s="50"/>
      <c r="AH36" s="50"/>
      <c r="AI36" s="50"/>
      <c r="AJ36" s="209"/>
    </row>
    <row r="37" spans="1:38" ht="12.75" customHeight="1">
      <c r="A37" s="112" t="s">
        <v>135</v>
      </c>
      <c r="B37" s="113"/>
      <c r="C37" s="113"/>
      <c r="D37" s="1038"/>
      <c r="E37" s="1039"/>
      <c r="F37" s="1040"/>
      <c r="G37" s="1040"/>
      <c r="H37" s="1040"/>
      <c r="I37" s="1040"/>
      <c r="J37" s="1040"/>
      <c r="K37" s="1040"/>
      <c r="L37" s="1040"/>
      <c r="M37" s="1040"/>
      <c r="N37" s="1040"/>
      <c r="O37" s="1040"/>
      <c r="P37" s="1040"/>
      <c r="Q37" s="1040"/>
      <c r="R37" s="1040"/>
      <c r="S37" s="1040"/>
      <c r="T37" s="1040"/>
      <c r="U37" s="1040"/>
      <c r="V37" s="1041"/>
      <c r="W37" s="1041"/>
      <c r="X37" s="1054"/>
      <c r="Y37" s="1054"/>
      <c r="Z37" s="1054"/>
      <c r="AA37" s="1054"/>
      <c r="AB37" s="1054"/>
      <c r="AC37" s="1055"/>
      <c r="AD37" s="1054"/>
      <c r="AE37"/>
      <c r="AF37" s="208"/>
      <c r="AG37" s="50"/>
      <c r="AH37" s="50"/>
      <c r="AI37" s="50"/>
      <c r="AJ37" s="209"/>
    </row>
    <row r="38" spans="1:38" s="495" customFormat="1" ht="12.75" customHeight="1">
      <c r="A38" s="530" t="s">
        <v>1065</v>
      </c>
      <c r="B38" s="531" t="s">
        <v>138</v>
      </c>
      <c r="C38" s="1424" t="s">
        <v>917</v>
      </c>
      <c r="D38" s="757" t="s">
        <v>1080</v>
      </c>
      <c r="E38" s="1045" t="s">
        <v>730</v>
      </c>
      <c r="F38" s="1056"/>
      <c r="G38" s="1056"/>
      <c r="H38" s="1056"/>
      <c r="I38" s="1056"/>
      <c r="J38" s="1056"/>
      <c r="K38" s="1056"/>
      <c r="L38" s="1056"/>
      <c r="M38" s="1056"/>
      <c r="N38" s="1056"/>
      <c r="O38" s="1218"/>
      <c r="P38" s="1218"/>
      <c r="Q38" s="1218"/>
      <c r="R38" s="1218"/>
      <c r="S38" s="1218"/>
      <c r="T38" s="1218"/>
      <c r="U38" s="1218"/>
      <c r="V38" s="1218"/>
      <c r="W38" s="1218"/>
      <c r="X38" s="1218"/>
      <c r="Y38" s="1218"/>
      <c r="Z38" s="1218"/>
      <c r="AA38" s="1197"/>
      <c r="AB38" s="1197"/>
      <c r="AC38" s="1057"/>
      <c r="AD38" s="1057"/>
      <c r="AE38" s="795"/>
      <c r="AF38" s="497" t="str">
        <f>IF(AND(Y38&lt;&gt;0,Z38&lt;&gt;""),(Z38/Y38-1),"")</f>
        <v/>
      </c>
      <c r="AG38" s="498" t="str">
        <f>IF(AND(X38&lt;&gt;0,Y38&lt;&gt;""),(Y38/X38-1),"")</f>
        <v/>
      </c>
      <c r="AH38" s="498" t="str">
        <f>IF(AND(W38&lt;&gt;0,X38&lt;&gt;""),(X38/W38-1),"")</f>
        <v/>
      </c>
      <c r="AI38" s="498" t="str">
        <f>IF(AND(V38&lt;&gt;0,V38&lt;&gt;""),(W38/V38-1),"")</f>
        <v/>
      </c>
      <c r="AJ38" s="499" t="str">
        <f>IF(AND(U38&lt;&gt;0,U38&lt;&gt;""),(V38/U38-1),"")</f>
        <v/>
      </c>
    </row>
    <row r="39" spans="1:38" s="508" customFormat="1">
      <c r="A39" s="508" t="s">
        <v>634</v>
      </c>
      <c r="B39" s="22" t="s">
        <v>136</v>
      </c>
      <c r="C39" s="22" t="s">
        <v>940</v>
      </c>
      <c r="D39" s="757" t="s">
        <v>1080</v>
      </c>
      <c r="E39" s="1045" t="s">
        <v>474</v>
      </c>
      <c r="F39" s="969"/>
      <c r="G39" s="969"/>
      <c r="H39" s="969"/>
      <c r="I39" s="969"/>
      <c r="J39" s="969"/>
      <c r="K39" s="969"/>
      <c r="L39" s="969"/>
      <c r="M39" s="1237"/>
      <c r="N39" s="1237"/>
      <c r="O39"/>
      <c r="P39" s="360"/>
      <c r="Q39"/>
      <c r="R39"/>
      <c r="S39"/>
      <c r="T39"/>
      <c r="U39"/>
      <c r="V39"/>
      <c r="W39"/>
      <c r="X39"/>
      <c r="Y39"/>
      <c r="Z39"/>
      <c r="AA39"/>
      <c r="AB39"/>
      <c r="AC39" s="1057"/>
      <c r="AD39" s="1059"/>
      <c r="AE39" s="1046"/>
      <c r="AF39" s="497" t="str">
        <f>IF(AND(Y39&lt;&gt;0,Z39&lt;&gt;""),(Z39/Y39-1),"")</f>
        <v/>
      </c>
      <c r="AG39" s="498" t="str">
        <f>IF(AND(X39&lt;&gt;0,Y39&lt;&gt;""),(Y39/X39-1),"")</f>
        <v/>
      </c>
      <c r="AH39" s="498" t="str">
        <f>IF(AND(W39&lt;&gt;0,X39&lt;&gt;""),(X39/W39-1),"")</f>
        <v/>
      </c>
      <c r="AI39" s="498" t="str">
        <f>IF(AND(V39&lt;&gt;0,V39&lt;&gt;""),(W39/V39-1),"")</f>
        <v/>
      </c>
      <c r="AJ39" s="499" t="str">
        <f>IF(AND(U39&lt;&gt;0,U39&lt;&gt;""),(V39/U39-1),"")</f>
        <v/>
      </c>
    </row>
    <row r="40" spans="1:38" s="2" customFormat="1">
      <c r="A40" s="11" t="s">
        <v>635</v>
      </c>
      <c r="B40" s="11" t="s">
        <v>137</v>
      </c>
      <c r="C40" s="30" t="s">
        <v>941</v>
      </c>
      <c r="D40" s="253" t="s">
        <v>1080</v>
      </c>
      <c r="E40" s="224" t="s">
        <v>474</v>
      </c>
      <c r="F40" s="1036"/>
      <c r="G40" s="1036"/>
      <c r="H40" s="1036"/>
      <c r="I40" s="1036"/>
      <c r="J40" s="1036"/>
      <c r="K40" s="1036"/>
      <c r="L40" s="1036"/>
      <c r="M40" s="1036"/>
      <c r="N40" s="1036"/>
      <c r="O40" s="1036"/>
      <c r="P40" s="1236"/>
      <c r="Q40" s="1236"/>
      <c r="R40" s="1236"/>
      <c r="S40" s="1236"/>
      <c r="T40" s="1236"/>
      <c r="U40" s="1236"/>
      <c r="V40" s="1198"/>
      <c r="W40" s="1198"/>
      <c r="X40" s="1198"/>
      <c r="Y40" s="1198"/>
      <c r="Z40" s="1198"/>
      <c r="AA40" s="1198"/>
      <c r="AB40" s="1198"/>
      <c r="AC40" s="1047"/>
      <c r="AD40" s="228"/>
      <c r="AE40" s="33"/>
      <c r="AF40" s="208" t="str">
        <f>IF(AND(Y40&lt;&gt;0,Z40&lt;&gt;""),(Z40/Y40-1),"")</f>
        <v/>
      </c>
      <c r="AG40" s="50" t="str">
        <f>IF(AND(X40&lt;&gt;0,Y40&lt;&gt;""),(Y40/X40-1),"")</f>
        <v/>
      </c>
      <c r="AH40" s="50" t="str">
        <f>IF(AND(W40&lt;&gt;0,X40&lt;&gt;""),(X40/W40-1),"")</f>
        <v/>
      </c>
      <c r="AI40" s="50" t="str">
        <f>IF(AND(V40&lt;&gt;0,V40&lt;&gt;""),(W40/V40-1),"")</f>
        <v/>
      </c>
      <c r="AJ40" s="209" t="str">
        <f>IF(AND(U40&lt;&gt;0,U40&lt;&gt;""),(V40/U40-1),"")</f>
        <v/>
      </c>
      <c r="AK40" s="30"/>
      <c r="AL40" s="30"/>
    </row>
    <row r="41" spans="1:38" s="2" customFormat="1">
      <c r="A41" s="11"/>
      <c r="B41" s="11"/>
      <c r="C41" s="11"/>
      <c r="D41" s="253"/>
      <c r="E41" s="224"/>
      <c r="F41" s="1036"/>
      <c r="G41" s="1036"/>
      <c r="H41" s="1036"/>
      <c r="I41" s="1036"/>
      <c r="J41" s="1036"/>
      <c r="K41" s="1036"/>
      <c r="L41" s="1036"/>
      <c r="M41" s="1036"/>
      <c r="N41" s="1036"/>
      <c r="O41" s="1036"/>
      <c r="P41" s="1036"/>
      <c r="Q41" s="1036"/>
      <c r="R41" s="1036"/>
      <c r="S41" s="1036"/>
      <c r="T41" s="1036"/>
      <c r="U41" s="1036"/>
      <c r="V41" s="1036"/>
      <c r="W41" s="1036"/>
      <c r="X41" s="236"/>
      <c r="Y41" s="236"/>
      <c r="Z41" s="228"/>
      <c r="AA41" s="228"/>
      <c r="AB41" s="228"/>
      <c r="AC41" s="1047"/>
      <c r="AD41" s="228"/>
      <c r="AE41" s="33"/>
      <c r="AF41" s="208"/>
      <c r="AG41" s="50"/>
      <c r="AH41" s="50"/>
      <c r="AI41" s="50"/>
      <c r="AJ41" s="209"/>
      <c r="AK41" s="30"/>
      <c r="AL41" s="30"/>
    </row>
    <row r="42" spans="1:38" ht="12.75" customHeight="1">
      <c r="A42" s="112" t="s">
        <v>139</v>
      </c>
      <c r="B42" s="113"/>
      <c r="C42" s="113"/>
      <c r="D42" s="1038"/>
      <c r="E42" s="1039"/>
      <c r="F42" s="1040"/>
      <c r="G42" s="1040"/>
      <c r="H42" s="1040"/>
      <c r="I42" s="1040"/>
      <c r="J42" s="1040"/>
      <c r="K42" s="1040"/>
      <c r="L42" s="1040"/>
      <c r="M42" s="1040"/>
      <c r="N42" s="1040"/>
      <c r="O42" s="1040"/>
      <c r="P42" s="1040"/>
      <c r="Q42" s="1040"/>
      <c r="R42" s="1040"/>
      <c r="S42" s="1040"/>
      <c r="T42" s="1040"/>
      <c r="U42" s="1040"/>
      <c r="V42" s="1041"/>
      <c r="W42" s="1041"/>
      <c r="X42" s="1042"/>
      <c r="Y42" s="1042"/>
      <c r="Z42" s="1054"/>
      <c r="AA42" s="1054"/>
      <c r="AB42" s="1054"/>
      <c r="AC42" s="1055"/>
      <c r="AD42" s="1054"/>
      <c r="AE42"/>
      <c r="AF42" s="208"/>
      <c r="AG42" s="50"/>
      <c r="AH42" s="50"/>
      <c r="AI42" s="50"/>
      <c r="AJ42" s="209"/>
    </row>
    <row r="43" spans="1:38" ht="5.25" customHeight="1">
      <c r="A43" s="96"/>
      <c r="B43" s="97"/>
      <c r="C43" s="97"/>
      <c r="D43" s="226"/>
      <c r="E43" s="1060"/>
      <c r="F43" s="1061"/>
      <c r="G43" s="1061"/>
      <c r="H43" s="1061"/>
      <c r="I43" s="1061"/>
      <c r="J43" s="1061"/>
      <c r="K43" s="1061"/>
      <c r="L43" s="1061"/>
      <c r="M43" s="1061"/>
      <c r="N43" s="1061"/>
      <c r="O43" s="1061"/>
      <c r="P43" s="1061"/>
      <c r="Q43" s="1061"/>
      <c r="R43" s="1061"/>
      <c r="S43" s="1061"/>
      <c r="T43" s="1061"/>
      <c r="U43" s="1061"/>
      <c r="V43" s="1062"/>
      <c r="W43" s="1062"/>
      <c r="X43" s="1063"/>
      <c r="Y43" s="1063"/>
      <c r="Z43" s="1064"/>
      <c r="AA43" s="1064"/>
      <c r="AB43" s="1064"/>
      <c r="AC43" s="1065"/>
      <c r="AD43" s="1064"/>
      <c r="AF43" s="208"/>
      <c r="AG43" s="50"/>
      <c r="AH43" s="50"/>
      <c r="AI43" s="50"/>
      <c r="AJ43" s="209"/>
    </row>
    <row r="44" spans="1:38" s="2" customFormat="1">
      <c r="A44" s="121" t="s">
        <v>140</v>
      </c>
      <c r="B44" s="122"/>
      <c r="C44" s="1066"/>
      <c r="D44" s="1067"/>
      <c r="E44" s="1068"/>
      <c r="F44" s="1069"/>
      <c r="G44" s="1069"/>
      <c r="H44" s="1069"/>
      <c r="I44" s="1069"/>
      <c r="J44" s="1069"/>
      <c r="K44" s="1069"/>
      <c r="L44" s="1069"/>
      <c r="M44" s="1069"/>
      <c r="N44" s="1069"/>
      <c r="O44" s="1069"/>
      <c r="P44" s="1069"/>
      <c r="Q44" s="1069"/>
      <c r="R44" s="1069"/>
      <c r="S44" s="1069"/>
      <c r="T44" s="1069"/>
      <c r="U44" s="1069"/>
      <c r="V44" s="1069"/>
      <c r="W44" s="1069"/>
      <c r="X44" s="1070"/>
      <c r="Y44" s="1070"/>
      <c r="Z44" s="1071"/>
      <c r="AA44" s="1071"/>
      <c r="AB44" s="1071"/>
      <c r="AC44" s="1072"/>
      <c r="AD44" s="1071"/>
      <c r="AE44" s="30"/>
      <c r="AF44" s="208"/>
      <c r="AG44" s="50"/>
      <c r="AH44" s="50"/>
      <c r="AI44" s="50"/>
      <c r="AJ44" s="209"/>
      <c r="AK44" s="30"/>
      <c r="AL44" s="30"/>
    </row>
    <row r="45" spans="1:38" s="30" customFormat="1">
      <c r="A45" s="23" t="s">
        <v>404</v>
      </c>
      <c r="B45" s="1" t="s">
        <v>141</v>
      </c>
      <c r="C45" s="2" t="s">
        <v>942</v>
      </c>
      <c r="D45" s="253" t="s">
        <v>1080</v>
      </c>
      <c r="E45" s="224" t="s">
        <v>390</v>
      </c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1047"/>
      <c r="AD45" s="1073"/>
      <c r="AE45" s="37"/>
      <c r="AF45" s="208" t="str">
        <f t="shared" ref="AF45:AF50" si="1">IF(AND(Y45&lt;&gt;0,Z45&lt;&gt;""),(Z45/Y45-1),"")</f>
        <v/>
      </c>
      <c r="AG45" s="50" t="str">
        <f t="shared" ref="AG45:AG50" si="2">IF(AND(X45&lt;&gt;0,Y45&lt;&gt;""),(Y45/X45-1),"")</f>
        <v/>
      </c>
      <c r="AH45" s="50" t="str">
        <f t="shared" ref="AH45:AH50" si="3">IF(AND(W45&lt;&gt;0,X45&lt;&gt;""),(X45/W45-1),"")</f>
        <v/>
      </c>
      <c r="AI45" s="50" t="str">
        <f t="shared" ref="AI45:AI50" si="4">IF(AND(V45&lt;&gt;0,V45&lt;&gt;""),(W45/V45-1),"")</f>
        <v/>
      </c>
      <c r="AJ45" s="209" t="str">
        <f t="shared" ref="AJ45:AJ50" si="5">IF(AND(U45&lt;&gt;0,U45&lt;&gt;""),(V45/U45-1),"")</f>
        <v/>
      </c>
    </row>
    <row r="46" spans="1:38" s="30" customFormat="1">
      <c r="A46" s="30" t="s">
        <v>406</v>
      </c>
      <c r="B46" s="2" t="s">
        <v>142</v>
      </c>
      <c r="C46" s="2" t="s">
        <v>943</v>
      </c>
      <c r="D46" s="253" t="s">
        <v>1080</v>
      </c>
      <c r="E46" s="224" t="s">
        <v>390</v>
      </c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1047"/>
      <c r="AD46" s="1073"/>
      <c r="AE46" s="33"/>
      <c r="AF46" s="208" t="str">
        <f t="shared" si="1"/>
        <v/>
      </c>
      <c r="AG46" s="50" t="str">
        <f t="shared" si="2"/>
        <v/>
      </c>
      <c r="AH46" s="50" t="str">
        <f t="shared" si="3"/>
        <v/>
      </c>
      <c r="AI46" s="50" t="str">
        <f t="shared" si="4"/>
        <v/>
      </c>
      <c r="AJ46" s="209" t="str">
        <f t="shared" si="5"/>
        <v/>
      </c>
    </row>
    <row r="47" spans="1:38" s="30" customFormat="1">
      <c r="A47" s="30" t="s">
        <v>405</v>
      </c>
      <c r="B47" s="2" t="s">
        <v>143</v>
      </c>
      <c r="C47" s="2" t="s">
        <v>944</v>
      </c>
      <c r="D47" s="253" t="s">
        <v>1080</v>
      </c>
      <c r="E47" s="224" t="s">
        <v>390</v>
      </c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1047"/>
      <c r="AD47" s="1073"/>
      <c r="AE47" s="33"/>
      <c r="AF47" s="208" t="str">
        <f t="shared" si="1"/>
        <v/>
      </c>
      <c r="AG47" s="50" t="str">
        <f t="shared" si="2"/>
        <v/>
      </c>
      <c r="AH47" s="50" t="str">
        <f t="shared" si="3"/>
        <v/>
      </c>
      <c r="AI47" s="50" t="str">
        <f t="shared" si="4"/>
        <v/>
      </c>
      <c r="AJ47" s="209" t="str">
        <f t="shared" si="5"/>
        <v/>
      </c>
    </row>
    <row r="48" spans="1:38" s="2" customFormat="1">
      <c r="A48" s="2" t="s">
        <v>645</v>
      </c>
      <c r="B48" s="2" t="s">
        <v>144</v>
      </c>
      <c r="C48" s="2" t="s">
        <v>945</v>
      </c>
      <c r="D48" s="253" t="s">
        <v>1080</v>
      </c>
      <c r="E48" s="224" t="s">
        <v>390</v>
      </c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77"/>
      <c r="V48" s="277"/>
      <c r="W48" s="277"/>
      <c r="X48" s="277"/>
      <c r="Y48" s="277"/>
      <c r="Z48" s="277"/>
      <c r="AA48" s="277"/>
      <c r="AB48" s="277"/>
      <c r="AC48" s="1047"/>
      <c r="AE48" s="33"/>
      <c r="AF48" s="208" t="str">
        <f t="shared" si="1"/>
        <v/>
      </c>
      <c r="AG48" s="50" t="str">
        <f t="shared" si="2"/>
        <v/>
      </c>
      <c r="AH48" s="50" t="str">
        <f t="shared" si="3"/>
        <v/>
      </c>
      <c r="AI48" s="50" t="str">
        <f t="shared" si="4"/>
        <v/>
      </c>
      <c r="AJ48" s="209" t="str">
        <f t="shared" si="5"/>
        <v/>
      </c>
      <c r="AK48" s="30"/>
      <c r="AL48" s="30"/>
    </row>
    <row r="49" spans="1:38" s="30" customFormat="1">
      <c r="A49" s="2" t="s">
        <v>1576</v>
      </c>
      <c r="B49" s="2" t="s">
        <v>1577</v>
      </c>
      <c r="C49" s="2" t="s">
        <v>901</v>
      </c>
      <c r="D49" s="253" t="s">
        <v>1080</v>
      </c>
      <c r="E49" s="224" t="s">
        <v>390</v>
      </c>
      <c r="F49" s="1036"/>
      <c r="G49" s="1036"/>
      <c r="H49" s="1036"/>
      <c r="I49" s="1036"/>
      <c r="J49" s="1036"/>
      <c r="K49" s="1036"/>
      <c r="L49" s="1036"/>
      <c r="M49" s="1036"/>
      <c r="N49" s="1036"/>
      <c r="O49" s="1036"/>
      <c r="P49" s="1036"/>
      <c r="Q49" s="1036"/>
      <c r="R49" s="1036"/>
      <c r="S49" s="1036"/>
      <c r="T49" s="1036"/>
      <c r="U49" s="237"/>
      <c r="V49" s="237"/>
      <c r="W49" s="237"/>
      <c r="X49" s="237"/>
      <c r="Y49" s="237"/>
      <c r="Z49" s="237"/>
      <c r="AA49" s="237"/>
      <c r="AB49" s="237"/>
      <c r="AC49" s="1037"/>
      <c r="AD49" s="1028"/>
      <c r="AE49" s="33"/>
      <c r="AF49" s="208" t="str">
        <f t="shared" si="1"/>
        <v/>
      </c>
      <c r="AG49" s="50" t="str">
        <f t="shared" si="2"/>
        <v/>
      </c>
      <c r="AH49" s="50" t="str">
        <f t="shared" si="3"/>
        <v/>
      </c>
      <c r="AI49" s="50" t="str">
        <f t="shared" si="4"/>
        <v/>
      </c>
      <c r="AJ49" s="209" t="str">
        <f t="shared" si="5"/>
        <v/>
      </c>
    </row>
    <row r="50" spans="1:38" s="30" customFormat="1">
      <c r="A50" s="30" t="s">
        <v>646</v>
      </c>
      <c r="B50" s="2" t="s">
        <v>1476</v>
      </c>
      <c r="C50" s="2" t="s">
        <v>946</v>
      </c>
      <c r="D50" s="253" t="s">
        <v>1080</v>
      </c>
      <c r="E50" s="224" t="s">
        <v>390</v>
      </c>
      <c r="F50" s="1036"/>
      <c r="G50" s="1036"/>
      <c r="H50" s="1036"/>
      <c r="I50" s="1036"/>
      <c r="J50" s="1036"/>
      <c r="K50" s="1036"/>
      <c r="L50" s="1036"/>
      <c r="M50" s="1036"/>
      <c r="N50" s="1036"/>
      <c r="O50" s="1036"/>
      <c r="P50" s="1036"/>
      <c r="Q50" s="1036"/>
      <c r="R50" s="1036"/>
      <c r="S50" s="1036"/>
      <c r="T50" s="1036"/>
      <c r="U50" s="237"/>
      <c r="V50" s="237"/>
      <c r="W50" s="237"/>
      <c r="X50" s="237"/>
      <c r="Y50" s="237"/>
      <c r="Z50" s="237"/>
      <c r="AA50" s="237"/>
      <c r="AB50" s="237"/>
      <c r="AC50" s="1037"/>
      <c r="AD50" s="1073"/>
      <c r="AE50" s="33"/>
      <c r="AF50" s="208" t="str">
        <f t="shared" si="1"/>
        <v/>
      </c>
      <c r="AG50" s="50" t="str">
        <f t="shared" si="2"/>
        <v/>
      </c>
      <c r="AH50" s="50" t="str">
        <f t="shared" si="3"/>
        <v/>
      </c>
      <c r="AI50" s="50" t="str">
        <f t="shared" si="4"/>
        <v/>
      </c>
      <c r="AJ50" s="209" t="str">
        <f t="shared" si="5"/>
        <v/>
      </c>
    </row>
    <row r="51" spans="1:38" s="30" customFormat="1">
      <c r="A51" s="2" t="s">
        <v>1474</v>
      </c>
      <c r="B51" s="2" t="s">
        <v>1475</v>
      </c>
      <c r="C51" s="2" t="s">
        <v>902</v>
      </c>
      <c r="D51" s="253" t="s">
        <v>1080</v>
      </c>
      <c r="E51" s="224" t="s">
        <v>390</v>
      </c>
      <c r="F51" s="1036"/>
      <c r="G51" s="1036"/>
      <c r="H51" s="1036"/>
      <c r="I51" s="1036"/>
      <c r="J51" s="1036"/>
      <c r="K51" s="1036"/>
      <c r="L51" s="1036"/>
      <c r="M51" s="1036"/>
      <c r="N51" s="1036"/>
      <c r="O51" s="1036"/>
      <c r="P51" s="1036"/>
      <c r="Q51" s="1036"/>
      <c r="R51" s="1036"/>
      <c r="S51" s="1036"/>
      <c r="T51" s="1036"/>
      <c r="U51" s="1036"/>
      <c r="V51" s="1036"/>
      <c r="W51" s="1036"/>
      <c r="X51" s="236"/>
      <c r="Y51" s="236"/>
      <c r="Z51" s="230"/>
      <c r="AA51" s="230"/>
      <c r="AB51" s="230"/>
      <c r="AC51" s="1037"/>
      <c r="AD51" s="230"/>
      <c r="AE51" s="33"/>
      <c r="AF51" s="497" t="str">
        <f>IF(AND(Y51&lt;&gt;0,Z51&lt;&gt;""),(Z51/Y51-1),"")</f>
        <v/>
      </c>
      <c r="AG51" s="498" t="str">
        <f>IF(AND(X51&lt;&gt;0,Y51&lt;&gt;""),(Y51/X51-1),"")</f>
        <v/>
      </c>
      <c r="AH51" s="498" t="str">
        <f>IF(AND(W51&lt;&gt;0,X51&lt;&gt;""),(X51/W51-1),"")</f>
        <v/>
      </c>
      <c r="AI51" s="498" t="str">
        <f>IF(AND(V51&lt;&gt;0,V51&lt;&gt;""),(W51/V51-1),"")</f>
        <v/>
      </c>
      <c r="AJ51" s="499" t="str">
        <f>IF(AND(U51&lt;&gt;0,U51&lt;&gt;""),(V51/U51-1),"")</f>
        <v/>
      </c>
    </row>
    <row r="52" spans="1:38" s="2" customFormat="1" ht="5.25" customHeight="1">
      <c r="A52" s="30"/>
      <c r="B52" s="11"/>
      <c r="C52" s="11"/>
      <c r="D52" s="254"/>
      <c r="E52" s="224"/>
      <c r="F52" s="1036"/>
      <c r="G52" s="1036"/>
      <c r="H52" s="1036"/>
      <c r="I52" s="1036"/>
      <c r="J52" s="1036"/>
      <c r="K52" s="1036"/>
      <c r="L52" s="1036"/>
      <c r="M52" s="1036"/>
      <c r="N52" s="1036"/>
      <c r="O52" s="1036"/>
      <c r="P52" s="1036"/>
      <c r="Q52" s="1036"/>
      <c r="R52" s="1036"/>
      <c r="S52" s="1036"/>
      <c r="T52" s="1036"/>
      <c r="U52" s="1036"/>
      <c r="V52" s="1036"/>
      <c r="W52" s="1036"/>
      <c r="X52" s="236"/>
      <c r="Y52" s="236"/>
      <c r="Z52" s="230"/>
      <c r="AA52" s="230"/>
      <c r="AB52" s="230"/>
      <c r="AC52" s="1037"/>
      <c r="AD52" s="230"/>
      <c r="AE52" s="33"/>
      <c r="AF52" s="208"/>
      <c r="AG52" s="50"/>
      <c r="AH52" s="50"/>
      <c r="AI52" s="50"/>
      <c r="AJ52" s="209"/>
      <c r="AK52" s="30"/>
      <c r="AL52" s="30"/>
    </row>
    <row r="53" spans="1:38" s="2" customFormat="1">
      <c r="A53" s="123" t="s">
        <v>145</v>
      </c>
      <c r="B53" s="11"/>
      <c r="C53" s="30" t="s">
        <v>947</v>
      </c>
      <c r="D53" s="255"/>
      <c r="E53" s="224"/>
      <c r="F53" s="1036"/>
      <c r="G53" s="1036"/>
      <c r="H53" s="1036"/>
      <c r="I53" s="1036"/>
      <c r="J53" s="1036"/>
      <c r="K53" s="1036"/>
      <c r="L53" s="1036"/>
      <c r="M53" s="1036"/>
      <c r="N53" s="1036"/>
      <c r="O53" s="1036"/>
      <c r="P53" s="1036"/>
      <c r="Q53" s="1036"/>
      <c r="R53" s="1036"/>
      <c r="S53" s="1036"/>
      <c r="T53" s="1036"/>
      <c r="U53" s="1036"/>
      <c r="V53" s="1036"/>
      <c r="W53" s="1036"/>
      <c r="X53" s="1036"/>
      <c r="Y53" s="1036"/>
      <c r="Z53" s="1036"/>
      <c r="AA53" s="1036"/>
      <c r="AB53" s="1036"/>
      <c r="AC53" s="1047"/>
      <c r="AD53" s="1074"/>
      <c r="AE53" s="30"/>
      <c r="AF53" s="208"/>
      <c r="AG53" s="50"/>
      <c r="AH53" s="50"/>
      <c r="AI53" s="50"/>
      <c r="AJ53" s="209"/>
      <c r="AK53" s="30"/>
      <c r="AL53" s="30"/>
    </row>
    <row r="54" spans="1:38" s="2" customFormat="1">
      <c r="A54" s="30" t="s">
        <v>514</v>
      </c>
      <c r="B54" s="2" t="s">
        <v>146</v>
      </c>
      <c r="C54" s="2" t="s">
        <v>948</v>
      </c>
      <c r="D54" s="253" t="s">
        <v>1080</v>
      </c>
      <c r="E54" s="224" t="s">
        <v>392</v>
      </c>
      <c r="F54" s="250"/>
      <c r="G54" s="250"/>
      <c r="H54" s="250"/>
      <c r="I54" s="250"/>
      <c r="J54" s="250"/>
      <c r="K54" s="250"/>
      <c r="L54" s="250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1075"/>
      <c r="AD54" s="1073"/>
      <c r="AE54" s="33"/>
      <c r="AF54" s="208"/>
      <c r="AG54" s="50"/>
      <c r="AH54" s="50"/>
      <c r="AI54" s="50"/>
      <c r="AJ54" s="209"/>
      <c r="AK54" s="30"/>
      <c r="AL54" s="30"/>
    </row>
    <row r="55" spans="1:38" s="2" customFormat="1">
      <c r="A55" s="30" t="s">
        <v>2281</v>
      </c>
      <c r="B55" s="2" t="s">
        <v>147</v>
      </c>
      <c r="C55" s="2" t="s">
        <v>949</v>
      </c>
      <c r="D55" s="253" t="s">
        <v>1080</v>
      </c>
      <c r="E55" s="224" t="s">
        <v>392</v>
      </c>
      <c r="F55" s="250"/>
      <c r="G55" s="250"/>
      <c r="H55" s="250"/>
      <c r="I55" s="250"/>
      <c r="J55" s="250"/>
      <c r="K55" s="250"/>
      <c r="L55" s="250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1075"/>
      <c r="AD55" s="1073"/>
      <c r="AE55" s="33"/>
      <c r="AF55" s="208"/>
      <c r="AG55" s="50"/>
      <c r="AH55" s="50"/>
      <c r="AI55" s="50"/>
      <c r="AJ55" s="209"/>
      <c r="AK55" s="30"/>
      <c r="AL55" s="30"/>
    </row>
    <row r="56" spans="1:38" s="2" customFormat="1">
      <c r="A56" s="30" t="s">
        <v>2280</v>
      </c>
      <c r="B56" s="2" t="s">
        <v>148</v>
      </c>
      <c r="C56" s="2" t="s">
        <v>950</v>
      </c>
      <c r="D56" s="253" t="s">
        <v>1080</v>
      </c>
      <c r="E56" s="224" t="s">
        <v>392</v>
      </c>
      <c r="F56" s="250"/>
      <c r="G56" s="250"/>
      <c r="H56" s="250"/>
      <c r="I56" s="250"/>
      <c r="J56" s="250"/>
      <c r="K56" s="250"/>
      <c r="L56" s="250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1075"/>
      <c r="AD56" s="1073"/>
      <c r="AE56" s="33"/>
      <c r="AF56" s="208"/>
      <c r="AG56" s="50"/>
      <c r="AH56" s="50"/>
      <c r="AI56" s="50"/>
      <c r="AJ56" s="209"/>
      <c r="AK56" s="30"/>
      <c r="AL56" s="30"/>
    </row>
    <row r="57" spans="1:38" s="2" customFormat="1">
      <c r="A57" s="30" t="s">
        <v>515</v>
      </c>
      <c r="B57" s="2" t="s">
        <v>149</v>
      </c>
      <c r="C57" s="2" t="s">
        <v>951</v>
      </c>
      <c r="D57" s="253" t="s">
        <v>1080</v>
      </c>
      <c r="E57" s="224" t="s">
        <v>392</v>
      </c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1047"/>
      <c r="AD57" s="228"/>
      <c r="AE57" s="33"/>
      <c r="AF57" s="208"/>
      <c r="AG57" s="50"/>
      <c r="AH57" s="50"/>
      <c r="AI57" s="50"/>
      <c r="AJ57" s="209"/>
      <c r="AK57" s="30"/>
      <c r="AL57" s="30"/>
    </row>
    <row r="58" spans="1:38" s="2" customFormat="1" ht="12.75" customHeight="1">
      <c r="A58" s="2" t="s">
        <v>1574</v>
      </c>
      <c r="B58" s="2" t="s">
        <v>1575</v>
      </c>
      <c r="C58" s="2" t="s">
        <v>903</v>
      </c>
      <c r="D58" s="253" t="s">
        <v>1080</v>
      </c>
      <c r="E58" s="224" t="s">
        <v>392</v>
      </c>
      <c r="F58" s="1036"/>
      <c r="G58" s="1036"/>
      <c r="H58" s="1036"/>
      <c r="I58" s="1036"/>
      <c r="J58" s="1036"/>
      <c r="K58" s="1036"/>
      <c r="L58" s="1036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1037"/>
      <c r="AD58" s="1073"/>
      <c r="AE58" s="33"/>
      <c r="AF58" s="208"/>
      <c r="AG58" s="50"/>
      <c r="AH58" s="50"/>
      <c r="AI58" s="50"/>
      <c r="AJ58" s="209"/>
      <c r="AK58" s="30"/>
      <c r="AL58" s="30"/>
    </row>
    <row r="59" spans="1:38" s="2" customFormat="1" ht="12.75" customHeight="1">
      <c r="A59" s="30" t="s">
        <v>516</v>
      </c>
      <c r="B59" s="2" t="s">
        <v>150</v>
      </c>
      <c r="C59" s="1" t="s">
        <v>952</v>
      </c>
      <c r="D59" s="253" t="s">
        <v>1080</v>
      </c>
      <c r="E59" s="224" t="s">
        <v>392</v>
      </c>
      <c r="F59" s="1036"/>
      <c r="G59" s="1036"/>
      <c r="H59" s="1036"/>
      <c r="I59" s="1036"/>
      <c r="J59" s="1036"/>
      <c r="K59" s="1036"/>
      <c r="L59" s="1036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1037"/>
      <c r="AD59" s="1073"/>
      <c r="AE59" s="33"/>
      <c r="AF59" s="208"/>
      <c r="AG59" s="50"/>
      <c r="AH59" s="50"/>
      <c r="AI59" s="50"/>
      <c r="AJ59" s="209"/>
      <c r="AK59" s="30"/>
      <c r="AL59" s="30"/>
    </row>
    <row r="60" spans="1:38" s="2" customFormat="1" ht="12.75" customHeight="1">
      <c r="A60" s="2" t="s">
        <v>1477</v>
      </c>
      <c r="B60" s="2" t="s">
        <v>1478</v>
      </c>
      <c r="C60" s="1" t="s">
        <v>904</v>
      </c>
      <c r="D60" s="253" t="s">
        <v>1080</v>
      </c>
      <c r="E60" s="224" t="s">
        <v>392</v>
      </c>
      <c r="F60" s="1036"/>
      <c r="G60" s="1036"/>
      <c r="H60" s="1036"/>
      <c r="I60" s="1036"/>
      <c r="J60" s="1036"/>
      <c r="K60" s="1036"/>
      <c r="L60" s="1036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1037"/>
      <c r="AD60" s="230"/>
      <c r="AE60" s="33"/>
      <c r="AF60" s="208"/>
      <c r="AG60" s="50"/>
      <c r="AH60" s="50"/>
      <c r="AI60" s="50"/>
      <c r="AJ60" s="209"/>
      <c r="AK60" s="30"/>
      <c r="AL60" s="30"/>
    </row>
    <row r="61" spans="1:38" s="2" customFormat="1" ht="12.75" customHeight="1">
      <c r="A61" s="30"/>
      <c r="C61" s="1"/>
      <c r="D61" s="254"/>
      <c r="E61" s="224"/>
      <c r="F61" s="1036"/>
      <c r="G61" s="1036"/>
      <c r="H61" s="1036"/>
      <c r="I61" s="1036"/>
      <c r="J61" s="1036"/>
      <c r="K61" s="1036"/>
      <c r="L61" s="1036"/>
      <c r="M61" s="1036"/>
      <c r="N61" s="1036"/>
      <c r="O61" s="1036"/>
      <c r="P61" s="1036"/>
      <c r="Q61" s="1036"/>
      <c r="R61" s="1036"/>
      <c r="S61" s="1036"/>
      <c r="T61" s="1036"/>
      <c r="U61" s="1098"/>
      <c r="V61" s="1098"/>
      <c r="W61" s="1098"/>
      <c r="X61" s="249"/>
      <c r="Y61" s="249"/>
      <c r="Z61" s="1099"/>
      <c r="AA61" s="1099"/>
      <c r="AB61" s="1099"/>
      <c r="AC61" s="1037"/>
      <c r="AD61" s="230"/>
      <c r="AE61" s="33"/>
      <c r="AF61" s="208"/>
      <c r="AG61" s="50"/>
      <c r="AH61" s="50"/>
      <c r="AI61" s="50"/>
      <c r="AJ61" s="209"/>
      <c r="AK61" s="30"/>
      <c r="AL61" s="30"/>
    </row>
    <row r="62" spans="1:38" s="2" customFormat="1" ht="12.75" customHeight="1">
      <c r="A62" s="54" t="s">
        <v>1483</v>
      </c>
      <c r="C62" s="1"/>
      <c r="D62" s="254"/>
      <c r="E62" s="224"/>
      <c r="F62" s="1036"/>
      <c r="G62" s="1036"/>
      <c r="H62" s="1036"/>
      <c r="I62" s="1036"/>
      <c r="J62" s="1036"/>
      <c r="K62" s="1036"/>
      <c r="L62" s="1036"/>
      <c r="M62" s="1036"/>
      <c r="N62" s="1036"/>
      <c r="O62" s="1036"/>
      <c r="P62" s="1036"/>
      <c r="Q62" s="1036"/>
      <c r="R62" s="1036"/>
      <c r="S62" s="1036"/>
      <c r="T62" s="1036"/>
      <c r="U62" s="1098"/>
      <c r="V62" s="1098"/>
      <c r="W62" s="1098"/>
      <c r="X62" s="249"/>
      <c r="Y62" s="249"/>
      <c r="Z62" s="1095"/>
      <c r="AA62" s="1095"/>
      <c r="AB62" s="1095"/>
      <c r="AE62" s="33"/>
      <c r="AF62" s="208"/>
      <c r="AG62" s="50"/>
      <c r="AH62" s="50"/>
      <c r="AI62" s="50"/>
      <c r="AJ62" s="209"/>
      <c r="AK62" s="30"/>
      <c r="AL62" s="30"/>
    </row>
    <row r="63" spans="1:38" s="2" customFormat="1" ht="12.75" customHeight="1">
      <c r="A63" s="2" t="s">
        <v>1484</v>
      </c>
      <c r="B63" s="2" t="s">
        <v>1488</v>
      </c>
      <c r="C63" s="1"/>
      <c r="D63" s="253" t="s">
        <v>1080</v>
      </c>
      <c r="E63" s="224" t="s">
        <v>392</v>
      </c>
      <c r="F63" s="1036"/>
      <c r="G63" s="1036"/>
      <c r="H63" s="1036"/>
      <c r="I63" s="1036"/>
      <c r="J63" s="1036"/>
      <c r="K63" s="1036"/>
      <c r="L63" s="1036"/>
      <c r="M63" s="1036"/>
      <c r="N63" s="1036"/>
      <c r="O63" s="1036"/>
      <c r="P63" s="1036"/>
      <c r="Q63" s="1036"/>
      <c r="R63" s="1036"/>
      <c r="S63" s="1036"/>
      <c r="T63" s="1036"/>
      <c r="U63" s="1095"/>
      <c r="V63" s="1095"/>
      <c r="W63" s="1095"/>
      <c r="X63" s="1095"/>
      <c r="Y63" s="1095"/>
      <c r="Z63" s="1095"/>
      <c r="AA63" s="1095"/>
      <c r="AB63" s="1095"/>
      <c r="AC63" s="1047"/>
      <c r="AD63" s="1074"/>
      <c r="AE63" s="33"/>
      <c r="AF63" s="208"/>
      <c r="AG63" s="50"/>
      <c r="AH63" s="50"/>
      <c r="AI63" s="50"/>
      <c r="AJ63" s="209"/>
      <c r="AK63" s="30"/>
      <c r="AL63" s="30"/>
    </row>
    <row r="64" spans="1:38" s="2" customFormat="1" ht="12.75" customHeight="1">
      <c r="A64" s="2" t="s">
        <v>1485</v>
      </c>
      <c r="B64" s="2" t="s">
        <v>1489</v>
      </c>
      <c r="C64" s="1"/>
      <c r="D64" s="253" t="s">
        <v>1080</v>
      </c>
      <c r="E64" s="224" t="s">
        <v>392</v>
      </c>
      <c r="F64" s="1036"/>
      <c r="G64" s="1036"/>
      <c r="H64" s="1036"/>
      <c r="I64" s="1036"/>
      <c r="J64" s="1036"/>
      <c r="K64" s="1036"/>
      <c r="L64" s="1036"/>
      <c r="M64" s="1036"/>
      <c r="N64" s="1036"/>
      <c r="O64" s="1036"/>
      <c r="P64" s="1036"/>
      <c r="Q64" s="1036"/>
      <c r="R64" s="1036"/>
      <c r="S64" s="1036"/>
      <c r="T64" s="1036"/>
      <c r="U64" s="1095"/>
      <c r="V64" s="1095"/>
      <c r="W64" s="1095"/>
      <c r="X64" s="1095"/>
      <c r="Y64" s="1095"/>
      <c r="Z64" s="1095"/>
      <c r="AA64" s="1095"/>
      <c r="AB64" s="1095"/>
      <c r="AC64" s="1047"/>
      <c r="AD64" s="1074"/>
      <c r="AE64" s="33"/>
      <c r="AF64" s="208"/>
      <c r="AG64" s="50"/>
      <c r="AH64" s="50"/>
      <c r="AI64" s="50"/>
      <c r="AJ64" s="209"/>
      <c r="AK64" s="30"/>
      <c r="AL64" s="30"/>
    </row>
    <row r="65" spans="1:38" s="2" customFormat="1" ht="12.75" customHeight="1">
      <c r="A65" s="2" t="s">
        <v>1486</v>
      </c>
      <c r="B65" s="2" t="s">
        <v>1490</v>
      </c>
      <c r="C65" s="1"/>
      <c r="D65" s="253" t="s">
        <v>1080</v>
      </c>
      <c r="E65" s="224" t="s">
        <v>392</v>
      </c>
      <c r="F65" s="1036"/>
      <c r="G65" s="1036"/>
      <c r="H65" s="1036"/>
      <c r="I65" s="1036"/>
      <c r="J65" s="1036"/>
      <c r="K65" s="1036"/>
      <c r="L65" s="1036"/>
      <c r="M65" s="1036"/>
      <c r="N65" s="1036"/>
      <c r="O65" s="1036"/>
      <c r="P65" s="1036"/>
      <c r="Q65" s="1036"/>
      <c r="R65" s="1036"/>
      <c r="S65" s="1036"/>
      <c r="T65" s="1036"/>
      <c r="U65" s="1095"/>
      <c r="V65" s="1095"/>
      <c r="W65" s="1095"/>
      <c r="X65" s="1095"/>
      <c r="Y65" s="1095"/>
      <c r="Z65" s="1095"/>
      <c r="AA65" s="1095"/>
      <c r="AB65" s="1095"/>
      <c r="AC65" s="1047"/>
      <c r="AD65" s="1074"/>
      <c r="AE65" s="33"/>
      <c r="AF65" s="208"/>
      <c r="AG65" s="50"/>
      <c r="AH65" s="50"/>
      <c r="AI65" s="50"/>
      <c r="AJ65" s="209"/>
      <c r="AK65" s="30"/>
      <c r="AL65" s="30"/>
    </row>
    <row r="66" spans="1:38" s="2" customFormat="1" ht="12.75" customHeight="1">
      <c r="A66" s="2" t="s">
        <v>1487</v>
      </c>
      <c r="B66" s="2" t="s">
        <v>1491</v>
      </c>
      <c r="C66" s="1"/>
      <c r="D66" s="253" t="s">
        <v>1080</v>
      </c>
      <c r="E66" s="224" t="s">
        <v>392</v>
      </c>
      <c r="F66" s="1036"/>
      <c r="G66" s="1036"/>
      <c r="H66" s="1036"/>
      <c r="I66" s="1036"/>
      <c r="J66" s="1036"/>
      <c r="K66" s="1036"/>
      <c r="L66" s="1036"/>
      <c r="M66" s="1036"/>
      <c r="N66" s="1036"/>
      <c r="O66" s="1036"/>
      <c r="P66" s="1036"/>
      <c r="Q66" s="1036"/>
      <c r="R66" s="1036"/>
      <c r="S66" s="1036"/>
      <c r="T66" s="1036"/>
      <c r="U66" s="1076"/>
      <c r="V66" s="1076"/>
      <c r="W66" s="1076"/>
      <c r="X66" s="1076"/>
      <c r="Y66" s="1076"/>
      <c r="Z66" s="1076"/>
      <c r="AA66" s="1076"/>
      <c r="AB66" s="1076"/>
      <c r="AE66" s="33"/>
      <c r="AF66" s="208"/>
      <c r="AG66" s="50"/>
      <c r="AH66" s="50"/>
      <c r="AI66" s="50"/>
      <c r="AJ66" s="209"/>
      <c r="AK66" s="30"/>
      <c r="AL66" s="30"/>
    </row>
    <row r="67" spans="1:38" s="2" customFormat="1" ht="12.75" customHeight="1">
      <c r="A67" s="30"/>
      <c r="C67" s="1"/>
      <c r="D67" s="254"/>
      <c r="E67" s="224"/>
      <c r="F67" s="1036"/>
      <c r="G67" s="1036"/>
      <c r="H67" s="1036"/>
      <c r="I67" s="1036"/>
      <c r="J67" s="1036"/>
      <c r="K67" s="1036"/>
      <c r="L67" s="1036"/>
      <c r="M67" s="1036"/>
      <c r="N67" s="1036"/>
      <c r="O67" s="1036"/>
      <c r="P67" s="1036"/>
      <c r="Q67" s="1036"/>
      <c r="R67" s="1036"/>
      <c r="S67" s="1036"/>
      <c r="T67" s="1036"/>
      <c r="U67" s="1076"/>
      <c r="V67" s="1076"/>
      <c r="W67" s="1076"/>
      <c r="X67" s="1076"/>
      <c r="Y67" s="1076"/>
      <c r="Z67" s="1076"/>
      <c r="AA67" s="1076"/>
      <c r="AB67" s="1076"/>
      <c r="AE67" s="33"/>
      <c r="AF67" s="208"/>
      <c r="AG67" s="50"/>
      <c r="AH67" s="50"/>
      <c r="AI67" s="50"/>
      <c r="AJ67" s="209"/>
      <c r="AK67" s="30"/>
      <c r="AL67" s="30"/>
    </row>
    <row r="68" spans="1:38" s="2" customFormat="1">
      <c r="A68" s="123" t="s">
        <v>151</v>
      </c>
      <c r="B68" s="11"/>
      <c r="C68" s="23" t="s">
        <v>953</v>
      </c>
      <c r="D68" s="255"/>
      <c r="E68" s="224"/>
      <c r="F68" s="1036"/>
      <c r="G68" s="1036"/>
      <c r="H68" s="1036"/>
      <c r="I68" s="1036"/>
      <c r="J68" s="1036"/>
      <c r="K68" s="1036"/>
      <c r="L68" s="1036"/>
      <c r="M68" s="1036"/>
      <c r="N68" s="1036"/>
      <c r="O68" s="1036"/>
      <c r="P68" s="1036"/>
      <c r="Q68" s="1036"/>
      <c r="R68" s="1036"/>
      <c r="S68" s="1036"/>
      <c r="T68" s="1036"/>
      <c r="U68" s="1076"/>
      <c r="V68" s="1076"/>
      <c r="W68" s="1076"/>
      <c r="X68" s="1076"/>
      <c r="Y68" s="1076"/>
      <c r="Z68" s="1076"/>
      <c r="AA68" s="1076"/>
      <c r="AB68" s="1076"/>
      <c r="AE68" s="30"/>
      <c r="AF68" s="208"/>
      <c r="AG68" s="50"/>
      <c r="AH68" s="50"/>
      <c r="AI68" s="50"/>
      <c r="AJ68" s="209"/>
      <c r="AK68" s="30"/>
      <c r="AL68" s="30"/>
    </row>
    <row r="69" spans="1:38" s="2" customFormat="1">
      <c r="A69" s="30" t="s">
        <v>689</v>
      </c>
      <c r="B69" s="11" t="s">
        <v>152</v>
      </c>
      <c r="C69" s="30" t="s">
        <v>954</v>
      </c>
      <c r="D69" s="283" t="s">
        <v>1080</v>
      </c>
      <c r="E69" s="224" t="s">
        <v>390</v>
      </c>
      <c r="F69" s="1036"/>
      <c r="G69" s="1036"/>
      <c r="H69" s="1036"/>
      <c r="I69" s="1036"/>
      <c r="J69" s="1036"/>
      <c r="K69" s="1036"/>
      <c r="L69" s="1036"/>
      <c r="M69" s="1036"/>
      <c r="N69" s="1036"/>
      <c r="O69" s="1036"/>
      <c r="P69" s="1036"/>
      <c r="Q69" s="1036"/>
      <c r="R69" s="1036"/>
      <c r="S69" s="1034"/>
      <c r="T69" s="1034"/>
      <c r="U69" s="1034"/>
      <c r="V69" s="1034"/>
      <c r="W69" s="1034"/>
      <c r="X69" s="1034"/>
      <c r="Y69" s="1034"/>
      <c r="Z69" s="1034"/>
      <c r="AA69" s="1034"/>
      <c r="AB69" s="1034"/>
      <c r="AC69" s="1199"/>
      <c r="AE69" s="33"/>
      <c r="AF69" s="208" t="str">
        <f t="shared" ref="AF69:AF74" si="6">IF(AND(Y69&lt;&gt;0,Z69&lt;&gt;""),(Z69/Y69-1),"")</f>
        <v/>
      </c>
      <c r="AG69" s="50" t="str">
        <f t="shared" ref="AG69:AG74" si="7">IF(AND(X69&lt;&gt;0,Y69&lt;&gt;""),(Y69/X69-1),"")</f>
        <v/>
      </c>
      <c r="AH69" s="50" t="str">
        <f t="shared" ref="AH69:AH74" si="8">IF(AND(W69&lt;&gt;0,X69&lt;&gt;""),(X69/W69-1),"")</f>
        <v/>
      </c>
      <c r="AI69" s="50" t="str">
        <f t="shared" ref="AI69:AI74" si="9">IF(AND(V69&lt;&gt;0,V69&lt;&gt;""),(W69/V69-1),"")</f>
        <v/>
      </c>
      <c r="AJ69" s="209" t="str">
        <f t="shared" ref="AJ69:AJ74" si="10">IF(AND(U69&lt;&gt;0,U69&lt;&gt;""),(V69/U69-1),"")</f>
        <v/>
      </c>
      <c r="AK69" s="30"/>
      <c r="AL69" s="30"/>
    </row>
    <row r="70" spans="1:38" s="2" customFormat="1">
      <c r="A70" s="30" t="s">
        <v>375</v>
      </c>
      <c r="B70" s="11" t="s">
        <v>153</v>
      </c>
      <c r="C70" s="30" t="s">
        <v>955</v>
      </c>
      <c r="D70" s="283" t="s">
        <v>1080</v>
      </c>
      <c r="E70" s="224" t="s">
        <v>390</v>
      </c>
      <c r="F70" s="1036"/>
      <c r="G70" s="1036"/>
      <c r="H70" s="1036"/>
      <c r="I70" s="1036"/>
      <c r="J70" s="1036"/>
      <c r="K70" s="1036"/>
      <c r="L70" s="1036"/>
      <c r="M70" s="1036"/>
      <c r="N70" s="1036"/>
      <c r="O70" s="1036"/>
      <c r="P70" s="1036"/>
      <c r="Q70" s="1036"/>
      <c r="R70" s="1036"/>
      <c r="S70" s="1036"/>
      <c r="T70" s="1036"/>
      <c r="U70" s="1036"/>
      <c r="V70" s="1036"/>
      <c r="W70" s="1036"/>
      <c r="X70" s="1036"/>
      <c r="Y70" s="1036"/>
      <c r="Z70" s="1036"/>
      <c r="AA70" s="1036"/>
      <c r="AB70" s="1036"/>
      <c r="AC70" s="1037"/>
      <c r="AE70" s="33"/>
      <c r="AF70" s="208" t="str">
        <f t="shared" si="6"/>
        <v/>
      </c>
      <c r="AG70" s="50" t="str">
        <f t="shared" si="7"/>
        <v/>
      </c>
      <c r="AH70" s="50" t="str">
        <f t="shared" si="8"/>
        <v/>
      </c>
      <c r="AI70" s="50" t="str">
        <f t="shared" si="9"/>
        <v/>
      </c>
      <c r="AJ70" s="209" t="str">
        <f t="shared" si="10"/>
        <v/>
      </c>
      <c r="AK70" s="30"/>
      <c r="AL70" s="30"/>
    </row>
    <row r="71" spans="1:38" s="2" customFormat="1">
      <c r="A71" s="30" t="s">
        <v>374</v>
      </c>
      <c r="B71" s="2" t="s">
        <v>154</v>
      </c>
      <c r="C71" s="2" t="s">
        <v>956</v>
      </c>
      <c r="D71" s="283" t="s">
        <v>1080</v>
      </c>
      <c r="E71" s="224" t="s">
        <v>390</v>
      </c>
      <c r="F71" s="1036"/>
      <c r="G71" s="1036"/>
      <c r="H71" s="1036"/>
      <c r="I71" s="1036"/>
      <c r="J71" s="1036"/>
      <c r="K71" s="1036"/>
      <c r="L71" s="1036"/>
      <c r="M71" s="1036"/>
      <c r="N71" s="1036"/>
      <c r="O71" s="1036"/>
      <c r="P71" s="1036"/>
      <c r="Q71" s="1036"/>
      <c r="R71" s="1036"/>
      <c r="S71" s="1036"/>
      <c r="T71" s="1036"/>
      <c r="U71" s="1036"/>
      <c r="V71" s="1036"/>
      <c r="W71" s="1036"/>
      <c r="X71" s="1036"/>
      <c r="Y71" s="1036"/>
      <c r="Z71" s="1036"/>
      <c r="AA71" s="1036"/>
      <c r="AB71" s="1036"/>
      <c r="AC71" s="1037"/>
      <c r="AE71" s="33"/>
      <c r="AF71" s="208" t="str">
        <f t="shared" si="6"/>
        <v/>
      </c>
      <c r="AG71" s="50" t="str">
        <f t="shared" si="7"/>
        <v/>
      </c>
      <c r="AH71" s="50" t="str">
        <f t="shared" si="8"/>
        <v/>
      </c>
      <c r="AI71" s="50" t="str">
        <f t="shared" si="9"/>
        <v/>
      </c>
      <c r="AJ71" s="209" t="str">
        <f t="shared" si="10"/>
        <v/>
      </c>
      <c r="AK71" s="30"/>
      <c r="AL71" s="30"/>
    </row>
    <row r="72" spans="1:38" s="2" customFormat="1">
      <c r="A72" s="30" t="s">
        <v>376</v>
      </c>
      <c r="B72" s="11" t="s">
        <v>155</v>
      </c>
      <c r="C72" s="30" t="s">
        <v>957</v>
      </c>
      <c r="D72" s="283" t="s">
        <v>1080</v>
      </c>
      <c r="E72" s="224" t="s">
        <v>390</v>
      </c>
      <c r="F72" s="1036"/>
      <c r="G72" s="1036"/>
      <c r="H72" s="1036"/>
      <c r="I72" s="1036"/>
      <c r="J72" s="1036"/>
      <c r="K72" s="1036"/>
      <c r="L72" s="1036"/>
      <c r="M72" s="1036"/>
      <c r="N72" s="1036"/>
      <c r="O72" s="1036"/>
      <c r="P72" s="1036"/>
      <c r="Q72" s="1036"/>
      <c r="R72" s="1036"/>
      <c r="S72" s="1036"/>
      <c r="T72" s="1036"/>
      <c r="U72" s="1036"/>
      <c r="V72" s="1036"/>
      <c r="W72" s="1036"/>
      <c r="X72" s="1036"/>
      <c r="Y72" s="1036"/>
      <c r="Z72" s="1036"/>
      <c r="AA72" s="1036"/>
      <c r="AB72" s="1036"/>
      <c r="AC72" s="1037"/>
      <c r="AE72" s="33"/>
      <c r="AF72" s="208" t="str">
        <f t="shared" si="6"/>
        <v/>
      </c>
      <c r="AG72" s="50" t="str">
        <f t="shared" si="7"/>
        <v/>
      </c>
      <c r="AH72" s="50" t="str">
        <f t="shared" si="8"/>
        <v/>
      </c>
      <c r="AI72" s="50" t="str">
        <f t="shared" si="9"/>
        <v/>
      </c>
      <c r="AJ72" s="209" t="str">
        <f t="shared" si="10"/>
        <v/>
      </c>
      <c r="AK72" s="30"/>
      <c r="AL72" s="30"/>
    </row>
    <row r="73" spans="1:38" s="2" customFormat="1">
      <c r="A73" s="30" t="s">
        <v>377</v>
      </c>
      <c r="B73" s="11" t="s">
        <v>156</v>
      </c>
      <c r="C73" s="30" t="s">
        <v>958</v>
      </c>
      <c r="D73" s="283" t="s">
        <v>1080</v>
      </c>
      <c r="E73" s="224" t="s">
        <v>390</v>
      </c>
      <c r="F73" s="1036"/>
      <c r="G73" s="1036"/>
      <c r="H73" s="1036"/>
      <c r="I73" s="1036"/>
      <c r="J73" s="1036"/>
      <c r="K73" s="1036"/>
      <c r="L73" s="1036"/>
      <c r="M73" s="1036"/>
      <c r="N73" s="1036"/>
      <c r="O73" s="1036"/>
      <c r="P73" s="1036"/>
      <c r="Q73" s="1036"/>
      <c r="R73" s="1036"/>
      <c r="S73" s="1036"/>
      <c r="T73" s="1036"/>
      <c r="U73" s="1036"/>
      <c r="V73" s="1036"/>
      <c r="W73" s="1036"/>
      <c r="X73" s="1036"/>
      <c r="Y73" s="1036"/>
      <c r="Z73" s="1036"/>
      <c r="AA73" s="1036"/>
      <c r="AB73" s="1036"/>
      <c r="AC73" s="1037"/>
      <c r="AE73" s="33"/>
      <c r="AF73" s="208" t="str">
        <f t="shared" si="6"/>
        <v/>
      </c>
      <c r="AG73" s="50" t="str">
        <f t="shared" si="7"/>
        <v/>
      </c>
      <c r="AH73" s="50" t="str">
        <f t="shared" si="8"/>
        <v/>
      </c>
      <c r="AI73" s="50" t="str">
        <f t="shared" si="9"/>
        <v/>
      </c>
      <c r="AJ73" s="209" t="str">
        <f t="shared" si="10"/>
        <v/>
      </c>
      <c r="AK73" s="30"/>
      <c r="AL73" s="30"/>
    </row>
    <row r="74" spans="1:38" s="2" customFormat="1">
      <c r="A74" s="2" t="s">
        <v>1479</v>
      </c>
      <c r="B74" s="2" t="s">
        <v>1480</v>
      </c>
      <c r="C74" s="2" t="s">
        <v>916</v>
      </c>
      <c r="D74" s="283" t="s">
        <v>1080</v>
      </c>
      <c r="E74" s="224" t="s">
        <v>390</v>
      </c>
      <c r="F74" s="1036"/>
      <c r="G74" s="1036"/>
      <c r="H74" s="1036"/>
      <c r="I74" s="1036"/>
      <c r="J74" s="1036"/>
      <c r="K74" s="1036"/>
      <c r="L74" s="1036"/>
      <c r="M74" s="1036"/>
      <c r="N74" s="1036"/>
      <c r="O74" s="1036"/>
      <c r="P74" s="1036"/>
      <c r="Q74" s="1036"/>
      <c r="R74" s="1036"/>
      <c r="S74" s="1036"/>
      <c r="T74" s="1036"/>
      <c r="U74" s="1036"/>
      <c r="V74" s="1036"/>
      <c r="W74" s="1036"/>
      <c r="X74" s="1036"/>
      <c r="Y74" s="1036"/>
      <c r="Z74" s="1036"/>
      <c r="AA74" s="1036"/>
      <c r="AB74" s="1036"/>
      <c r="AC74" s="1037"/>
      <c r="AD74" s="230"/>
      <c r="AE74" s="33"/>
      <c r="AF74" s="208" t="str">
        <f t="shared" si="6"/>
        <v/>
      </c>
      <c r="AG74" s="50" t="str">
        <f t="shared" si="7"/>
        <v/>
      </c>
      <c r="AH74" s="50" t="str">
        <f t="shared" si="8"/>
        <v/>
      </c>
      <c r="AI74" s="50" t="str">
        <f t="shared" si="9"/>
        <v/>
      </c>
      <c r="AJ74" s="209" t="str">
        <f t="shared" si="10"/>
        <v/>
      </c>
      <c r="AK74" s="30"/>
      <c r="AL74" s="30"/>
    </row>
    <row r="75" spans="1:38" s="2" customFormat="1">
      <c r="C75" s="23"/>
      <c r="D75" s="283"/>
      <c r="E75" s="224"/>
      <c r="F75" s="1036"/>
      <c r="G75" s="1036"/>
      <c r="H75" s="1036"/>
      <c r="I75" s="1036"/>
      <c r="J75" s="1036"/>
      <c r="K75" s="1036"/>
      <c r="L75" s="1036"/>
      <c r="M75" s="1036"/>
      <c r="N75" s="1036"/>
      <c r="O75" s="1036"/>
      <c r="P75" s="1036"/>
      <c r="Q75" s="1036"/>
      <c r="R75" s="1036"/>
      <c r="S75" s="1036"/>
      <c r="T75" s="1036"/>
      <c r="U75" s="1036"/>
      <c r="V75" s="1036"/>
      <c r="W75" s="1036"/>
      <c r="X75" s="236"/>
      <c r="Y75" s="236"/>
      <c r="Z75" s="230"/>
      <c r="AA75" s="230"/>
      <c r="AB75" s="230"/>
      <c r="AC75" s="1037"/>
      <c r="AD75" s="230"/>
      <c r="AE75" s="33"/>
      <c r="AF75" s="208"/>
      <c r="AG75" s="50"/>
      <c r="AH75" s="50"/>
      <c r="AI75" s="50"/>
      <c r="AJ75" s="209"/>
      <c r="AK75" s="30"/>
      <c r="AL75" s="30"/>
    </row>
    <row r="76" spans="1:38" s="2" customFormat="1">
      <c r="A76" s="123" t="s">
        <v>157</v>
      </c>
      <c r="B76" s="11"/>
      <c r="C76" s="23" t="s">
        <v>1242</v>
      </c>
      <c r="D76" s="255"/>
      <c r="E76" s="224"/>
      <c r="F76" s="1036"/>
      <c r="G76" s="1036"/>
      <c r="H76" s="1036"/>
      <c r="I76" s="1036"/>
      <c r="J76" s="1036"/>
      <c r="K76" s="1036"/>
      <c r="L76" s="1036"/>
      <c r="M76" s="1036"/>
      <c r="N76" s="1036"/>
      <c r="O76" s="1036"/>
      <c r="P76" s="1036"/>
      <c r="Q76" s="1036"/>
      <c r="R76" s="1036"/>
      <c r="S76" s="1036"/>
      <c r="T76" s="1036"/>
      <c r="U76" s="1036"/>
      <c r="V76" s="1036"/>
      <c r="W76" s="1036"/>
      <c r="X76" s="236"/>
      <c r="Y76" s="236"/>
      <c r="Z76" s="228"/>
      <c r="AA76" s="228"/>
      <c r="AB76" s="228"/>
      <c r="AC76" s="1047"/>
      <c r="AD76" s="228"/>
      <c r="AE76" s="30"/>
      <c r="AF76" s="208"/>
      <c r="AG76" s="50"/>
      <c r="AH76" s="50"/>
      <c r="AI76" s="50"/>
      <c r="AJ76" s="209"/>
      <c r="AK76" s="30"/>
      <c r="AL76" s="30"/>
    </row>
    <row r="77" spans="1:38" s="2" customFormat="1">
      <c r="A77" s="13" t="s">
        <v>650</v>
      </c>
      <c r="B77" s="1" t="s">
        <v>158</v>
      </c>
      <c r="C77" s="1" t="s">
        <v>1243</v>
      </c>
      <c r="D77" s="253" t="s">
        <v>1080</v>
      </c>
      <c r="E77" s="224" t="s">
        <v>392</v>
      </c>
      <c r="F77" s="1036"/>
      <c r="G77" s="1036"/>
      <c r="H77" s="1036"/>
      <c r="I77" s="1036"/>
      <c r="J77" s="1036"/>
      <c r="K77" s="1036"/>
      <c r="L77" s="1036"/>
      <c r="M77" s="1036"/>
      <c r="N77" s="1036"/>
      <c r="O77" s="1036"/>
      <c r="P77" s="1036"/>
      <c r="Q77" s="1036"/>
      <c r="R77" s="1036"/>
      <c r="S77" s="1077"/>
      <c r="T77" s="1077"/>
      <c r="U77" s="1077"/>
      <c r="V77" s="1077"/>
      <c r="W77" s="1077"/>
      <c r="X77" s="1077"/>
      <c r="Y77" s="1077"/>
      <c r="Z77" s="1077"/>
      <c r="AA77" s="1077"/>
      <c r="AB77" s="1077"/>
      <c r="AC77" s="1037"/>
      <c r="AE77" s="33"/>
      <c r="AF77" s="208"/>
      <c r="AG77" s="50"/>
      <c r="AH77" s="50"/>
      <c r="AI77" s="50"/>
      <c r="AJ77" s="209"/>
      <c r="AK77" s="30"/>
      <c r="AL77" s="30"/>
    </row>
    <row r="78" spans="1:38" s="2" customFormat="1">
      <c r="A78" s="13" t="s">
        <v>745</v>
      </c>
      <c r="B78" s="1" t="s">
        <v>159</v>
      </c>
      <c r="C78" s="1" t="s">
        <v>1244</v>
      </c>
      <c r="D78" s="253" t="s">
        <v>1080</v>
      </c>
      <c r="E78" s="224" t="s">
        <v>392</v>
      </c>
      <c r="F78" s="1036"/>
      <c r="G78" s="1036"/>
      <c r="H78" s="1036"/>
      <c r="I78" s="1036"/>
      <c r="J78" s="1036"/>
      <c r="K78" s="1036"/>
      <c r="L78" s="1036"/>
      <c r="M78" s="1036"/>
      <c r="N78" s="1036"/>
      <c r="O78" s="1036"/>
      <c r="P78" s="1036"/>
      <c r="Q78" s="1036"/>
      <c r="R78" s="1036"/>
      <c r="S78" s="1036"/>
      <c r="T78" s="1036"/>
      <c r="U78" s="1036"/>
      <c r="V78" s="1036"/>
      <c r="W78" s="1036"/>
      <c r="X78" s="236"/>
      <c r="Y78" s="236"/>
      <c r="Z78" s="228"/>
      <c r="AA78" s="228"/>
      <c r="AB78" s="228"/>
      <c r="AC78" s="1047"/>
      <c r="AE78" s="30"/>
      <c r="AF78" s="208"/>
      <c r="AG78" s="50"/>
      <c r="AH78" s="50"/>
      <c r="AI78" s="50"/>
      <c r="AJ78" s="209"/>
      <c r="AK78" s="30"/>
      <c r="AL78" s="30"/>
    </row>
    <row r="79" spans="1:38" s="2" customFormat="1">
      <c r="A79" s="23" t="s">
        <v>430</v>
      </c>
      <c r="B79" s="1" t="s">
        <v>160</v>
      </c>
      <c r="C79" s="1" t="s">
        <v>1245</v>
      </c>
      <c r="D79" s="253" t="s">
        <v>1080</v>
      </c>
      <c r="E79" s="224" t="s">
        <v>392</v>
      </c>
      <c r="F79" s="1036"/>
      <c r="G79" s="1036"/>
      <c r="H79" s="1036"/>
      <c r="I79" s="1036"/>
      <c r="J79" s="1036"/>
      <c r="K79" s="1036"/>
      <c r="L79" s="1036"/>
      <c r="M79" s="1036"/>
      <c r="N79" s="1036"/>
      <c r="O79" s="1036"/>
      <c r="P79" s="1036"/>
      <c r="Q79" s="1036"/>
      <c r="R79" s="1036"/>
      <c r="S79" s="1036"/>
      <c r="T79" s="1036"/>
      <c r="U79" s="1036"/>
      <c r="V79" s="1036"/>
      <c r="W79" s="1036"/>
      <c r="X79" s="236"/>
      <c r="Y79" s="236"/>
      <c r="Z79" s="230"/>
      <c r="AA79" s="230"/>
      <c r="AB79" s="230"/>
      <c r="AC79" s="1037"/>
      <c r="AE79" s="33"/>
      <c r="AF79" s="208"/>
      <c r="AG79" s="50"/>
      <c r="AH79" s="50"/>
      <c r="AI79" s="50"/>
      <c r="AJ79" s="209"/>
      <c r="AK79" s="30"/>
      <c r="AL79" s="30"/>
    </row>
    <row r="80" spans="1:38" s="2" customFormat="1">
      <c r="A80" s="1" t="s">
        <v>747</v>
      </c>
      <c r="B80" s="1" t="s">
        <v>161</v>
      </c>
      <c r="C80" s="1" t="s">
        <v>1246</v>
      </c>
      <c r="D80" s="253" t="s">
        <v>1080</v>
      </c>
      <c r="E80" s="224" t="s">
        <v>392</v>
      </c>
      <c r="F80" s="1036"/>
      <c r="G80" s="1036"/>
      <c r="H80" s="1036"/>
      <c r="I80" s="1036"/>
      <c r="J80" s="1036"/>
      <c r="K80" s="1036"/>
      <c r="L80" s="1036"/>
      <c r="M80" s="1036"/>
      <c r="N80" s="1036"/>
      <c r="O80" s="1036"/>
      <c r="P80" s="1036"/>
      <c r="Q80" s="1036"/>
      <c r="R80" s="1036"/>
      <c r="S80" s="1036"/>
      <c r="T80" s="1036"/>
      <c r="U80" s="1036"/>
      <c r="V80" s="1036"/>
      <c r="W80" s="1036"/>
      <c r="X80" s="236"/>
      <c r="Y80" s="236"/>
      <c r="Z80" s="230"/>
      <c r="AA80" s="230"/>
      <c r="AB80" s="230"/>
      <c r="AC80" s="1037"/>
      <c r="AE80" s="33"/>
      <c r="AF80" s="208"/>
      <c r="AG80" s="50"/>
      <c r="AH80" s="50"/>
      <c r="AI80" s="50"/>
      <c r="AJ80" s="209"/>
      <c r="AK80" s="30"/>
      <c r="AL80" s="30"/>
    </row>
    <row r="81" spans="1:38" s="2" customFormat="1">
      <c r="A81" s="23" t="s">
        <v>659</v>
      </c>
      <c r="B81" s="1" t="s">
        <v>162</v>
      </c>
      <c r="C81" s="1" t="s">
        <v>1247</v>
      </c>
      <c r="D81" s="253" t="s">
        <v>1080</v>
      </c>
      <c r="E81" s="224" t="s">
        <v>392</v>
      </c>
      <c r="F81" s="1052"/>
      <c r="G81" s="1052"/>
      <c r="H81" s="1052"/>
      <c r="I81" s="1052"/>
      <c r="J81" s="1052"/>
      <c r="K81" s="1052"/>
      <c r="L81" s="1052"/>
      <c r="M81" s="1052"/>
      <c r="N81" s="1052"/>
      <c r="O81" s="1052"/>
      <c r="P81" s="1052"/>
      <c r="Q81" s="1052"/>
      <c r="R81" s="1052"/>
      <c r="S81" s="1077"/>
      <c r="T81" s="1077"/>
      <c r="U81" s="1077"/>
      <c r="V81" s="1077"/>
      <c r="W81" s="1077"/>
      <c r="X81" s="1077"/>
      <c r="Y81" s="1077"/>
      <c r="Z81" s="1077"/>
      <c r="AA81" s="1077"/>
      <c r="AB81" s="1077"/>
      <c r="AC81" s="1047"/>
      <c r="AE81" s="35"/>
      <c r="AF81" s="208"/>
      <c r="AG81" s="50"/>
      <c r="AH81" s="50"/>
      <c r="AI81" s="50"/>
      <c r="AJ81" s="209"/>
      <c r="AK81" s="30"/>
      <c r="AL81" s="30"/>
    </row>
    <row r="82" spans="1:38" s="2" customFormat="1">
      <c r="A82" s="1" t="s">
        <v>746</v>
      </c>
      <c r="B82" s="1" t="s">
        <v>163</v>
      </c>
      <c r="C82" s="1" t="s">
        <v>1248</v>
      </c>
      <c r="D82" s="253" t="s">
        <v>1080</v>
      </c>
      <c r="E82" s="224" t="s">
        <v>392</v>
      </c>
      <c r="F82" s="1052"/>
      <c r="G82" s="1052"/>
      <c r="H82" s="1052"/>
      <c r="I82" s="1052"/>
      <c r="J82" s="1052"/>
      <c r="K82" s="1052"/>
      <c r="L82" s="1052"/>
      <c r="M82" s="1052"/>
      <c r="N82" s="1052"/>
      <c r="O82" s="1052"/>
      <c r="P82" s="1052"/>
      <c r="Q82" s="1052"/>
      <c r="R82" s="1052"/>
      <c r="S82" s="1052"/>
      <c r="T82" s="1052"/>
      <c r="U82" s="1052"/>
      <c r="V82" s="1052"/>
      <c r="W82" s="1036"/>
      <c r="X82" s="236"/>
      <c r="Y82" s="236"/>
      <c r="Z82" s="228"/>
      <c r="AA82" s="228"/>
      <c r="AB82" s="228"/>
      <c r="AC82" s="1047"/>
      <c r="AE82" s="35"/>
      <c r="AF82" s="208"/>
      <c r="AG82" s="50"/>
      <c r="AH82" s="50"/>
      <c r="AI82" s="50"/>
      <c r="AJ82" s="209"/>
      <c r="AK82" s="30"/>
      <c r="AL82" s="30"/>
    </row>
    <row r="83" spans="1:38" s="2" customFormat="1" ht="5.25" customHeight="1">
      <c r="A83" s="23"/>
      <c r="B83" s="6"/>
      <c r="C83" s="6"/>
      <c r="D83" s="254"/>
      <c r="E83" s="224"/>
      <c r="F83" s="1036"/>
      <c r="G83" s="1036"/>
      <c r="H83" s="1036"/>
      <c r="I83" s="1036"/>
      <c r="J83" s="1036"/>
      <c r="K83" s="1036"/>
      <c r="L83" s="1036"/>
      <c r="M83" s="1036"/>
      <c r="N83" s="1036"/>
      <c r="O83" s="1036"/>
      <c r="P83" s="1036"/>
      <c r="Q83" s="1036"/>
      <c r="R83" s="1036"/>
      <c r="S83" s="1036"/>
      <c r="T83" s="1036"/>
      <c r="U83" s="1036"/>
      <c r="V83" s="1036"/>
      <c r="W83" s="1036"/>
      <c r="X83" s="236"/>
      <c r="Y83" s="236"/>
      <c r="Z83" s="230"/>
      <c r="AA83" s="230"/>
      <c r="AB83" s="230"/>
      <c r="AC83" s="1037"/>
      <c r="AE83" s="33"/>
      <c r="AF83" s="208"/>
      <c r="AG83" s="50"/>
      <c r="AH83" s="50"/>
      <c r="AI83" s="50"/>
      <c r="AJ83" s="209"/>
      <c r="AK83" s="30"/>
      <c r="AL83" s="30"/>
    </row>
    <row r="84" spans="1:38" s="2" customFormat="1">
      <c r="A84" s="120" t="s">
        <v>164</v>
      </c>
      <c r="B84" s="6"/>
      <c r="C84" s="23" t="s">
        <v>1249</v>
      </c>
      <c r="D84" s="255"/>
      <c r="E84" s="224"/>
      <c r="F84" s="1036"/>
      <c r="G84" s="1036"/>
      <c r="H84" s="1036"/>
      <c r="I84" s="1036"/>
      <c r="J84" s="1036"/>
      <c r="K84" s="1036"/>
      <c r="L84" s="1036"/>
      <c r="M84" s="1036"/>
      <c r="N84" s="1036"/>
      <c r="O84" s="1036"/>
      <c r="P84" s="1036"/>
      <c r="Q84" s="1036"/>
      <c r="R84" s="1036"/>
      <c r="S84" s="1036"/>
      <c r="T84" s="1036"/>
      <c r="U84" s="1036"/>
      <c r="V84" s="1036"/>
      <c r="W84" s="1036"/>
      <c r="X84" s="236"/>
      <c r="Y84" s="236"/>
      <c r="Z84" s="228"/>
      <c r="AA84" s="228"/>
      <c r="AB84" s="228"/>
      <c r="AC84" s="1047"/>
      <c r="AE84" s="30"/>
      <c r="AF84" s="208"/>
      <c r="AG84" s="50"/>
      <c r="AH84" s="50"/>
      <c r="AI84" s="50"/>
      <c r="AJ84" s="209"/>
      <c r="AK84" s="30"/>
      <c r="AL84" s="30"/>
    </row>
    <row r="85" spans="1:38" s="37" customFormat="1">
      <c r="A85" s="4" t="s">
        <v>410</v>
      </c>
      <c r="B85" s="36" t="s">
        <v>165</v>
      </c>
      <c r="C85" s="30" t="s">
        <v>1250</v>
      </c>
      <c r="D85" s="253" t="s">
        <v>1080</v>
      </c>
      <c r="E85" s="268">
        <v>1</v>
      </c>
      <c r="F85" s="1061"/>
      <c r="G85" s="1052"/>
      <c r="H85" s="1052"/>
      <c r="I85" s="1052"/>
      <c r="J85" s="1052"/>
      <c r="K85" s="1061"/>
      <c r="L85" s="1061"/>
      <c r="M85" s="1061"/>
      <c r="N85" s="1061"/>
      <c r="O85" s="1061"/>
      <c r="P85" s="1061"/>
      <c r="Q85" s="1061"/>
      <c r="R85" s="1061"/>
      <c r="S85" s="1061"/>
      <c r="T85" s="1061"/>
      <c r="U85" s="1061"/>
      <c r="V85" s="1061"/>
      <c r="W85" s="1192"/>
      <c r="X85" s="1171"/>
      <c r="Y85" s="1171"/>
      <c r="Z85" s="1171"/>
      <c r="AA85" s="1171"/>
      <c r="AB85" s="1193"/>
      <c r="AC85" s="1078"/>
      <c r="AE85" s="38"/>
      <c r="AF85" s="208" t="str">
        <f>IF(AND(Y85&lt;&gt;0,Z85&lt;&gt;""),(Z85/Y85-1),"")</f>
        <v/>
      </c>
      <c r="AG85" s="50" t="str">
        <f>IF(AND(X85&lt;&gt;0,Y85&lt;&gt;""),(Y85/X85-1),"")</f>
        <v/>
      </c>
      <c r="AH85" s="50" t="str">
        <f>IF(AND(W85&lt;&gt;0,X85&lt;&gt;""),(X85/W85-1),"")</f>
        <v/>
      </c>
      <c r="AI85" s="50" t="str">
        <f>IF(AND(V85&lt;&gt;0,V85&lt;&gt;""),(W85/V85-1),"")</f>
        <v/>
      </c>
      <c r="AJ85" s="209" t="str">
        <f>IF(AND(U85&lt;&gt;0,U85&lt;&gt;""),(V85/U85-1),"")</f>
        <v/>
      </c>
    </row>
    <row r="86" spans="1:38" s="37" customFormat="1">
      <c r="A86" s="37" t="s">
        <v>570</v>
      </c>
      <c r="B86" s="36" t="s">
        <v>166</v>
      </c>
      <c r="C86" s="30" t="s">
        <v>1251</v>
      </c>
      <c r="D86" s="253" t="s">
        <v>1080</v>
      </c>
      <c r="E86" s="224" t="s">
        <v>392</v>
      </c>
      <c r="F86" s="1061"/>
      <c r="G86" s="1052"/>
      <c r="H86" s="1052"/>
      <c r="I86" s="1052"/>
      <c r="J86" s="1052"/>
      <c r="K86" s="1061"/>
      <c r="L86" s="1061"/>
      <c r="M86" s="1061"/>
      <c r="N86" s="1061"/>
      <c r="O86" s="1061"/>
      <c r="P86" s="1061"/>
      <c r="Q86" s="1061"/>
      <c r="R86" s="1061"/>
      <c r="S86" s="1061"/>
      <c r="T86" s="1061"/>
      <c r="U86" s="1061"/>
      <c r="V86" s="1194"/>
      <c r="W86" s="1194"/>
      <c r="X86" s="1195"/>
      <c r="Y86" s="1195"/>
      <c r="Z86" s="1195"/>
      <c r="AA86" s="1195"/>
      <c r="AB86" s="1196"/>
      <c r="AC86" s="624"/>
      <c r="AE86" s="38"/>
      <c r="AF86" s="208"/>
      <c r="AG86" s="50"/>
      <c r="AH86" s="50"/>
      <c r="AI86" s="50"/>
      <c r="AJ86" s="209"/>
    </row>
    <row r="87" spans="1:38" s="37" customFormat="1">
      <c r="A87" s="37" t="s">
        <v>571</v>
      </c>
      <c r="B87" s="36" t="s">
        <v>167</v>
      </c>
      <c r="C87" s="30" t="s">
        <v>1252</v>
      </c>
      <c r="D87" s="253" t="s">
        <v>1080</v>
      </c>
      <c r="E87" s="224" t="s">
        <v>392</v>
      </c>
      <c r="F87" s="1061"/>
      <c r="G87" s="1052"/>
      <c r="H87" s="1052"/>
      <c r="I87" s="1052"/>
      <c r="J87" s="1052"/>
      <c r="K87" s="1061"/>
      <c r="L87" s="1061"/>
      <c r="M87" s="1061"/>
      <c r="N87" s="1061"/>
      <c r="O87" s="1061"/>
      <c r="P87" s="1061"/>
      <c r="Q87" s="1061"/>
      <c r="R87" s="1061"/>
      <c r="S87" s="1061"/>
      <c r="T87" s="1061"/>
      <c r="U87" s="1061"/>
      <c r="V87" s="1061"/>
      <c r="W87" s="1061"/>
      <c r="X87" s="241"/>
      <c r="Y87" s="241"/>
      <c r="Z87" s="233"/>
      <c r="AA87" s="233"/>
      <c r="AB87" s="233"/>
      <c r="AC87" s="624"/>
      <c r="AE87" s="38"/>
      <c r="AF87" s="208"/>
      <c r="AG87" s="50"/>
      <c r="AH87" s="50"/>
      <c r="AI87" s="50"/>
      <c r="AJ87" s="209"/>
    </row>
    <row r="88" spans="1:38" s="2" customFormat="1">
      <c r="A88" s="30" t="s">
        <v>378</v>
      </c>
      <c r="B88" s="1" t="s">
        <v>168</v>
      </c>
      <c r="C88" s="23" t="s">
        <v>1253</v>
      </c>
      <c r="D88" s="253" t="s">
        <v>1080</v>
      </c>
      <c r="E88" s="224" t="s">
        <v>390</v>
      </c>
      <c r="F88" s="1036"/>
      <c r="G88" s="1036"/>
      <c r="H88" s="1036"/>
      <c r="I88" s="1036"/>
      <c r="J88" s="1036"/>
      <c r="K88" s="1036"/>
      <c r="L88" s="1036"/>
      <c r="M88"/>
      <c r="N88"/>
      <c r="O88"/>
      <c r="P88" s="1197"/>
      <c r="Q88" s="1197"/>
      <c r="R88"/>
      <c r="S88"/>
      <c r="T88"/>
      <c r="U88" s="1197"/>
      <c r="V88" s="1197"/>
      <c r="W88" s="1197"/>
      <c r="X88" s="1197"/>
      <c r="Y88" s="1197"/>
      <c r="Z88" s="1197"/>
      <c r="AA88" s="1197"/>
      <c r="AB88" s="1197"/>
      <c r="AC88" s="1037"/>
      <c r="AE88" s="33"/>
      <c r="AF88" s="208" t="str">
        <f>IF(AND(Y89&lt;&gt;0,Z89&lt;&gt;""),(Z89/Y89-1),"")</f>
        <v/>
      </c>
      <c r="AG88" s="50" t="str">
        <f>IF(AND(X89&lt;&gt;0,Y89&lt;&gt;""),(Y89/X89-1),"")</f>
        <v/>
      </c>
      <c r="AH88" s="50" t="str">
        <f>IF(AND(W89&lt;&gt;0,X89&lt;&gt;""),(X89/W89-1),"")</f>
        <v/>
      </c>
      <c r="AI88" s="50" t="str">
        <f>IF(AND(V88&lt;&gt;0,V88&lt;&gt;""),(W89/V88-1),"")</f>
        <v/>
      </c>
      <c r="AJ88" s="209" t="str">
        <f>IF(AND(U88&lt;&gt;0,U88&lt;&gt;""),(V88/U88-1),"")</f>
        <v/>
      </c>
      <c r="AK88" s="30"/>
      <c r="AL88" s="30"/>
    </row>
    <row r="89" spans="1:38" s="2" customFormat="1">
      <c r="A89" s="30" t="s">
        <v>379</v>
      </c>
      <c r="B89" s="6" t="s">
        <v>169</v>
      </c>
      <c r="C89" s="1" t="s">
        <v>914</v>
      </c>
      <c r="D89" s="253" t="s">
        <v>1080</v>
      </c>
      <c r="E89" s="224" t="s">
        <v>390</v>
      </c>
      <c r="F89" s="1036"/>
      <c r="G89" s="1036"/>
      <c r="H89" s="1036"/>
      <c r="I89" s="1036"/>
      <c r="J89" s="1036"/>
      <c r="K89" s="1036"/>
      <c r="L89" s="1036"/>
      <c r="M89" s="1036"/>
      <c r="N89" s="1036"/>
      <c r="O89" s="1036"/>
      <c r="P89" s="1036"/>
      <c r="Q89" s="1036"/>
      <c r="R89" s="1036"/>
      <c r="S89" s="1036"/>
      <c r="T89" s="1036"/>
      <c r="U89" s="1036"/>
      <c r="V89" s="1036"/>
      <c r="W89" s="1034"/>
      <c r="X89" s="1034"/>
      <c r="Y89" s="1034"/>
      <c r="Z89" s="1034"/>
      <c r="AA89" s="1034"/>
      <c r="AB89" s="1034"/>
      <c r="AC89" s="1037"/>
      <c r="AD89" s="230"/>
      <c r="AE89" s="33"/>
      <c r="AF89" s="208" t="e">
        <f>IF(AND(#REF!&lt;&gt;0,#REF!&lt;&gt;""),(#REF!/#REF!-1),"")</f>
        <v>#REF!</v>
      </c>
      <c r="AG89" s="50" t="e">
        <f>IF(AND(#REF!&lt;&gt;0,#REF!&lt;&gt;""),(#REF!/#REF!-1),"")</f>
        <v>#REF!</v>
      </c>
      <c r="AH89" s="50" t="e">
        <f>IF(AND(#REF!&lt;&gt;0,#REF!&lt;&gt;""),(#REF!/#REF!-1),"")</f>
        <v>#REF!</v>
      </c>
      <c r="AI89" s="50" t="str">
        <f>IF(AND(V89&lt;&gt;0,V89&lt;&gt;""),(#REF!/V89-1),"")</f>
        <v/>
      </c>
      <c r="AJ89" s="209" t="str">
        <f>IF(AND(U89&lt;&gt;0,U89&lt;&gt;""),(V89/U89-1),"")</f>
        <v/>
      </c>
      <c r="AK89" s="30"/>
      <c r="AL89" s="30"/>
    </row>
    <row r="90" spans="1:38" s="37" customFormat="1" ht="5.25" customHeight="1">
      <c r="B90" s="36"/>
      <c r="C90" s="36"/>
      <c r="D90" s="253"/>
      <c r="E90" s="268"/>
      <c r="F90" s="1061"/>
      <c r="G90" s="1052"/>
      <c r="H90" s="1052"/>
      <c r="I90" s="1052"/>
      <c r="J90" s="1052"/>
      <c r="K90" s="1061"/>
      <c r="L90" s="1061"/>
      <c r="M90" s="1235"/>
      <c r="N90" s="1061"/>
      <c r="O90" s="1061"/>
      <c r="P90" s="1061"/>
      <c r="Q90" s="1061"/>
      <c r="R90" s="1061"/>
      <c r="S90" s="1061"/>
      <c r="T90" s="1061"/>
      <c r="U90" s="1061"/>
      <c r="V90" s="1061"/>
      <c r="W90" s="1061"/>
      <c r="X90" s="241"/>
      <c r="Y90" s="241"/>
      <c r="Z90" s="233"/>
      <c r="AA90" s="233"/>
      <c r="AB90" s="233"/>
      <c r="AC90" s="624"/>
      <c r="AD90" s="233"/>
      <c r="AE90" s="38"/>
      <c r="AF90" s="208"/>
      <c r="AG90" s="50"/>
      <c r="AH90" s="50"/>
      <c r="AI90" s="50"/>
      <c r="AJ90" s="209"/>
    </row>
    <row r="91" spans="1:38" s="37" customFormat="1" ht="12" customHeight="1">
      <c r="A91" s="54" t="s">
        <v>170</v>
      </c>
      <c r="B91" s="36"/>
      <c r="C91" s="36"/>
      <c r="D91" s="255"/>
      <c r="E91" s="268"/>
      <c r="F91" s="1061"/>
      <c r="G91" s="1052"/>
      <c r="H91" s="1052"/>
      <c r="I91" s="1052"/>
      <c r="J91" s="1052"/>
      <c r="K91" s="1061"/>
      <c r="L91" s="1061"/>
      <c r="M91" s="1235"/>
      <c r="N91" s="1061"/>
      <c r="O91" s="1061"/>
      <c r="P91" s="1061"/>
      <c r="Q91" s="1061"/>
      <c r="R91" s="1061"/>
      <c r="S91" s="1061"/>
      <c r="T91" s="1061"/>
      <c r="U91" s="1061"/>
      <c r="V91" s="1061"/>
      <c r="W91" s="1061"/>
      <c r="X91" s="241"/>
      <c r="Y91" s="241"/>
      <c r="Z91" s="233"/>
      <c r="AA91" s="233"/>
      <c r="AB91" s="233"/>
      <c r="AC91" s="624"/>
      <c r="AD91" s="233"/>
      <c r="AE91" s="38"/>
      <c r="AF91" s="208"/>
      <c r="AG91" s="50"/>
      <c r="AH91" s="50"/>
      <c r="AI91" s="50"/>
      <c r="AJ91" s="209"/>
    </row>
    <row r="92" spans="1:38" s="37" customFormat="1" ht="12" customHeight="1">
      <c r="A92" s="981" t="s">
        <v>1033</v>
      </c>
      <c r="B92" s="37" t="s">
        <v>171</v>
      </c>
      <c r="D92" s="253" t="s">
        <v>1080</v>
      </c>
      <c r="E92" s="386" t="s">
        <v>1031</v>
      </c>
      <c r="F92" s="1061"/>
      <c r="G92" s="1052"/>
      <c r="H92" s="1052"/>
      <c r="I92" s="1052"/>
      <c r="J92" s="1052"/>
      <c r="K92" s="1061"/>
      <c r="L92" s="1061"/>
      <c r="M92" s="1061"/>
      <c r="N92" s="1061"/>
      <c r="O92" s="1061"/>
      <c r="P92" s="380"/>
      <c r="Q92" s="1061"/>
      <c r="R92" s="1061"/>
      <c r="S92" s="1061"/>
      <c r="T92" s="1061"/>
      <c r="U92" s="1404"/>
      <c r="V92" s="1404"/>
      <c r="W92" s="1404"/>
      <c r="X92" s="1404"/>
      <c r="Y92" s="1404"/>
      <c r="Z92" s="1404"/>
      <c r="AA92" s="1404"/>
      <c r="AB92" s="1404"/>
      <c r="AC92" s="1078"/>
      <c r="AD92" s="233"/>
      <c r="AE92" s="38"/>
      <c r="AF92" s="208" t="str">
        <f>IF(AND(Y92&lt;&gt;0,Z92&lt;&gt;""),(Z92/Y92-1),"")</f>
        <v/>
      </c>
      <c r="AG92" s="50" t="str">
        <f>IF(AND(X92&lt;&gt;0,Y92&lt;&gt;""),(Y92/X92-1),"")</f>
        <v/>
      </c>
      <c r="AH92" s="50" t="str">
        <f>IF(AND(W92&lt;&gt;0,X92&lt;&gt;""),(X92/W92-1),"")</f>
        <v/>
      </c>
      <c r="AI92" s="50" t="str">
        <f>IF(AND(V92&lt;&gt;0,V92&lt;&gt;""),(W92/V92-1),"")</f>
        <v/>
      </c>
      <c r="AJ92" s="209" t="str">
        <f>IF(AND(U92&lt;&gt;0,U92&lt;&gt;""),(V92/U92-1),"")</f>
        <v/>
      </c>
    </row>
    <row r="93" spans="1:38" s="495" customFormat="1" ht="12" customHeight="1">
      <c r="A93" s="495" t="s">
        <v>1032</v>
      </c>
      <c r="B93" s="37" t="s">
        <v>172</v>
      </c>
      <c r="C93" s="37"/>
      <c r="D93" s="757" t="s">
        <v>1080</v>
      </c>
      <c r="E93" s="1079" t="s">
        <v>1030</v>
      </c>
      <c r="F93" s="1056"/>
      <c r="G93" s="1080"/>
      <c r="H93" s="1080"/>
      <c r="I93" s="1080"/>
      <c r="J93" s="1080"/>
      <c r="K93" s="1056"/>
      <c r="L93" s="1056"/>
      <c r="M93" s="1056"/>
      <c r="N93" s="1056"/>
      <c r="O93" s="1056"/>
      <c r="P93" s="973"/>
      <c r="Q93" s="973"/>
      <c r="R93" s="973"/>
      <c r="S93" s="795"/>
      <c r="T93" s="1403"/>
      <c r="U93" s="250"/>
      <c r="V93" s="250"/>
      <c r="W93" s="250"/>
      <c r="X93" s="250"/>
      <c r="Y93" s="250"/>
      <c r="Z93" s="250"/>
      <c r="AA93" s="250"/>
      <c r="AB93" s="250"/>
      <c r="AC93" s="1078"/>
      <c r="AD93" s="1081"/>
      <c r="AE93" s="760"/>
      <c r="AF93" s="497" t="str">
        <f>IF(AND(Y93&lt;&gt;0,Z93&lt;&gt;""),(Z93/Y93-1),"")</f>
        <v/>
      </c>
      <c r="AG93" s="498" t="str">
        <f>IF(AND(X93&lt;&gt;0,Y93&lt;&gt;""),(Y93/X93-1),"")</f>
        <v/>
      </c>
      <c r="AH93" s="498" t="str">
        <f>IF(AND(W93&lt;&gt;0,X93&lt;&gt;""),(X93/W93-1),"")</f>
        <v/>
      </c>
      <c r="AI93" s="498" t="str">
        <f>IF(AND(V93&lt;&gt;0,V93&lt;&gt;""),(W93/V93-1),"")</f>
        <v/>
      </c>
      <c r="AJ93" s="499" t="str">
        <f>IF(AND(U93&lt;&gt;0,U93&lt;&gt;""),(V93/U93-1),"")</f>
        <v/>
      </c>
    </row>
    <row r="94" spans="1:38" s="37" customFormat="1" ht="12" customHeight="1">
      <c r="A94" s="981" t="s">
        <v>1034</v>
      </c>
      <c r="B94" t="s">
        <v>173</v>
      </c>
      <c r="C94"/>
      <c r="D94" s="253" t="s">
        <v>1080</v>
      </c>
      <c r="E94" s="386" t="s">
        <v>392</v>
      </c>
      <c r="F94" s="1061"/>
      <c r="G94" s="1052"/>
      <c r="H94" s="1052"/>
      <c r="I94" s="1052"/>
      <c r="J94" s="1052"/>
      <c r="K94" s="1061"/>
      <c r="L94" s="1061"/>
      <c r="M94" s="1061"/>
      <c r="N94" s="1061"/>
      <c r="O94" s="1061"/>
      <c r="P94" s="380"/>
      <c r="Q94" s="1061"/>
      <c r="R94" s="1061"/>
      <c r="S94" s="1061"/>
      <c r="T94" s="1406"/>
      <c r="U94" s="1406"/>
      <c r="V94" s="1406"/>
      <c r="W94" s="1406"/>
      <c r="X94" s="1406"/>
      <c r="Y94" s="1406"/>
      <c r="Z94" s="1406"/>
      <c r="AA94" s="1406"/>
      <c r="AB94" s="1406"/>
      <c r="AC94" s="1078"/>
      <c r="AD94" s="233"/>
      <c r="AE94" s="38"/>
      <c r="AF94" s="208" t="str">
        <f>IF(AND(Y94&lt;&gt;0,Z94&lt;&gt;""),(Z94/Y94-1),"")</f>
        <v/>
      </c>
      <c r="AG94" s="50" t="str">
        <f>IF(AND(X94&lt;&gt;0,Y94&lt;&gt;""),(Y94/X94-1),"")</f>
        <v/>
      </c>
      <c r="AH94" s="50" t="str">
        <f>IF(AND(W94&lt;&gt;0,X94&lt;&gt;""),(X94/W94-1),"")</f>
        <v/>
      </c>
      <c r="AI94" s="50" t="str">
        <f>IF(AND(V94&lt;&gt;0,V94&lt;&gt;""),(W94/V94-1),"")</f>
        <v/>
      </c>
      <c r="AJ94" s="209" t="str">
        <f>IF(AND(U94&lt;&gt;0,U94&lt;&gt;""),(V94/U94-1),"")</f>
        <v/>
      </c>
    </row>
    <row r="95" spans="1:38" s="37" customFormat="1" ht="12" customHeight="1">
      <c r="A95" s="981"/>
      <c r="B95" s="386"/>
      <c r="C95" s="386"/>
      <c r="D95" s="255"/>
      <c r="E95" s="268"/>
      <c r="F95" s="1061"/>
      <c r="G95" s="1052"/>
      <c r="H95" s="1052"/>
      <c r="I95" s="1052"/>
      <c r="J95" s="1052"/>
      <c r="K95" s="1061"/>
      <c r="L95" s="1061"/>
      <c r="M95" s="1061"/>
      <c r="N95" s="1061"/>
      <c r="O95" s="1061"/>
      <c r="P95" s="1061"/>
      <c r="Q95" s="1061"/>
      <c r="R95" s="1061"/>
      <c r="S95" s="1061"/>
      <c r="T95" s="1061"/>
      <c r="U95" s="1061"/>
      <c r="V95" s="1061"/>
      <c r="W95" s="1061"/>
      <c r="X95" s="241"/>
      <c r="Y95" s="241"/>
      <c r="Z95" s="233"/>
      <c r="AA95" s="233"/>
      <c r="AB95" s="233"/>
      <c r="AC95" s="624"/>
      <c r="AD95" s="233"/>
      <c r="AE95" s="38"/>
      <c r="AF95" s="208"/>
      <c r="AG95" s="50"/>
      <c r="AH95" s="50"/>
      <c r="AI95" s="50"/>
      <c r="AJ95" s="209"/>
    </row>
    <row r="96" spans="1:38" s="37" customFormat="1" ht="12" customHeight="1">
      <c r="A96" s="982" t="s">
        <v>1498</v>
      </c>
      <c r="B96" s="386"/>
      <c r="C96" s="386"/>
      <c r="D96" s="255"/>
      <c r="E96" s="268"/>
      <c r="F96" s="1061"/>
      <c r="G96" s="1052"/>
      <c r="H96" s="1052"/>
      <c r="I96" s="1052"/>
      <c r="J96" s="1052"/>
      <c r="K96" s="1061"/>
      <c r="L96" s="1061"/>
      <c r="M96" s="1061"/>
      <c r="N96" s="1061"/>
      <c r="O96" s="1061"/>
      <c r="P96" s="1061"/>
      <c r="Q96" s="1061"/>
      <c r="R96" s="1061"/>
      <c r="S96" s="1061"/>
      <c r="T96" s="1061"/>
      <c r="U96" s="1061"/>
      <c r="V96" s="1061"/>
      <c r="W96" s="1061"/>
      <c r="X96" s="241"/>
      <c r="Y96" s="241"/>
      <c r="Z96" s="233"/>
      <c r="AA96" s="233"/>
      <c r="AB96" s="233"/>
      <c r="AC96" s="624"/>
      <c r="AD96" s="233"/>
      <c r="AE96" s="38"/>
      <c r="AF96" s="208"/>
      <c r="AG96" s="50"/>
      <c r="AH96" s="50"/>
      <c r="AI96" s="50"/>
      <c r="AJ96" s="209"/>
    </row>
    <row r="97" spans="1:38" s="2" customFormat="1" ht="12.75" customHeight="1">
      <c r="A97" s="2" t="s">
        <v>1494</v>
      </c>
      <c r="B97" s="1" t="s">
        <v>1495</v>
      </c>
      <c r="C97" s="1"/>
      <c r="D97" s="253" t="s">
        <v>1080</v>
      </c>
      <c r="E97" s="224" t="s">
        <v>390</v>
      </c>
      <c r="F97" s="1036"/>
      <c r="G97" s="1036"/>
      <c r="H97" s="1036"/>
      <c r="I97" s="1036"/>
      <c r="J97" s="1036"/>
      <c r="K97" s="1036"/>
      <c r="L97" s="1036"/>
      <c r="M97" s="1036"/>
      <c r="N97" s="1036"/>
      <c r="O97" s="1036"/>
      <c r="P97" s="1036"/>
      <c r="Q97" s="1036"/>
      <c r="R97" s="1036"/>
      <c r="S97" s="1036"/>
      <c r="T97" s="1036"/>
      <c r="U97" s="1036"/>
      <c r="V97" s="1036"/>
      <c r="W97" s="1036"/>
      <c r="X97" s="1036"/>
      <c r="Y97" s="1036"/>
      <c r="Z97" s="1036"/>
      <c r="AA97" s="1036"/>
      <c r="AB97" s="1036"/>
      <c r="AC97" s="1037"/>
      <c r="AD97" s="1073"/>
      <c r="AE97" s="33"/>
      <c r="AF97" s="208"/>
      <c r="AG97" s="50"/>
      <c r="AH97" s="50"/>
      <c r="AI97" s="50"/>
      <c r="AJ97" s="209"/>
      <c r="AK97" s="30"/>
      <c r="AL97" s="30"/>
    </row>
    <row r="98" spans="1:38" s="2" customFormat="1" ht="12.75" customHeight="1">
      <c r="A98" s="2" t="s">
        <v>1492</v>
      </c>
      <c r="B98" s="1" t="s">
        <v>1493</v>
      </c>
      <c r="C98" s="1"/>
      <c r="D98" s="253" t="s">
        <v>1080</v>
      </c>
      <c r="E98" s="224" t="s">
        <v>392</v>
      </c>
      <c r="F98" s="1036"/>
      <c r="G98" s="1036"/>
      <c r="H98" s="1036"/>
      <c r="I98" s="1036"/>
      <c r="J98" s="1036"/>
      <c r="K98" s="1036"/>
      <c r="L98" s="1036"/>
      <c r="M98" s="1036"/>
      <c r="N98" s="1036"/>
      <c r="O98" s="1036"/>
      <c r="P98" s="1184"/>
      <c r="Q98" s="1100"/>
      <c r="R98" s="1100"/>
      <c r="S98" s="1100"/>
      <c r="T98" s="1100"/>
      <c r="U98" s="1100"/>
      <c r="V98" s="1100"/>
      <c r="W98" s="1100"/>
      <c r="X98" s="1100"/>
      <c r="Y98" s="1100"/>
      <c r="Z98" s="1100"/>
      <c r="AA98" s="1100"/>
      <c r="AB98" s="1100"/>
      <c r="AC98" s="1037"/>
      <c r="AD98" s="1073"/>
      <c r="AE98" s="33"/>
      <c r="AF98" s="208"/>
      <c r="AG98" s="50"/>
      <c r="AH98" s="50"/>
      <c r="AI98" s="50"/>
      <c r="AJ98" s="209"/>
      <c r="AK98" s="30"/>
      <c r="AL98" s="30"/>
    </row>
    <row r="99" spans="1:38" s="2" customFormat="1">
      <c r="A99" s="2" t="s">
        <v>1496</v>
      </c>
      <c r="B99" s="1" t="s">
        <v>1497</v>
      </c>
      <c r="C99" s="23"/>
      <c r="D99" s="283" t="s">
        <v>1080</v>
      </c>
      <c r="E99" s="224" t="s">
        <v>390</v>
      </c>
      <c r="F99" s="1036"/>
      <c r="G99" s="1036"/>
      <c r="H99" s="1036"/>
      <c r="I99" s="1036"/>
      <c r="J99" s="1036"/>
      <c r="K99" s="1036"/>
      <c r="L99" s="1036"/>
      <c r="M99" s="1036"/>
      <c r="N99" s="1036"/>
      <c r="O99" s="1036"/>
      <c r="P99" s="1036"/>
      <c r="Q99" s="1036"/>
      <c r="R99" s="1036"/>
      <c r="S99" s="1036"/>
      <c r="T99" s="1036"/>
      <c r="U99" s="1036"/>
      <c r="V99" s="1036"/>
      <c r="W99" s="1036"/>
      <c r="X99" s="1036"/>
      <c r="Y99" s="1036"/>
      <c r="Z99" s="1036"/>
      <c r="AA99" s="1036"/>
      <c r="AB99" s="1036"/>
      <c r="AC99" s="1037"/>
      <c r="AD99" s="1073"/>
      <c r="AE99" s="33"/>
      <c r="AF99" s="208" t="s">
        <v>2196</v>
      </c>
      <c r="AG99" s="50" t="s">
        <v>2196</v>
      </c>
      <c r="AH99" s="50" t="s">
        <v>2196</v>
      </c>
      <c r="AI99" s="50" t="s">
        <v>2196</v>
      </c>
      <c r="AJ99" s="209" t="s">
        <v>2196</v>
      </c>
      <c r="AK99" s="30"/>
      <c r="AL99" s="30"/>
    </row>
    <row r="100" spans="1:38" s="2" customFormat="1">
      <c r="A100" s="1"/>
      <c r="B100" s="1"/>
      <c r="C100" s="23"/>
      <c r="D100" s="283"/>
      <c r="E100" s="224"/>
      <c r="F100" s="1036"/>
      <c r="G100" s="1036"/>
      <c r="H100" s="1036"/>
      <c r="I100" s="1036"/>
      <c r="J100" s="1036"/>
      <c r="K100" s="1036"/>
      <c r="L100" s="1036"/>
      <c r="M100" s="1036"/>
      <c r="N100" s="1036"/>
      <c r="O100" s="1036"/>
      <c r="P100" s="1036"/>
      <c r="Q100" s="1036"/>
      <c r="R100" s="1036"/>
      <c r="S100" s="1036"/>
      <c r="T100" s="1036"/>
      <c r="U100" s="1036"/>
      <c r="V100" s="1036"/>
      <c r="W100" s="1036"/>
      <c r="X100" s="236"/>
      <c r="Y100" s="236"/>
      <c r="Z100" s="230"/>
      <c r="AA100" s="230"/>
      <c r="AB100" s="230"/>
      <c r="AC100" s="1037"/>
      <c r="AD100" s="230"/>
      <c r="AE100" s="33"/>
      <c r="AF100" s="208"/>
      <c r="AG100" s="50"/>
      <c r="AH100" s="50"/>
      <c r="AI100" s="50"/>
      <c r="AJ100" s="209"/>
      <c r="AK100" s="30"/>
      <c r="AL100" s="30"/>
    </row>
    <row r="101" spans="1:38" s="2" customFormat="1">
      <c r="A101" s="121" t="s">
        <v>174</v>
      </c>
      <c r="B101" s="122"/>
      <c r="C101" s="1066"/>
      <c r="D101" s="1067"/>
      <c r="E101" s="1068"/>
      <c r="F101" s="1069"/>
      <c r="G101" s="1069"/>
      <c r="H101" s="1069"/>
      <c r="I101" s="1069"/>
      <c r="J101" s="1069"/>
      <c r="K101" s="1069"/>
      <c r="L101" s="1069"/>
      <c r="M101" s="1069"/>
      <c r="N101" s="1069"/>
      <c r="O101" s="1069"/>
      <c r="P101" s="1069"/>
      <c r="Q101" s="1071"/>
      <c r="R101" s="1071"/>
      <c r="S101" s="1071"/>
      <c r="T101" s="1071"/>
      <c r="U101" s="1071"/>
      <c r="V101" s="1071"/>
      <c r="W101" s="1071"/>
      <c r="X101" s="1071"/>
      <c r="Y101" s="1071"/>
      <c r="Z101" s="1071"/>
      <c r="AA101" s="1071"/>
      <c r="AB101" s="1071"/>
      <c r="AC101" s="1072"/>
      <c r="AD101" s="1071"/>
      <c r="AE101" s="30"/>
      <c r="AF101" s="208"/>
      <c r="AG101" s="50"/>
      <c r="AH101" s="50"/>
      <c r="AI101" s="50"/>
      <c r="AJ101" s="209"/>
      <c r="AK101" s="30"/>
      <c r="AL101" s="30"/>
    </row>
    <row r="102" spans="1:38" s="30" customFormat="1">
      <c r="A102" s="30" t="s">
        <v>345</v>
      </c>
      <c r="B102" s="2" t="s">
        <v>175</v>
      </c>
      <c r="C102" s="2" t="s">
        <v>1254</v>
      </c>
      <c r="D102" s="253" t="s">
        <v>1080</v>
      </c>
      <c r="E102" s="224" t="s">
        <v>729</v>
      </c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8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1047"/>
      <c r="AD102" s="33"/>
      <c r="AE102" s="33"/>
      <c r="AF102" s="208" t="str">
        <f t="shared" ref="AF102:AF107" si="11">IF(AND(Y102&lt;&gt;0,Z102&lt;&gt;""),(Z102/Y102-1),"")</f>
        <v/>
      </c>
      <c r="AG102" s="50" t="str">
        <f t="shared" ref="AG102:AG107" si="12">IF(AND(X102&lt;&gt;0,Y102&lt;&gt;""),(Y102/X102-1),"")</f>
        <v/>
      </c>
      <c r="AH102" s="50" t="str">
        <f t="shared" ref="AH102:AH107" si="13">IF(AND(W102&lt;&gt;0,X102&lt;&gt;""),(X102/W102-1),"")</f>
        <v/>
      </c>
      <c r="AI102" s="50" t="str">
        <f t="shared" ref="AI102:AI107" si="14">IF(AND(V102&lt;&gt;0,V102&lt;&gt;""),(W102/V102-1),"")</f>
        <v/>
      </c>
      <c r="AJ102" s="209" t="str">
        <f t="shared" ref="AJ102:AJ107" si="15">IF(AND(U102&lt;&gt;0,U102&lt;&gt;""),(V102/U102-1),"")</f>
        <v/>
      </c>
    </row>
    <row r="103" spans="1:38" s="30" customFormat="1">
      <c r="A103" s="30" t="s">
        <v>2314</v>
      </c>
      <c r="B103" s="2" t="s">
        <v>176</v>
      </c>
      <c r="C103" s="2" t="s">
        <v>1255</v>
      </c>
      <c r="D103" s="253" t="s">
        <v>1080</v>
      </c>
      <c r="E103" s="224" t="s">
        <v>729</v>
      </c>
      <c r="F103" s="1036"/>
      <c r="G103" s="1036"/>
      <c r="H103" s="1036"/>
      <c r="I103" s="1036"/>
      <c r="J103" s="1036"/>
      <c r="K103" s="1036"/>
      <c r="L103" s="1036"/>
      <c r="M103" s="1036"/>
      <c r="N103" s="1036"/>
      <c r="O103" s="1036"/>
      <c r="P103" s="1036"/>
      <c r="Q103" s="1036"/>
      <c r="R103" s="1036"/>
      <c r="S103" s="1036"/>
      <c r="T103" s="1036"/>
      <c r="U103" s="1082"/>
      <c r="V103" s="1082"/>
      <c r="W103" s="1082"/>
      <c r="X103" s="1082"/>
      <c r="Y103" s="1082"/>
      <c r="Z103" s="1082"/>
      <c r="AA103" s="1082"/>
      <c r="AB103" s="1082"/>
      <c r="AC103" s="1047"/>
      <c r="AD103" s="33"/>
      <c r="AE103" s="33"/>
      <c r="AF103" s="208" t="str">
        <f t="shared" si="11"/>
        <v/>
      </c>
      <c r="AG103" s="50" t="str">
        <f t="shared" si="12"/>
        <v/>
      </c>
      <c r="AH103" s="50" t="str">
        <f t="shared" si="13"/>
        <v/>
      </c>
      <c r="AI103" s="50" t="str">
        <f t="shared" si="14"/>
        <v/>
      </c>
      <c r="AJ103" s="209" t="str">
        <f t="shared" si="15"/>
        <v/>
      </c>
    </row>
    <row r="104" spans="1:38" s="30" customFormat="1">
      <c r="A104" s="30" t="s">
        <v>346</v>
      </c>
      <c r="B104" s="2" t="s">
        <v>177</v>
      </c>
      <c r="C104" s="2" t="s">
        <v>1256</v>
      </c>
      <c r="D104" s="253" t="s">
        <v>1080</v>
      </c>
      <c r="E104" s="224" t="s">
        <v>729</v>
      </c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1047"/>
      <c r="AD104" s="33"/>
      <c r="AE104" s="33"/>
      <c r="AF104" s="208" t="str">
        <f t="shared" si="11"/>
        <v/>
      </c>
      <c r="AG104" s="50" t="str">
        <f t="shared" si="12"/>
        <v/>
      </c>
      <c r="AH104" s="50" t="str">
        <f t="shared" si="13"/>
        <v/>
      </c>
      <c r="AI104" s="50" t="str">
        <f t="shared" si="14"/>
        <v/>
      </c>
      <c r="AJ104" s="209" t="str">
        <f t="shared" si="15"/>
        <v/>
      </c>
    </row>
    <row r="105" spans="1:38" s="35" customFormat="1">
      <c r="A105" s="30" t="s">
        <v>2315</v>
      </c>
      <c r="B105" s="2" t="s">
        <v>178</v>
      </c>
      <c r="C105" s="2" t="s">
        <v>1257</v>
      </c>
      <c r="D105" s="253" t="s">
        <v>1080</v>
      </c>
      <c r="E105" s="224" t="s">
        <v>729</v>
      </c>
      <c r="F105" s="1036"/>
      <c r="G105" s="1036"/>
      <c r="H105" s="1036"/>
      <c r="I105" s="1036"/>
      <c r="J105" s="1036"/>
      <c r="K105" s="1036"/>
      <c r="L105" s="1036"/>
      <c r="M105" s="1036"/>
      <c r="N105" s="1036"/>
      <c r="O105" s="1036"/>
      <c r="P105" s="1036"/>
      <c r="Q105" s="1036"/>
      <c r="R105" s="1036"/>
      <c r="S105" s="1036"/>
      <c r="T105" s="1036"/>
      <c r="U105" s="1036"/>
      <c r="V105" s="1036"/>
      <c r="W105" s="1036"/>
      <c r="X105" s="243"/>
      <c r="Y105" s="243"/>
      <c r="Z105" s="228"/>
      <c r="AA105" s="230"/>
      <c r="AB105" s="230"/>
      <c r="AC105" s="1037"/>
      <c r="AD105" s="33"/>
      <c r="AE105" s="33"/>
      <c r="AF105" s="208" t="str">
        <f t="shared" si="11"/>
        <v/>
      </c>
      <c r="AG105" s="50" t="str">
        <f t="shared" si="12"/>
        <v/>
      </c>
      <c r="AH105" s="50" t="str">
        <f t="shared" si="13"/>
        <v/>
      </c>
      <c r="AI105" s="50" t="str">
        <f t="shared" si="14"/>
        <v/>
      </c>
      <c r="AJ105" s="209" t="str">
        <f t="shared" si="15"/>
        <v/>
      </c>
    </row>
    <row r="106" spans="1:38" s="35" customFormat="1">
      <c r="A106" s="30" t="s">
        <v>2316</v>
      </c>
      <c r="B106" s="2" t="s">
        <v>179</v>
      </c>
      <c r="C106" s="2" t="s">
        <v>1258</v>
      </c>
      <c r="D106" s="253" t="s">
        <v>1080</v>
      </c>
      <c r="E106" s="224" t="s">
        <v>729</v>
      </c>
      <c r="F106" s="1036"/>
      <c r="G106" s="1036"/>
      <c r="H106" s="1036"/>
      <c r="I106" s="1036"/>
      <c r="J106" s="1036"/>
      <c r="K106" s="1036"/>
      <c r="L106" s="1036"/>
      <c r="M106" s="1036"/>
      <c r="N106" s="1036"/>
      <c r="O106" s="1036"/>
      <c r="P106" s="1036"/>
      <c r="Q106" s="1036"/>
      <c r="R106" s="1036"/>
      <c r="S106" s="1036"/>
      <c r="T106" s="1036"/>
      <c r="U106" s="1082"/>
      <c r="V106" s="1082"/>
      <c r="W106" s="1082"/>
      <c r="X106" s="1082"/>
      <c r="Y106" s="1082"/>
      <c r="Z106" s="1082"/>
      <c r="AA106" s="1082"/>
      <c r="AB106" s="1082"/>
      <c r="AC106" s="1037"/>
      <c r="AD106" s="33"/>
      <c r="AE106" s="33"/>
      <c r="AF106" s="208" t="str">
        <f t="shared" si="11"/>
        <v/>
      </c>
      <c r="AG106" s="50" t="str">
        <f t="shared" si="12"/>
        <v/>
      </c>
      <c r="AH106" s="50" t="str">
        <f t="shared" si="13"/>
        <v/>
      </c>
      <c r="AI106" s="50" t="str">
        <f t="shared" si="14"/>
        <v/>
      </c>
      <c r="AJ106" s="209" t="str">
        <f t="shared" si="15"/>
        <v/>
      </c>
    </row>
    <row r="107" spans="1:38" s="35" customFormat="1">
      <c r="A107" s="2" t="s">
        <v>1481</v>
      </c>
      <c r="B107" s="2" t="s">
        <v>1482</v>
      </c>
      <c r="C107" s="2"/>
      <c r="D107" s="253" t="s">
        <v>1080</v>
      </c>
      <c r="E107" s="224" t="s">
        <v>729</v>
      </c>
      <c r="F107" s="1036"/>
      <c r="G107" s="1036"/>
      <c r="H107" s="1036"/>
      <c r="I107" s="1036"/>
      <c r="J107" s="1036"/>
      <c r="K107" s="1036"/>
      <c r="L107" s="1036"/>
      <c r="M107" s="1036"/>
      <c r="N107" s="1036"/>
      <c r="O107" s="1036"/>
      <c r="P107" s="1036"/>
      <c r="Q107" s="1036"/>
      <c r="R107" s="1036"/>
      <c r="S107" s="1036"/>
      <c r="T107" s="1036"/>
      <c r="U107" s="1036"/>
      <c r="V107" s="1036"/>
      <c r="W107" s="1036"/>
      <c r="X107" s="243"/>
      <c r="Y107" s="243"/>
      <c r="Z107" s="228"/>
      <c r="AA107" s="230"/>
      <c r="AB107" s="230"/>
      <c r="AC107" s="1037"/>
      <c r="AD107" s="33"/>
      <c r="AE107" s="33"/>
      <c r="AF107" s="208" t="str">
        <f t="shared" si="11"/>
        <v/>
      </c>
      <c r="AG107" s="50" t="str">
        <f t="shared" si="12"/>
        <v/>
      </c>
      <c r="AH107" s="50" t="str">
        <f t="shared" si="13"/>
        <v/>
      </c>
      <c r="AI107" s="50" t="str">
        <f t="shared" si="14"/>
        <v/>
      </c>
      <c r="AJ107" s="209" t="str">
        <f t="shared" si="15"/>
        <v/>
      </c>
    </row>
    <row r="108" spans="1:38" s="35" customFormat="1" ht="5.25" customHeight="1">
      <c r="A108" s="11"/>
      <c r="B108" s="2"/>
      <c r="C108" s="2"/>
      <c r="D108" s="254"/>
      <c r="E108" s="224"/>
      <c r="F108" s="1036"/>
      <c r="G108" s="1036"/>
      <c r="H108" s="1036"/>
      <c r="I108" s="1036"/>
      <c r="J108" s="1036"/>
      <c r="K108" s="1036"/>
      <c r="L108" s="1036"/>
      <c r="M108" s="1036"/>
      <c r="N108" s="1036"/>
      <c r="O108" s="1036"/>
      <c r="P108" s="1036"/>
      <c r="Q108" s="1036"/>
      <c r="R108" s="1036"/>
      <c r="S108" s="1036"/>
      <c r="T108" s="1036"/>
      <c r="U108" s="1036"/>
      <c r="V108" s="1036"/>
      <c r="W108" s="1036"/>
      <c r="X108" s="243"/>
      <c r="Y108" s="243"/>
      <c r="Z108" s="228"/>
      <c r="AA108" s="230"/>
      <c r="AB108" s="230"/>
      <c r="AC108" s="1037"/>
      <c r="AD108" s="33"/>
      <c r="AE108" s="33"/>
      <c r="AF108" s="208"/>
      <c r="AG108" s="50"/>
      <c r="AH108" s="50"/>
      <c r="AI108" s="50"/>
      <c r="AJ108" s="209"/>
    </row>
    <row r="109" spans="1:38" s="2" customFormat="1">
      <c r="A109" s="119" t="s">
        <v>180</v>
      </c>
      <c r="B109" s="11"/>
      <c r="C109" s="11"/>
      <c r="D109" s="255"/>
      <c r="E109" s="224"/>
      <c r="F109" s="1036"/>
      <c r="G109" s="1036"/>
      <c r="H109" s="1036"/>
      <c r="I109" s="1036"/>
      <c r="J109" s="1036"/>
      <c r="K109" s="1036"/>
      <c r="L109" s="1036"/>
      <c r="M109" s="1036"/>
      <c r="N109" s="1036"/>
      <c r="O109" s="1036"/>
      <c r="P109" s="1036"/>
      <c r="Q109" s="1036"/>
      <c r="R109" s="1036"/>
      <c r="S109" s="1036"/>
      <c r="T109" s="1036"/>
      <c r="U109" s="1036"/>
      <c r="V109" s="1036"/>
      <c r="W109" s="1036"/>
      <c r="X109" s="236"/>
      <c r="Y109" s="236"/>
      <c r="Z109" s="228"/>
      <c r="AA109" s="228"/>
      <c r="AB109" s="228"/>
      <c r="AC109" s="1047"/>
      <c r="AD109" s="33"/>
      <c r="AE109" s="30"/>
      <c r="AF109" s="208"/>
      <c r="AG109" s="50"/>
      <c r="AH109" s="50"/>
      <c r="AI109" s="50"/>
      <c r="AJ109" s="209"/>
      <c r="AK109" s="30"/>
      <c r="AL109" s="30"/>
    </row>
    <row r="110" spans="1:38" s="35" customFormat="1">
      <c r="A110" s="11" t="s">
        <v>388</v>
      </c>
      <c r="B110" s="11" t="s">
        <v>181</v>
      </c>
      <c r="C110" s="11"/>
      <c r="D110" s="253" t="s">
        <v>1080</v>
      </c>
      <c r="E110" s="224" t="s">
        <v>729</v>
      </c>
      <c r="F110" s="1036"/>
      <c r="G110" s="1036"/>
      <c r="H110" s="1036"/>
      <c r="I110" s="1036"/>
      <c r="J110" s="1036"/>
      <c r="K110" s="1036"/>
      <c r="L110" s="1036"/>
      <c r="M110" s="1036"/>
      <c r="N110" s="1036"/>
      <c r="O110" s="1036"/>
      <c r="P110" s="1036"/>
      <c r="Q110" s="1036"/>
      <c r="R110" s="1036"/>
      <c r="S110" s="1036"/>
      <c r="T110" s="1036"/>
      <c r="V110" s="1082"/>
      <c r="W110" s="1082"/>
      <c r="X110" s="1082"/>
      <c r="Y110" s="1082"/>
      <c r="Z110" s="1082"/>
      <c r="AA110" s="1082"/>
      <c r="AB110" s="1082"/>
      <c r="AC110" s="1037"/>
      <c r="AE110" s="33"/>
      <c r="AF110" s="208" t="str">
        <f>IF(AND(Y110&lt;&gt;0,Z110&lt;&gt;""),(Z110/Y110-1),"")</f>
        <v/>
      </c>
      <c r="AG110" s="50" t="str">
        <f>IF(AND(X110&lt;&gt;0,Y110&lt;&gt;""),(Y110/X110-1),"")</f>
        <v/>
      </c>
      <c r="AH110" s="50" t="str">
        <f>IF(AND(W110&lt;&gt;0,X110&lt;&gt;""),(X110/W110-1),"")</f>
        <v/>
      </c>
      <c r="AI110" s="50" t="str">
        <f>IF(AND(V110&lt;&gt;0,V110&lt;&gt;""),(W110/V110-1),"")</f>
        <v/>
      </c>
      <c r="AJ110" s="209" t="str">
        <f>IF(AND(U110&lt;&gt;0,U110&lt;&gt;""),(V110/U110-1),"")</f>
        <v/>
      </c>
    </row>
    <row r="111" spans="1:38" s="35" customFormat="1">
      <c r="A111" s="11" t="s">
        <v>535</v>
      </c>
      <c r="B111" s="11" t="s">
        <v>1973</v>
      </c>
      <c r="C111" s="11"/>
      <c r="D111" s="253" t="s">
        <v>1080</v>
      </c>
      <c r="E111" s="224" t="s">
        <v>729</v>
      </c>
      <c r="F111" s="1036"/>
      <c r="G111" s="1036"/>
      <c r="H111" s="1036"/>
      <c r="I111" s="1036"/>
      <c r="J111" s="1036"/>
      <c r="K111" s="1036"/>
      <c r="L111" s="1036"/>
      <c r="M111" s="1036"/>
      <c r="N111" s="1036"/>
      <c r="O111" s="1036"/>
      <c r="P111" s="1036"/>
      <c r="Q111" s="1036"/>
      <c r="R111" s="1036"/>
      <c r="S111" s="1036"/>
      <c r="T111" s="1036"/>
      <c r="V111" s="1082"/>
      <c r="W111" s="1082"/>
      <c r="X111" s="1082"/>
      <c r="Y111" s="1082"/>
      <c r="Z111" s="1082"/>
      <c r="AA111" s="1082"/>
      <c r="AB111" s="1082"/>
      <c r="AC111" s="1037"/>
      <c r="AE111" s="33"/>
      <c r="AF111" s="208" t="str">
        <f>IF(AND(Y111&lt;&gt;0,Z111&lt;&gt;""),(Z111/Y111-1),"")</f>
        <v/>
      </c>
      <c r="AG111" s="50" t="str">
        <f>IF(AND(X111&lt;&gt;0,Y111&lt;&gt;""),(Y111/X111-1),"")</f>
        <v/>
      </c>
      <c r="AH111" s="50" t="str">
        <f>IF(AND(W111&lt;&gt;0,X111&lt;&gt;""),(X111/W111-1),"")</f>
        <v/>
      </c>
      <c r="AI111" s="50" t="str">
        <f>IF(AND(V111&lt;&gt;0,V111&lt;&gt;""),(W111/V111-1),"")</f>
        <v/>
      </c>
      <c r="AJ111" s="209" t="str">
        <f>IF(AND(U111&lt;&gt;0,U111&lt;&gt;""),(V111/U111-1),"")</f>
        <v/>
      </c>
    </row>
    <row r="112" spans="1:38" s="35" customFormat="1">
      <c r="A112" s="11" t="s">
        <v>429</v>
      </c>
      <c r="B112" s="11" t="s">
        <v>1974</v>
      </c>
      <c r="C112" s="11"/>
      <c r="D112" s="253" t="s">
        <v>1080</v>
      </c>
      <c r="E112" s="224" t="s">
        <v>729</v>
      </c>
      <c r="F112" s="1036"/>
      <c r="G112" s="1036"/>
      <c r="H112" s="1036"/>
      <c r="I112" s="1036"/>
      <c r="J112" s="1036"/>
      <c r="K112" s="1036"/>
      <c r="L112" s="1036"/>
      <c r="M112" s="1036"/>
      <c r="N112" s="1036"/>
      <c r="O112" s="1036"/>
      <c r="P112" s="1036"/>
      <c r="Q112" s="1036"/>
      <c r="R112" s="1036"/>
      <c r="S112" s="1036"/>
      <c r="T112" s="1036"/>
      <c r="V112" s="1082"/>
      <c r="W112" s="1082"/>
      <c r="X112" s="1082"/>
      <c r="Y112" s="1082"/>
      <c r="Z112" s="1082"/>
      <c r="AA112" s="1082"/>
      <c r="AB112" s="1082"/>
      <c r="AC112" s="1037"/>
      <c r="AE112" s="33"/>
      <c r="AF112" s="208" t="str">
        <f>IF(AND(Y112&lt;&gt;0,Z112&lt;&gt;""),(Z112/Y112-1),"")</f>
        <v/>
      </c>
      <c r="AG112" s="50" t="str">
        <f>IF(AND(X112&lt;&gt;0,Y112&lt;&gt;""),(Y112/X112-1),"")</f>
        <v/>
      </c>
      <c r="AH112" s="50" t="str">
        <f>IF(AND(W112&lt;&gt;0,X112&lt;&gt;""),(X112/W112-1),"")</f>
        <v/>
      </c>
      <c r="AI112" s="50" t="str">
        <f>IF(AND(V112&lt;&gt;0,V112&lt;&gt;""),(W112/V112-1),"")</f>
        <v/>
      </c>
      <c r="AJ112" s="209" t="str">
        <f>IF(AND(U112&lt;&gt;0,U112&lt;&gt;""),(V112/U112-1),"")</f>
        <v/>
      </c>
    </row>
    <row r="113" spans="1:38" s="35" customFormat="1">
      <c r="A113" s="11"/>
      <c r="B113" s="11"/>
      <c r="C113" s="11"/>
      <c r="D113" s="254"/>
      <c r="E113" s="224"/>
      <c r="F113" s="1036"/>
      <c r="G113" s="1036"/>
      <c r="H113" s="1036"/>
      <c r="I113" s="1036"/>
      <c r="J113" s="1036"/>
      <c r="K113" s="1036"/>
      <c r="L113" s="1036"/>
      <c r="M113" s="1036"/>
      <c r="N113" s="1036"/>
      <c r="O113" s="1036"/>
      <c r="P113" s="1036"/>
      <c r="Q113" s="1036"/>
      <c r="R113" s="1036"/>
      <c r="S113" s="1036"/>
      <c r="T113" s="1036"/>
      <c r="U113" s="1036"/>
      <c r="V113" s="1036"/>
      <c r="W113" s="1036"/>
      <c r="X113" s="243"/>
      <c r="Y113" s="243"/>
      <c r="Z113" s="230"/>
      <c r="AA113" s="230"/>
      <c r="AB113" s="230"/>
      <c r="AC113" s="1037"/>
      <c r="AD113" s="230"/>
      <c r="AE113" s="33"/>
      <c r="AF113" s="208"/>
      <c r="AG113" s="50"/>
      <c r="AH113" s="50"/>
      <c r="AI113" s="50"/>
      <c r="AJ113" s="209"/>
    </row>
    <row r="114" spans="1:38" ht="12.75" customHeight="1">
      <c r="A114" s="112" t="s">
        <v>1976</v>
      </c>
      <c r="B114" s="113"/>
      <c r="C114" s="113"/>
      <c r="D114" s="1038"/>
      <c r="E114" s="1039"/>
      <c r="F114" s="1040"/>
      <c r="G114" s="1040"/>
      <c r="H114" s="1040"/>
      <c r="I114" s="1040"/>
      <c r="J114" s="1040"/>
      <c r="K114" s="1040"/>
      <c r="L114" s="1040"/>
      <c r="M114" s="1040"/>
      <c r="N114" s="1040"/>
      <c r="O114" s="1040"/>
      <c r="P114" s="1040"/>
      <c r="Q114" s="1040"/>
      <c r="R114" s="1040"/>
      <c r="S114" s="1040"/>
      <c r="T114" s="1040"/>
      <c r="U114" s="1040"/>
      <c r="V114" s="1041"/>
      <c r="W114" s="1041"/>
      <c r="X114" s="1042"/>
      <c r="Y114" s="1042"/>
      <c r="Z114" s="1054"/>
      <c r="AA114" s="1054"/>
      <c r="AB114" s="1054"/>
      <c r="AC114" s="1055"/>
      <c r="AD114" s="1054"/>
      <c r="AE114"/>
      <c r="AF114" s="208"/>
      <c r="AG114" s="50"/>
      <c r="AH114" s="50"/>
      <c r="AI114" s="50"/>
      <c r="AJ114" s="209"/>
    </row>
    <row r="115" spans="1:38" ht="5.25" customHeight="1">
      <c r="A115" s="96"/>
      <c r="B115" s="97"/>
      <c r="C115" s="97"/>
      <c r="D115" s="226"/>
      <c r="E115" s="1060"/>
      <c r="F115" s="1061"/>
      <c r="G115" s="1061"/>
      <c r="H115" s="1061"/>
      <c r="I115" s="1061"/>
      <c r="J115" s="1061"/>
      <c r="K115" s="1061"/>
      <c r="L115" s="1061"/>
      <c r="M115" s="1061"/>
      <c r="N115" s="1061"/>
      <c r="O115" s="1061"/>
      <c r="P115" s="1061"/>
      <c r="Q115" s="1061"/>
      <c r="R115" s="1061"/>
      <c r="S115" s="1061"/>
      <c r="T115" s="1061"/>
      <c r="U115" s="1061"/>
      <c r="V115" s="1062"/>
      <c r="W115" s="1061"/>
      <c r="X115" s="241"/>
      <c r="Y115" s="241"/>
      <c r="Z115" s="1083"/>
      <c r="AA115" s="1083"/>
      <c r="AB115" s="1083"/>
      <c r="AC115" s="1084"/>
      <c r="AD115" s="1083"/>
      <c r="AF115" s="208"/>
      <c r="AG115" s="50"/>
      <c r="AH115" s="50"/>
      <c r="AI115" s="50"/>
      <c r="AJ115" s="209"/>
    </row>
    <row r="116" spans="1:38" s="395" customFormat="1" ht="12.75" customHeight="1">
      <c r="A116" s="304" t="s">
        <v>1499</v>
      </c>
      <c r="B116" s="558"/>
      <c r="C116" s="1022"/>
      <c r="D116" s="1023"/>
      <c r="E116" s="1023"/>
      <c r="F116" s="1024"/>
      <c r="G116" s="1024"/>
      <c r="H116" s="1024"/>
      <c r="I116" s="1024"/>
      <c r="J116" s="1024"/>
      <c r="K116" s="1024"/>
      <c r="L116" s="1024"/>
      <c r="M116" s="1024"/>
      <c r="N116" s="1024"/>
      <c r="O116" s="1024"/>
      <c r="P116" s="1024"/>
      <c r="Q116" s="1025"/>
      <c r="R116" s="1025"/>
      <c r="S116" s="1025"/>
      <c r="T116" s="1025"/>
      <c r="U116" s="1025"/>
      <c r="V116" s="1025"/>
      <c r="W116" s="1025"/>
      <c r="X116" s="1026"/>
      <c r="Y116" s="1026"/>
      <c r="Z116" s="1026"/>
      <c r="AA116" s="1026"/>
      <c r="AB116" s="1026"/>
      <c r="AC116" s="1030"/>
      <c r="AD116" s="1085"/>
      <c r="AE116" s="1031"/>
      <c r="AF116" s="441"/>
      <c r="AG116" s="442"/>
      <c r="AH116" s="442"/>
      <c r="AI116" s="442"/>
      <c r="AJ116" s="443"/>
    </row>
    <row r="117" spans="1:38" s="508" customFormat="1">
      <c r="A117" s="508" t="s">
        <v>348</v>
      </c>
      <c r="B117" s="2" t="s">
        <v>1202</v>
      </c>
      <c r="C117" s="30" t="s">
        <v>757</v>
      </c>
      <c r="D117" s="757" t="s">
        <v>1080</v>
      </c>
      <c r="E117" s="494" t="s">
        <v>1104</v>
      </c>
      <c r="F117" s="1086"/>
      <c r="G117" s="1086"/>
      <c r="H117" s="1086"/>
      <c r="I117" s="1086"/>
      <c r="J117" s="1086"/>
      <c r="K117" s="1086"/>
      <c r="L117" s="1086"/>
      <c r="M117" s="1086"/>
      <c r="N117" s="1086"/>
      <c r="O117" s="1086"/>
      <c r="P117" s="1086">
        <f>'Macro '!P75</f>
        <v>0</v>
      </c>
      <c r="Q117" s="1086">
        <f>'Macro '!Q75</f>
        <v>0</v>
      </c>
      <c r="R117" s="1086">
        <f>'Macro '!R75</f>
        <v>0</v>
      </c>
      <c r="S117" s="1086">
        <f>'Macro '!S75</f>
        <v>0</v>
      </c>
      <c r="T117" s="1086">
        <f>'Macro '!T75</f>
        <v>0</v>
      </c>
      <c r="U117" s="1086">
        <f>'Macro '!U75</f>
        <v>0</v>
      </c>
      <c r="V117" s="1086">
        <f>'Macro '!V75</f>
        <v>0</v>
      </c>
      <c r="W117" s="1086">
        <f>'Macro '!W75</f>
        <v>0</v>
      </c>
      <c r="X117" s="1086">
        <f>'Macro '!X75</f>
        <v>0</v>
      </c>
      <c r="Y117" s="1086">
        <f>'Macro '!Y75</f>
        <v>0</v>
      </c>
      <c r="Z117" s="1086">
        <f>'Macro '!Z75</f>
        <v>0</v>
      </c>
      <c r="AA117" s="1086">
        <f>'Macro '!AA75</f>
        <v>0</v>
      </c>
      <c r="AB117" s="1086">
        <f>'Macro '!AB75</f>
        <v>0</v>
      </c>
      <c r="AC117" s="308"/>
      <c r="AD117" s="1087"/>
      <c r="AE117" s="769"/>
      <c r="AF117" s="497" t="str">
        <f>IF(AND(Y117&lt;&gt;0,Z117&lt;&gt;""),(Z117/Y117-1),"")</f>
        <v/>
      </c>
      <c r="AG117" s="498" t="str">
        <f>IF(AND(X117&lt;&gt;0,Y117&lt;&gt;""),(Y117/X117-1),"")</f>
        <v/>
      </c>
      <c r="AH117" s="498" t="str">
        <f>IF(AND(W117&lt;&gt;0,X117&lt;&gt;""),(X117/W117-1),"")</f>
        <v/>
      </c>
      <c r="AI117" s="498" t="str">
        <f>IF(AND(V117&lt;&gt;0,V117&lt;&gt;""),(W117/V117-1),"")</f>
        <v/>
      </c>
      <c r="AJ117" s="499" t="str">
        <f>IF(AND(U117&lt;&gt;0,U117&lt;&gt;""),(V117/U117-1),"")</f>
        <v/>
      </c>
    </row>
    <row r="118" spans="1:38" s="515" customFormat="1">
      <c r="A118" s="515" t="s">
        <v>679</v>
      </c>
      <c r="B118" s="2" t="s">
        <v>1196</v>
      </c>
      <c r="C118" s="2" t="s">
        <v>759</v>
      </c>
      <c r="D118" s="757" t="s">
        <v>1080</v>
      </c>
      <c r="E118" s="494" t="s">
        <v>1104</v>
      </c>
      <c r="F118" s="1086"/>
      <c r="G118" s="1086"/>
      <c r="H118" s="1086"/>
      <c r="I118" s="1086"/>
      <c r="J118" s="1086"/>
      <c r="K118" s="1086"/>
      <c r="L118" s="1086"/>
      <c r="M118" s="1086"/>
      <c r="N118" s="1086"/>
      <c r="O118" s="1086"/>
      <c r="P118" s="1086">
        <f>'Macro '!P76</f>
        <v>0</v>
      </c>
      <c r="Q118" s="1086">
        <f>'Macro '!Q76</f>
        <v>0</v>
      </c>
      <c r="R118" s="1086">
        <f>'Macro '!R76</f>
        <v>0</v>
      </c>
      <c r="S118" s="1086">
        <f>'Macro '!S76</f>
        <v>0</v>
      </c>
      <c r="T118" s="1086">
        <f>'Macro '!T76</f>
        <v>0</v>
      </c>
      <c r="U118" s="1086">
        <f>'Macro '!U76</f>
        <v>0</v>
      </c>
      <c r="V118" s="1086">
        <f>'Macro '!V76</f>
        <v>0</v>
      </c>
      <c r="W118" s="1086">
        <f>'Macro '!W76</f>
        <v>0</v>
      </c>
      <c r="X118" s="1086">
        <f>'Macro '!X76</f>
        <v>0</v>
      </c>
      <c r="Y118" s="1086">
        <f>'Macro '!Y76</f>
        <v>0</v>
      </c>
      <c r="Z118" s="1086">
        <f>'Macro '!Z76</f>
        <v>0</v>
      </c>
      <c r="AA118" s="1086">
        <f>'Macro '!AA76</f>
        <v>0</v>
      </c>
      <c r="AB118" s="1086">
        <f>'Macro '!AB76</f>
        <v>0</v>
      </c>
      <c r="AC118" s="308"/>
      <c r="AD118" s="1059"/>
      <c r="AE118" s="761"/>
      <c r="AF118" s="517"/>
      <c r="AJ118" s="518"/>
    </row>
    <row r="119" spans="1:38" s="508" customFormat="1">
      <c r="A119" s="508" t="s">
        <v>678</v>
      </c>
      <c r="B119" s="11" t="s">
        <v>1195</v>
      </c>
      <c r="C119" s="30" t="s">
        <v>758</v>
      </c>
      <c r="D119" s="757" t="s">
        <v>1080</v>
      </c>
      <c r="E119" s="494" t="s">
        <v>1104</v>
      </c>
      <c r="F119" s="1086"/>
      <c r="G119" s="1086"/>
      <c r="H119" s="1086"/>
      <c r="I119" s="1086"/>
      <c r="J119" s="1086"/>
      <c r="K119" s="1086"/>
      <c r="L119" s="1086"/>
      <c r="M119" s="1086"/>
      <c r="N119" s="1086"/>
      <c r="O119" s="1086"/>
      <c r="P119" s="1086">
        <f>'Macro '!P77</f>
        <v>0</v>
      </c>
      <c r="Q119" s="1086">
        <f>'Macro '!Q77</f>
        <v>0</v>
      </c>
      <c r="R119" s="1086">
        <f>'Macro '!R77</f>
        <v>0</v>
      </c>
      <c r="S119" s="1086">
        <f>'Macro '!S77</f>
        <v>0</v>
      </c>
      <c r="T119" s="1086">
        <f>'Macro '!T77</f>
        <v>0</v>
      </c>
      <c r="U119" s="1086">
        <f>'Macro '!U77</f>
        <v>0</v>
      </c>
      <c r="V119" s="1086">
        <f>'Macro '!V77</f>
        <v>0</v>
      </c>
      <c r="W119" s="1086">
        <f>'Macro '!W77</f>
        <v>0</v>
      </c>
      <c r="X119" s="1086">
        <f>'Macro '!X77</f>
        <v>0</v>
      </c>
      <c r="Y119" s="1086">
        <f>'Macro '!Y77</f>
        <v>0</v>
      </c>
      <c r="Z119" s="1086">
        <f>'Macro '!Z77</f>
        <v>0</v>
      </c>
      <c r="AA119" s="1086">
        <f>'Macro '!AA77</f>
        <v>0</v>
      </c>
      <c r="AB119" s="1086">
        <f>'Macro '!AB77</f>
        <v>0</v>
      </c>
      <c r="AC119" s="308"/>
      <c r="AD119" s="1087"/>
      <c r="AE119" s="769"/>
      <c r="AF119" s="497" t="str">
        <f t="shared" ref="AF119:AF126" si="16">IF(AND(Y119&lt;&gt;0,Z119&lt;&gt;""),(Z119/Y119-1),"")</f>
        <v/>
      </c>
      <c r="AG119" s="498" t="str">
        <f t="shared" ref="AG119:AG126" si="17">IF(AND(X119&lt;&gt;0,Y119&lt;&gt;""),(Y119/X119-1),"")</f>
        <v/>
      </c>
      <c r="AH119" s="498" t="str">
        <f t="shared" ref="AH119:AH126" si="18">IF(AND(W119&lt;&gt;0,X119&lt;&gt;""),(X119/W119-1),"")</f>
        <v/>
      </c>
      <c r="AI119" s="498" t="str">
        <f t="shared" ref="AI119:AI126" si="19">IF(AND(V119&lt;&gt;0,V119&lt;&gt;""),(W119/V119-1),"")</f>
        <v/>
      </c>
      <c r="AJ119" s="499" t="str">
        <f t="shared" ref="AJ119:AJ126" si="20">IF(AND(U119&lt;&gt;0,U119&lt;&gt;""),(V119/U119-1),"")</f>
        <v/>
      </c>
    </row>
    <row r="120" spans="1:38" s="508" customFormat="1">
      <c r="A120" s="508" t="s">
        <v>349</v>
      </c>
      <c r="B120" s="11" t="s">
        <v>1197</v>
      </c>
      <c r="C120" s="30" t="s">
        <v>760</v>
      </c>
      <c r="D120" s="757" t="s">
        <v>1080</v>
      </c>
      <c r="E120" s="494" t="s">
        <v>1104</v>
      </c>
      <c r="F120" s="1086"/>
      <c r="G120" s="1086"/>
      <c r="H120" s="1086"/>
      <c r="I120" s="1086"/>
      <c r="J120" s="1086"/>
      <c r="K120" s="1086"/>
      <c r="L120" s="1086"/>
      <c r="M120" s="1086"/>
      <c r="N120" s="1086"/>
      <c r="O120" s="1086"/>
      <c r="P120" s="1086">
        <f>'Macro '!P78</f>
        <v>0</v>
      </c>
      <c r="Q120" s="1086">
        <f>'Macro '!Q78</f>
        <v>0</v>
      </c>
      <c r="R120" s="1086">
        <f>'Macro '!R78</f>
        <v>0</v>
      </c>
      <c r="S120" s="1086">
        <f>'Macro '!S78</f>
        <v>0</v>
      </c>
      <c r="T120" s="1086">
        <f>'Macro '!T78</f>
        <v>0</v>
      </c>
      <c r="U120" s="1086">
        <f>'Macro '!U78</f>
        <v>0</v>
      </c>
      <c r="V120" s="1086">
        <f>'Macro '!V78</f>
        <v>0</v>
      </c>
      <c r="W120" s="1086">
        <f>'Macro '!W78</f>
        <v>0</v>
      </c>
      <c r="X120" s="1086">
        <f>'Macro '!X78</f>
        <v>0</v>
      </c>
      <c r="Y120" s="1086">
        <f>'Macro '!Y78</f>
        <v>0</v>
      </c>
      <c r="Z120" s="1086">
        <f>'Macro '!Z78</f>
        <v>0</v>
      </c>
      <c r="AA120" s="1086">
        <f>'Macro '!AA78</f>
        <v>0</v>
      </c>
      <c r="AB120" s="1086">
        <f>'Macro '!AB78</f>
        <v>0</v>
      </c>
      <c r="AC120" s="308"/>
      <c r="AD120" s="1087"/>
      <c r="AE120" s="769"/>
      <c r="AF120" s="497" t="str">
        <f t="shared" si="16"/>
        <v/>
      </c>
      <c r="AG120" s="498" t="str">
        <f t="shared" si="17"/>
        <v/>
      </c>
      <c r="AH120" s="498" t="str">
        <f t="shared" si="18"/>
        <v/>
      </c>
      <c r="AI120" s="498" t="str">
        <f t="shared" si="19"/>
        <v/>
      </c>
      <c r="AJ120" s="499" t="str">
        <f t="shared" si="20"/>
        <v/>
      </c>
    </row>
    <row r="121" spans="1:38" s="508" customFormat="1">
      <c r="A121" s="508" t="s">
        <v>350</v>
      </c>
      <c r="B121" s="11" t="s">
        <v>1198</v>
      </c>
      <c r="C121" s="30" t="s">
        <v>761</v>
      </c>
      <c r="D121" s="757" t="s">
        <v>1080</v>
      </c>
      <c r="E121" s="494" t="s">
        <v>1104</v>
      </c>
      <c r="F121" s="1086"/>
      <c r="G121" s="1086"/>
      <c r="H121" s="1086"/>
      <c r="I121" s="1086"/>
      <c r="J121" s="1086"/>
      <c r="K121" s="1086"/>
      <c r="L121" s="1086"/>
      <c r="M121" s="1086"/>
      <c r="N121" s="1086"/>
      <c r="O121" s="1086"/>
      <c r="P121" s="1086">
        <f>'Macro '!P79</f>
        <v>0</v>
      </c>
      <c r="Q121" s="1086">
        <f>'Macro '!Q79</f>
        <v>0</v>
      </c>
      <c r="R121" s="1086">
        <f>'Macro '!R79</f>
        <v>0</v>
      </c>
      <c r="S121" s="1086">
        <f>'Macro '!S79</f>
        <v>0</v>
      </c>
      <c r="T121" s="1086">
        <f>'Macro '!T79</f>
        <v>0</v>
      </c>
      <c r="U121" s="1086">
        <f>'Macro '!U79</f>
        <v>0</v>
      </c>
      <c r="V121" s="1086">
        <f>'Macro '!V79</f>
        <v>0</v>
      </c>
      <c r="W121" s="1086">
        <f>'Macro '!W79</f>
        <v>0</v>
      </c>
      <c r="X121" s="1086">
        <f>'Macro '!X79</f>
        <v>0</v>
      </c>
      <c r="Y121" s="1086">
        <f>'Macro '!Y79</f>
        <v>0</v>
      </c>
      <c r="Z121" s="1086">
        <f>'Macro '!Z79</f>
        <v>0</v>
      </c>
      <c r="AA121" s="1086">
        <f>'Macro '!AA79</f>
        <v>0</v>
      </c>
      <c r="AB121" s="1086">
        <f>'Macro '!AB79</f>
        <v>0</v>
      </c>
      <c r="AC121" s="308"/>
      <c r="AD121" s="1087"/>
      <c r="AE121" s="769"/>
      <c r="AF121" s="497" t="str">
        <f t="shared" si="16"/>
        <v/>
      </c>
      <c r="AG121" s="498" t="str">
        <f t="shared" si="17"/>
        <v/>
      </c>
      <c r="AH121" s="498" t="str">
        <f t="shared" si="18"/>
        <v/>
      </c>
      <c r="AI121" s="498" t="str">
        <f t="shared" si="19"/>
        <v/>
      </c>
      <c r="AJ121" s="499" t="str">
        <f t="shared" si="20"/>
        <v/>
      </c>
    </row>
    <row r="122" spans="1:38" s="508" customFormat="1">
      <c r="A122" s="508" t="s">
        <v>1078</v>
      </c>
      <c r="B122" s="11" t="s">
        <v>1199</v>
      </c>
      <c r="C122" s="30" t="s">
        <v>762</v>
      </c>
      <c r="D122" s="757" t="s">
        <v>1080</v>
      </c>
      <c r="E122" s="494" t="s">
        <v>1104</v>
      </c>
      <c r="F122" s="1086"/>
      <c r="G122" s="1086"/>
      <c r="H122" s="1086"/>
      <c r="I122" s="1086"/>
      <c r="J122" s="1086"/>
      <c r="K122" s="1086"/>
      <c r="L122" s="1086"/>
      <c r="M122" s="1086"/>
      <c r="N122" s="1086"/>
      <c r="O122" s="1086"/>
      <c r="P122" s="1086">
        <f>'Macro '!P80</f>
        <v>0</v>
      </c>
      <c r="Q122" s="1086">
        <f>'Macro '!Q80</f>
        <v>0</v>
      </c>
      <c r="R122" s="1086">
        <f>'Macro '!R80</f>
        <v>0</v>
      </c>
      <c r="S122" s="1086">
        <f>'Macro '!S80</f>
        <v>0</v>
      </c>
      <c r="T122" s="1086">
        <f>'Macro '!T80</f>
        <v>0</v>
      </c>
      <c r="U122" s="1086">
        <f>'Macro '!U80</f>
        <v>0</v>
      </c>
      <c r="V122" s="1086">
        <f>'Macro '!V80</f>
        <v>0</v>
      </c>
      <c r="W122" s="1086">
        <f>'Macro '!W80</f>
        <v>0</v>
      </c>
      <c r="X122" s="1086">
        <f>'Macro '!X80</f>
        <v>0</v>
      </c>
      <c r="Y122" s="1086">
        <f>'Macro '!Y80</f>
        <v>0</v>
      </c>
      <c r="Z122" s="1086">
        <f>'Macro '!Z80</f>
        <v>0</v>
      </c>
      <c r="AA122" s="1086">
        <f>'Macro '!AA80</f>
        <v>0</v>
      </c>
      <c r="AB122" s="1086">
        <f>'Macro '!AB80</f>
        <v>0</v>
      </c>
      <c r="AC122" s="308"/>
      <c r="AD122" s="1087"/>
      <c r="AE122" s="769"/>
      <c r="AF122" s="497" t="str">
        <f t="shared" si="16"/>
        <v/>
      </c>
      <c r="AG122" s="498" t="str">
        <f t="shared" si="17"/>
        <v/>
      </c>
      <c r="AH122" s="498" t="str">
        <f t="shared" si="18"/>
        <v/>
      </c>
      <c r="AI122" s="498" t="str">
        <f t="shared" si="19"/>
        <v/>
      </c>
      <c r="AJ122" s="499" t="str">
        <f t="shared" si="20"/>
        <v/>
      </c>
    </row>
    <row r="123" spans="1:38" s="508" customFormat="1">
      <c r="A123" s="508" t="s">
        <v>351</v>
      </c>
      <c r="B123" s="11" t="s">
        <v>1200</v>
      </c>
      <c r="C123" s="30" t="s">
        <v>763</v>
      </c>
      <c r="D123" s="757" t="s">
        <v>1080</v>
      </c>
      <c r="E123" s="494" t="s">
        <v>1104</v>
      </c>
      <c r="F123" s="1086"/>
      <c r="G123" s="1086"/>
      <c r="H123" s="1086"/>
      <c r="I123" s="1086"/>
      <c r="J123" s="1086"/>
      <c r="K123" s="1086"/>
      <c r="L123" s="1086"/>
      <c r="M123" s="1086"/>
      <c r="N123" s="1086"/>
      <c r="O123" s="1086"/>
      <c r="P123" s="1086">
        <f>'Macro '!P81</f>
        <v>0</v>
      </c>
      <c r="Q123" s="1086">
        <f>'Macro '!Q81</f>
        <v>0</v>
      </c>
      <c r="R123" s="1086">
        <f>'Macro '!R81</f>
        <v>0</v>
      </c>
      <c r="S123" s="1086">
        <f>'Macro '!S81</f>
        <v>0</v>
      </c>
      <c r="T123" s="1086">
        <f>'Macro '!T81</f>
        <v>0</v>
      </c>
      <c r="U123" s="1086">
        <f>'Macro '!U81</f>
        <v>0</v>
      </c>
      <c r="V123" s="1086">
        <f>'Macro '!V81</f>
        <v>0</v>
      </c>
      <c r="W123" s="1086">
        <f>'Macro '!W81</f>
        <v>0</v>
      </c>
      <c r="X123" s="1086">
        <f>'Macro '!X81</f>
        <v>0</v>
      </c>
      <c r="Y123" s="1086">
        <f>'Macro '!Y81</f>
        <v>0</v>
      </c>
      <c r="Z123" s="1086">
        <f>'Macro '!Z81</f>
        <v>0</v>
      </c>
      <c r="AA123" s="1086">
        <f>'Macro '!AA81</f>
        <v>0</v>
      </c>
      <c r="AB123" s="1086">
        <f>'Macro '!AB81</f>
        <v>0</v>
      </c>
      <c r="AC123" s="308"/>
      <c r="AD123" s="1087"/>
      <c r="AE123" s="769"/>
      <c r="AF123" s="497" t="str">
        <f t="shared" si="16"/>
        <v/>
      </c>
      <c r="AG123" s="498" t="str">
        <f t="shared" si="17"/>
        <v/>
      </c>
      <c r="AH123" s="498" t="str">
        <f t="shared" si="18"/>
        <v/>
      </c>
      <c r="AI123" s="498" t="str">
        <f t="shared" si="19"/>
        <v/>
      </c>
      <c r="AJ123" s="499" t="str">
        <f t="shared" si="20"/>
        <v/>
      </c>
    </row>
    <row r="124" spans="1:38" s="508" customFormat="1">
      <c r="A124" s="508" t="s">
        <v>1502</v>
      </c>
      <c r="B124" s="2" t="s">
        <v>1500</v>
      </c>
      <c r="C124" s="30"/>
      <c r="D124" s="757" t="s">
        <v>1080</v>
      </c>
      <c r="E124" s="494" t="s">
        <v>1104</v>
      </c>
      <c r="F124" s="1086"/>
      <c r="G124" s="1086"/>
      <c r="H124" s="1086"/>
      <c r="I124" s="1086"/>
      <c r="J124" s="1086"/>
      <c r="K124" s="1086"/>
      <c r="L124" s="1086"/>
      <c r="M124" s="1086"/>
      <c r="N124" s="1086"/>
      <c r="O124" s="1086"/>
      <c r="P124" s="1086">
        <f>'Macro '!P82</f>
        <v>0</v>
      </c>
      <c r="Q124" s="1086">
        <f>'Macro '!Q82</f>
        <v>0</v>
      </c>
      <c r="R124" s="1086">
        <f>'Macro '!R82</f>
        <v>0</v>
      </c>
      <c r="S124" s="1086">
        <f>'Macro '!S82</f>
        <v>0</v>
      </c>
      <c r="T124" s="1086">
        <f>'Macro '!T82</f>
        <v>0</v>
      </c>
      <c r="U124" s="1086">
        <f>'Macro '!U82</f>
        <v>0</v>
      </c>
      <c r="V124" s="1086">
        <f>'Macro '!V82</f>
        <v>0</v>
      </c>
      <c r="W124" s="1086">
        <f>'Macro '!W82</f>
        <v>0</v>
      </c>
      <c r="X124" s="1086">
        <f>'Macro '!X82</f>
        <v>0</v>
      </c>
      <c r="Y124" s="1086">
        <f>'Macro '!Y82</f>
        <v>0</v>
      </c>
      <c r="Z124" s="1086">
        <f>'Macro '!Z82</f>
        <v>0</v>
      </c>
      <c r="AA124" s="1086">
        <f>'Macro '!AA82</f>
        <v>0</v>
      </c>
      <c r="AB124" s="1086">
        <f>'Macro '!AB82</f>
        <v>0</v>
      </c>
      <c r="AC124" s="308"/>
      <c r="AD124" s="1087"/>
      <c r="AE124" s="769"/>
      <c r="AF124" s="497" t="str">
        <f t="shared" si="16"/>
        <v/>
      </c>
      <c r="AG124" s="498" t="str">
        <f t="shared" si="17"/>
        <v/>
      </c>
      <c r="AH124" s="498" t="str">
        <f t="shared" si="18"/>
        <v/>
      </c>
      <c r="AI124" s="498" t="str">
        <f t="shared" si="19"/>
        <v/>
      </c>
      <c r="AJ124" s="499" t="str">
        <f t="shared" si="20"/>
        <v/>
      </c>
    </row>
    <row r="125" spans="1:38" s="508" customFormat="1">
      <c r="A125" s="508" t="s">
        <v>1503</v>
      </c>
      <c r="B125" s="2" t="s">
        <v>1501</v>
      </c>
      <c r="C125" s="30"/>
      <c r="D125" s="757" t="s">
        <v>1080</v>
      </c>
      <c r="E125" s="494" t="s">
        <v>1104</v>
      </c>
      <c r="F125" s="1086"/>
      <c r="G125" s="1086"/>
      <c r="H125" s="1086"/>
      <c r="I125" s="1086"/>
      <c r="J125" s="1086"/>
      <c r="K125" s="1086"/>
      <c r="L125" s="1086"/>
      <c r="M125" s="1086"/>
      <c r="N125" s="1086"/>
      <c r="O125" s="1086"/>
      <c r="P125" s="1086">
        <f>'Macro '!P83</f>
        <v>0</v>
      </c>
      <c r="Q125" s="1086">
        <f>'Macro '!Q83</f>
        <v>0</v>
      </c>
      <c r="R125" s="1086">
        <f>'Macro '!R83</f>
        <v>0</v>
      </c>
      <c r="S125" s="1086">
        <f>'Macro '!S83</f>
        <v>0</v>
      </c>
      <c r="T125" s="1086">
        <f>'Macro '!T83</f>
        <v>0</v>
      </c>
      <c r="U125" s="1086">
        <f>'Macro '!U83</f>
        <v>0</v>
      </c>
      <c r="V125" s="1086">
        <f>'Macro '!V83</f>
        <v>0</v>
      </c>
      <c r="W125" s="1086">
        <f>'Macro '!W83</f>
        <v>0</v>
      </c>
      <c r="X125" s="1086">
        <f>'Macro '!X83</f>
        <v>0</v>
      </c>
      <c r="Y125" s="1086">
        <f>'Macro '!Y83</f>
        <v>0</v>
      </c>
      <c r="Z125" s="1086">
        <f>'Macro '!Z83</f>
        <v>0</v>
      </c>
      <c r="AA125" s="1086">
        <f>'Macro '!AA83</f>
        <v>0</v>
      </c>
      <c r="AB125" s="1086">
        <f>'Macro '!AB83</f>
        <v>0</v>
      </c>
      <c r="AC125" s="308"/>
      <c r="AD125" s="1087"/>
      <c r="AE125" s="769"/>
      <c r="AF125" s="497" t="str">
        <f t="shared" si="16"/>
        <v/>
      </c>
      <c r="AG125" s="498" t="str">
        <f t="shared" si="17"/>
        <v/>
      </c>
      <c r="AH125" s="498" t="str">
        <f t="shared" si="18"/>
        <v/>
      </c>
      <c r="AI125" s="498" t="str">
        <f t="shared" si="19"/>
        <v/>
      </c>
      <c r="AJ125" s="499" t="str">
        <f t="shared" si="20"/>
        <v/>
      </c>
    </row>
    <row r="126" spans="1:38" s="508" customFormat="1">
      <c r="A126" s="1264" t="s">
        <v>503</v>
      </c>
      <c r="B126" s="2" t="s">
        <v>1201</v>
      </c>
      <c r="C126" s="2" t="s">
        <v>764</v>
      </c>
      <c r="D126" s="1012"/>
      <c r="E126" s="494" t="s">
        <v>1104</v>
      </c>
      <c r="F126" s="1086"/>
      <c r="G126" s="1086"/>
      <c r="H126" s="1086"/>
      <c r="I126" s="1086"/>
      <c r="J126" s="1086"/>
      <c r="K126" s="1086"/>
      <c r="L126" s="1086"/>
      <c r="M126" s="1086"/>
      <c r="N126" s="1086"/>
      <c r="O126" s="1086"/>
      <c r="P126" s="1086">
        <f>'Macro '!P84</f>
        <v>0</v>
      </c>
      <c r="Q126" s="1086">
        <f>'Macro '!Q84</f>
        <v>0</v>
      </c>
      <c r="R126" s="1086">
        <f>'Macro '!R84</f>
        <v>0</v>
      </c>
      <c r="S126" s="1086">
        <f>'Macro '!S84</f>
        <v>0</v>
      </c>
      <c r="T126" s="1086">
        <f>'Macro '!T84</f>
        <v>0</v>
      </c>
      <c r="U126" s="1086">
        <f>'Macro '!U84</f>
        <v>0</v>
      </c>
      <c r="V126" s="1086">
        <f>'Macro '!V84</f>
        <v>0</v>
      </c>
      <c r="W126" s="1086">
        <f>'Macro '!W84</f>
        <v>0</v>
      </c>
      <c r="X126" s="1086">
        <f>'Macro '!X84</f>
        <v>0</v>
      </c>
      <c r="Y126" s="1086">
        <f>'Macro '!Y84</f>
        <v>0</v>
      </c>
      <c r="Z126" s="1086">
        <f>'Macro '!Z84</f>
        <v>0</v>
      </c>
      <c r="AA126" s="1086">
        <f>'Macro '!AA84</f>
        <v>0</v>
      </c>
      <c r="AB126" s="1086">
        <f>'Macro '!AB84</f>
        <v>0</v>
      </c>
      <c r="AC126" s="308"/>
      <c r="AD126" s="1088"/>
      <c r="AE126" s="769"/>
      <c r="AF126" s="497" t="str">
        <f t="shared" si="16"/>
        <v/>
      </c>
      <c r="AG126" s="498" t="str">
        <f t="shared" si="17"/>
        <v/>
      </c>
      <c r="AH126" s="498" t="str">
        <f t="shared" si="18"/>
        <v/>
      </c>
      <c r="AI126" s="498" t="str">
        <f t="shared" si="19"/>
        <v/>
      </c>
      <c r="AJ126" s="499" t="str">
        <f t="shared" si="20"/>
        <v/>
      </c>
    </row>
    <row r="127" spans="1:38" s="508" customFormat="1">
      <c r="B127" s="2"/>
      <c r="C127" s="2"/>
      <c r="D127" s="1012"/>
      <c r="E127" s="1012"/>
      <c r="F127" s="1086"/>
      <c r="G127" s="22"/>
      <c r="H127" s="769"/>
      <c r="I127" s="1086"/>
      <c r="J127" s="1086"/>
      <c r="K127" s="1086"/>
      <c r="L127" s="1086"/>
      <c r="N127" s="1315"/>
      <c r="O127" s="1315"/>
      <c r="P127" s="1315"/>
      <c r="Q127" s="1315"/>
      <c r="R127" s="1315"/>
      <c r="S127" s="1315"/>
      <c r="T127" s="1315"/>
      <c r="U127" s="1315"/>
      <c r="V127" s="1315"/>
      <c r="W127" s="1315"/>
      <c r="X127" s="1315"/>
      <c r="Y127" s="1315"/>
      <c r="Z127" s="1315"/>
      <c r="AA127" s="1315"/>
      <c r="AB127" s="1315"/>
      <c r="AC127" s="1090"/>
      <c r="AD127" s="1088"/>
      <c r="AE127" s="769"/>
      <c r="AF127" s="500"/>
      <c r="AG127" s="501"/>
      <c r="AH127" s="501"/>
      <c r="AI127" s="501"/>
      <c r="AJ127" s="502"/>
    </row>
    <row r="128" spans="1:38" s="2" customFormat="1">
      <c r="A128" s="119" t="s">
        <v>1977</v>
      </c>
      <c r="B128" s="6"/>
      <c r="C128" s="6"/>
      <c r="D128" s="255"/>
      <c r="E128" s="224"/>
      <c r="F128" s="1036"/>
      <c r="G128" s="1036"/>
      <c r="H128" s="1036"/>
      <c r="I128" s="1036"/>
      <c r="J128" s="1036"/>
      <c r="K128" s="1036"/>
      <c r="L128" s="1036"/>
      <c r="M128" s="1036"/>
      <c r="N128" s="1036"/>
      <c r="O128" s="1036"/>
      <c r="P128" s="1036"/>
      <c r="Q128" s="1036"/>
      <c r="R128" s="1036"/>
      <c r="S128" s="1036"/>
      <c r="U128" s="748"/>
      <c r="V128" s="748"/>
      <c r="W128" s="748"/>
      <c r="X128" s="748"/>
      <c r="Y128" s="748"/>
      <c r="Z128" s="748"/>
      <c r="AA128" s="748"/>
      <c r="AB128" s="748"/>
      <c r="AC128" s="1047"/>
      <c r="AE128" s="30"/>
      <c r="AF128" s="208"/>
      <c r="AG128" s="50"/>
      <c r="AH128" s="50"/>
      <c r="AI128" s="50"/>
      <c r="AJ128" s="209"/>
      <c r="AK128" s="30"/>
      <c r="AL128" s="30"/>
    </row>
    <row r="129" spans="1:38" s="2" customFormat="1">
      <c r="A129" s="6" t="s">
        <v>642</v>
      </c>
      <c r="B129" s="6" t="s">
        <v>1978</v>
      </c>
      <c r="C129" s="6"/>
      <c r="D129" s="253" t="s">
        <v>1080</v>
      </c>
      <c r="E129" s="494" t="s">
        <v>1104</v>
      </c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  <c r="X129" s="237"/>
      <c r="Y129" s="237"/>
      <c r="Z129" s="237"/>
      <c r="AA129" s="237"/>
      <c r="AB129" s="237"/>
      <c r="AC129" s="1035"/>
      <c r="AE129" s="62"/>
      <c r="AF129" s="208"/>
      <c r="AG129" s="50"/>
      <c r="AH129" s="50"/>
      <c r="AI129" s="50"/>
      <c r="AJ129" s="209"/>
      <c r="AK129" s="30"/>
      <c r="AL129" s="30"/>
    </row>
    <row r="130" spans="1:38" s="2" customFormat="1">
      <c r="A130" s="6" t="s">
        <v>370</v>
      </c>
      <c r="B130" s="6" t="s">
        <v>1979</v>
      </c>
      <c r="C130" s="6"/>
      <c r="D130" s="253" t="s">
        <v>1080</v>
      </c>
      <c r="E130" s="494" t="s">
        <v>1104</v>
      </c>
      <c r="F130" s="237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  <c r="AC130" s="1047"/>
      <c r="AE130" s="62"/>
      <c r="AF130" s="208"/>
      <c r="AG130" s="50"/>
      <c r="AH130" s="50"/>
      <c r="AI130" s="50"/>
      <c r="AJ130" s="209"/>
      <c r="AK130" s="30"/>
      <c r="AL130" s="30"/>
    </row>
    <row r="131" spans="1:38" s="2" customFormat="1">
      <c r="A131" s="6" t="s">
        <v>373</v>
      </c>
      <c r="B131" s="11" t="s">
        <v>1980</v>
      </c>
      <c r="C131" s="6"/>
      <c r="D131" s="253" t="s">
        <v>1080</v>
      </c>
      <c r="E131" s="494" t="s">
        <v>1104</v>
      </c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1047"/>
      <c r="AE131" s="62"/>
      <c r="AF131" s="208"/>
      <c r="AG131" s="50"/>
      <c r="AH131" s="50"/>
      <c r="AI131" s="50"/>
      <c r="AJ131" s="209"/>
      <c r="AK131" s="30"/>
      <c r="AL131" s="30"/>
    </row>
    <row r="132" spans="1:38" s="2" customFormat="1">
      <c r="A132" s="11" t="s">
        <v>339</v>
      </c>
      <c r="B132" s="11" t="s">
        <v>1981</v>
      </c>
      <c r="C132" s="11"/>
      <c r="D132" s="253" t="s">
        <v>1080</v>
      </c>
      <c r="E132" s="494" t="s">
        <v>1104</v>
      </c>
      <c r="F132" s="237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1047"/>
      <c r="AE132" s="62"/>
      <c r="AF132" s="208"/>
      <c r="AG132" s="50"/>
      <c r="AH132" s="50"/>
      <c r="AI132" s="50"/>
      <c r="AJ132" s="209"/>
      <c r="AK132" s="30"/>
      <c r="AL132" s="30"/>
    </row>
    <row r="133" spans="1:38" s="2" customFormat="1">
      <c r="A133" s="2" t="s">
        <v>484</v>
      </c>
      <c r="B133" s="2" t="s">
        <v>1982</v>
      </c>
      <c r="D133" s="253" t="s">
        <v>1080</v>
      </c>
      <c r="E133" s="494" t="s">
        <v>1104</v>
      </c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53"/>
      <c r="AE133" s="33"/>
      <c r="AF133" s="208"/>
      <c r="AG133" s="50"/>
      <c r="AH133" s="50"/>
      <c r="AI133" s="50"/>
      <c r="AJ133" s="209"/>
      <c r="AK133" s="30"/>
      <c r="AL133" s="30"/>
    </row>
    <row r="134" spans="1:38" s="508" customFormat="1">
      <c r="A134" s="391" t="s">
        <v>1504</v>
      </c>
      <c r="B134" s="2" t="s">
        <v>1508</v>
      </c>
      <c r="C134" s="30"/>
      <c r="D134" s="757" t="s">
        <v>1080</v>
      </c>
      <c r="E134" s="494" t="s">
        <v>1104</v>
      </c>
      <c r="F134" s="1086"/>
      <c r="G134" s="1086"/>
      <c r="H134" s="1086"/>
      <c r="I134" s="1086"/>
      <c r="J134" s="1086"/>
      <c r="K134" s="1086"/>
      <c r="L134" s="1086"/>
      <c r="M134" s="1086"/>
      <c r="N134" s="1086"/>
      <c r="O134" s="1086"/>
      <c r="P134" s="1086"/>
      <c r="Q134" s="1086"/>
      <c r="R134" s="1086"/>
      <c r="S134" s="1086"/>
      <c r="T134" s="1086"/>
      <c r="U134" s="1086"/>
      <c r="V134" s="1086"/>
      <c r="W134" s="1086"/>
      <c r="X134" s="1086"/>
      <c r="Y134" s="1086"/>
      <c r="Z134" s="1086"/>
      <c r="AA134" s="1086"/>
      <c r="AB134" s="1086"/>
      <c r="AC134" s="1091"/>
      <c r="AE134" s="769"/>
      <c r="AF134" s="519"/>
      <c r="AJ134" s="520"/>
    </row>
    <row r="135" spans="1:38" s="508" customFormat="1">
      <c r="A135" s="391" t="s">
        <v>1505</v>
      </c>
      <c r="B135" s="2" t="s">
        <v>1509</v>
      </c>
      <c r="C135" s="30"/>
      <c r="D135" s="757" t="s">
        <v>1080</v>
      </c>
      <c r="E135" s="494" t="s">
        <v>1104</v>
      </c>
      <c r="F135" s="1086"/>
      <c r="G135" s="1086"/>
      <c r="H135" s="1086"/>
      <c r="I135" s="1086"/>
      <c r="J135" s="1086"/>
      <c r="K135" s="1086"/>
      <c r="L135" s="1086"/>
      <c r="M135" s="1086"/>
      <c r="N135" s="1086"/>
      <c r="O135" s="1086"/>
      <c r="P135" s="1086"/>
      <c r="Q135" s="1086"/>
      <c r="R135" s="1086"/>
      <c r="S135" s="1086"/>
      <c r="T135" s="1086"/>
      <c r="U135" s="1086"/>
      <c r="V135" s="1086"/>
      <c r="W135" s="1086"/>
      <c r="X135" s="1086"/>
      <c r="Y135" s="1086"/>
      <c r="Z135" s="1086"/>
      <c r="AA135" s="1086"/>
      <c r="AB135" s="1086"/>
      <c r="AC135" s="1091"/>
      <c r="AE135" s="769"/>
      <c r="AF135" s="519"/>
      <c r="AJ135" s="520"/>
    </row>
    <row r="136" spans="1:38" s="30" customFormat="1">
      <c r="A136" s="30" t="s">
        <v>519</v>
      </c>
      <c r="B136" s="30" t="s">
        <v>1983</v>
      </c>
      <c r="D136" s="253" t="s">
        <v>1080</v>
      </c>
      <c r="E136" s="494" t="s">
        <v>1104</v>
      </c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55"/>
      <c r="AF136" s="208" t="str">
        <f>IF(AND(Y136&lt;&gt;0,Z136&lt;&gt;""),(Z136/Y136-1),"")</f>
        <v/>
      </c>
      <c r="AG136" s="50" t="str">
        <f>IF(AND(X136&lt;&gt;0,Y136&lt;&gt;""),(Y136/X136-1),"")</f>
        <v/>
      </c>
      <c r="AH136" s="50" t="str">
        <f>IF(AND(W136&lt;&gt;0,X136&lt;&gt;""),(X136/W136-1),"")</f>
        <v/>
      </c>
      <c r="AI136" s="50" t="str">
        <f>IF(AND(V136&lt;&gt;0,V136&lt;&gt;""),(W136/V136-1),"")</f>
        <v/>
      </c>
      <c r="AJ136" s="209" t="str">
        <f>IF(AND(U136&lt;&gt;0,U136&lt;&gt;""),(V136/U136-1),"")</f>
        <v/>
      </c>
    </row>
    <row r="137" spans="1:38" s="30" customFormat="1">
      <c r="D137" s="253"/>
      <c r="E137" s="494"/>
      <c r="F137" s="23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6"/>
      <c r="Z137" s="234"/>
      <c r="AA137" s="234"/>
      <c r="AB137" s="234"/>
      <c r="AC137" s="255"/>
      <c r="AD137" s="1314"/>
      <c r="AF137" s="208"/>
      <c r="AG137" s="50"/>
      <c r="AH137" s="50"/>
      <c r="AI137" s="50"/>
      <c r="AJ137" s="209"/>
    </row>
    <row r="138" spans="1:38" s="2" customFormat="1">
      <c r="A138" s="118" t="s">
        <v>1984</v>
      </c>
      <c r="B138" s="6"/>
      <c r="C138" s="6"/>
      <c r="D138" s="255"/>
      <c r="E138" s="494"/>
      <c r="F138" s="1036"/>
      <c r="G138" s="1036"/>
      <c r="H138" s="1036"/>
      <c r="I138" s="1036"/>
      <c r="J138" s="1036"/>
      <c r="K138" s="1036"/>
      <c r="L138" s="1036"/>
      <c r="M138" s="1036"/>
      <c r="N138" s="1036"/>
      <c r="O138" s="1036"/>
      <c r="P138" s="1036"/>
      <c r="Q138" s="1036"/>
      <c r="R138" s="1036"/>
      <c r="S138" s="1036"/>
      <c r="T138" s="1036"/>
      <c r="U138" s="1036"/>
      <c r="V138" s="1036"/>
      <c r="W138" s="1036"/>
      <c r="X138" s="236"/>
      <c r="Y138" s="236"/>
      <c r="Z138" s="228"/>
      <c r="AA138" s="228"/>
      <c r="AB138" s="228"/>
      <c r="AC138" s="1047"/>
      <c r="AD138" s="228"/>
      <c r="AE138" s="30"/>
      <c r="AF138" s="208"/>
      <c r="AG138" s="50"/>
      <c r="AH138" s="50"/>
      <c r="AI138" s="50"/>
      <c r="AJ138" s="209"/>
      <c r="AK138" s="30"/>
      <c r="AL138" s="30"/>
    </row>
    <row r="139" spans="1:38" s="2" customFormat="1">
      <c r="A139" s="11" t="s">
        <v>643</v>
      </c>
      <c r="B139" s="6" t="s">
        <v>1985</v>
      </c>
      <c r="C139" s="6"/>
      <c r="D139" s="253" t="s">
        <v>1080</v>
      </c>
      <c r="E139" s="494" t="s">
        <v>1104</v>
      </c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1047"/>
      <c r="AD139" s="237"/>
      <c r="AE139" s="33"/>
      <c r="AF139" s="208"/>
      <c r="AG139" s="50"/>
      <c r="AH139" s="50"/>
      <c r="AI139" s="50"/>
      <c r="AJ139" s="209"/>
      <c r="AK139" s="30"/>
      <c r="AL139" s="30"/>
    </row>
    <row r="140" spans="1:38" s="2" customFormat="1">
      <c r="A140" s="11" t="s">
        <v>371</v>
      </c>
      <c r="B140" s="6" t="s">
        <v>1986</v>
      </c>
      <c r="C140" s="6"/>
      <c r="D140" s="253" t="s">
        <v>1080</v>
      </c>
      <c r="E140" s="494" t="s">
        <v>1104</v>
      </c>
      <c r="F140" s="23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1047"/>
      <c r="AD140" s="237"/>
      <c r="AE140" s="33"/>
      <c r="AF140" s="208"/>
      <c r="AG140" s="50"/>
      <c r="AH140" s="50"/>
      <c r="AI140" s="50"/>
      <c r="AJ140" s="209"/>
      <c r="AK140" s="30"/>
      <c r="AL140" s="30"/>
    </row>
    <row r="141" spans="1:38" s="2" customFormat="1">
      <c r="A141" s="11" t="s">
        <v>684</v>
      </c>
      <c r="B141" s="6" t="s">
        <v>1987</v>
      </c>
      <c r="C141" s="6"/>
      <c r="D141" s="253" t="s">
        <v>1080</v>
      </c>
      <c r="E141" s="494" t="s">
        <v>1104</v>
      </c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1047"/>
      <c r="AD141" s="237"/>
      <c r="AE141" s="33"/>
      <c r="AF141" s="208"/>
      <c r="AG141" s="50"/>
      <c r="AH141" s="50"/>
      <c r="AI141" s="50"/>
      <c r="AJ141" s="209"/>
      <c r="AK141" s="30"/>
      <c r="AL141" s="30"/>
    </row>
    <row r="142" spans="1:38" s="2" customFormat="1">
      <c r="A142" s="11" t="s">
        <v>340</v>
      </c>
      <c r="B142" s="11" t="s">
        <v>1988</v>
      </c>
      <c r="C142" s="11"/>
      <c r="D142" s="253" t="s">
        <v>1080</v>
      </c>
      <c r="E142" s="494" t="s">
        <v>1104</v>
      </c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1047"/>
      <c r="AD142" s="237"/>
      <c r="AE142" s="33"/>
      <c r="AF142" s="208"/>
      <c r="AG142" s="50"/>
      <c r="AH142" s="50"/>
      <c r="AI142" s="50"/>
      <c r="AJ142" s="209"/>
      <c r="AK142" s="30"/>
      <c r="AL142" s="30"/>
    </row>
    <row r="143" spans="1:38" s="2" customFormat="1">
      <c r="A143" s="2" t="s">
        <v>485</v>
      </c>
      <c r="B143" s="2" t="s">
        <v>1989</v>
      </c>
      <c r="D143" s="253" t="s">
        <v>1080</v>
      </c>
      <c r="E143" s="494" t="s">
        <v>1104</v>
      </c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53"/>
      <c r="AD143" s="237"/>
      <c r="AE143" s="33"/>
      <c r="AF143" s="208"/>
      <c r="AG143" s="50"/>
      <c r="AH143" s="50"/>
      <c r="AI143" s="50"/>
      <c r="AJ143" s="209"/>
      <c r="AK143" s="30"/>
      <c r="AL143" s="30"/>
    </row>
    <row r="144" spans="1:38" s="22" customFormat="1">
      <c r="A144" s="22" t="s">
        <v>504</v>
      </c>
      <c r="B144" s="22" t="s">
        <v>1990</v>
      </c>
      <c r="D144" s="253" t="s">
        <v>1080</v>
      </c>
      <c r="E144" s="494" t="s">
        <v>1104</v>
      </c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55"/>
      <c r="AD144" s="237"/>
      <c r="AE144" s="228"/>
      <c r="AF144" s="208" t="str">
        <f>IF(AND(Y144&lt;&gt;0,Z144&lt;&gt;""),(Z144/Y144-1),"")</f>
        <v/>
      </c>
      <c r="AG144" s="50" t="str">
        <f>IF(AND(X144&lt;&gt;0,Y144&lt;&gt;""),(Y144/X144-1),"")</f>
        <v/>
      </c>
      <c r="AH144" s="50" t="str">
        <f>IF(AND(W144&lt;&gt;0,X144&lt;&gt;""),(X144/W144-1),"")</f>
        <v/>
      </c>
      <c r="AI144" s="50" t="str">
        <f>IF(AND(V144&lt;&gt;0,V144&lt;&gt;""),(W144/V144-1),"")</f>
        <v/>
      </c>
      <c r="AJ144" s="209" t="str">
        <f>IF(AND(U144&lt;&gt;0,U144&lt;&gt;""),(V144/U144-1),"")</f>
        <v/>
      </c>
    </row>
    <row r="145" spans="1:38" s="22" customFormat="1">
      <c r="D145" s="255"/>
      <c r="E145" s="494"/>
      <c r="F145" s="1036"/>
      <c r="G145" s="1036"/>
      <c r="H145" s="1036"/>
      <c r="I145" s="1036"/>
      <c r="J145" s="1036"/>
      <c r="K145" s="1036"/>
      <c r="L145" s="1036"/>
      <c r="M145" s="1036"/>
      <c r="N145" s="1036"/>
      <c r="O145" s="1036"/>
      <c r="P145" s="1036"/>
      <c r="Q145" s="1036"/>
      <c r="R145" s="1036"/>
      <c r="S145" s="1036"/>
      <c r="T145" s="1036"/>
      <c r="U145" s="1036"/>
      <c r="V145" s="1036"/>
      <c r="W145" s="1036"/>
      <c r="X145" s="236"/>
      <c r="Y145" s="236"/>
      <c r="Z145" s="234"/>
      <c r="AA145" s="234"/>
      <c r="AB145" s="234"/>
      <c r="AC145" s="255"/>
      <c r="AD145" s="234"/>
      <c r="AE145" s="1312"/>
      <c r="AF145" s="208"/>
      <c r="AG145" s="50"/>
      <c r="AH145" s="50"/>
      <c r="AI145" s="50"/>
      <c r="AJ145" s="209"/>
    </row>
    <row r="146" spans="1:38" s="2" customFormat="1">
      <c r="A146" s="118" t="s">
        <v>1991</v>
      </c>
      <c r="B146" s="6"/>
      <c r="C146" s="6"/>
      <c r="D146" s="255"/>
      <c r="E146" s="494"/>
      <c r="F146" s="1036"/>
      <c r="G146" s="1036"/>
      <c r="H146" s="1036"/>
      <c r="I146" s="1036"/>
      <c r="J146" s="1036"/>
      <c r="K146" s="1036"/>
      <c r="L146" s="1036"/>
      <c r="M146" s="1036"/>
      <c r="N146" s="1036"/>
      <c r="O146" s="1036"/>
      <c r="P146" s="1036"/>
      <c r="Q146" s="1036"/>
      <c r="R146" s="1036"/>
      <c r="S146" s="1036"/>
      <c r="T146" s="1036"/>
      <c r="U146" s="1036"/>
      <c r="V146" s="1036"/>
      <c r="W146" s="1036"/>
      <c r="X146" s="236"/>
      <c r="Y146" s="236"/>
      <c r="Z146" s="228"/>
      <c r="AA146" s="228"/>
      <c r="AB146" s="228"/>
      <c r="AC146" s="1047"/>
      <c r="AD146" s="228"/>
      <c r="AE146" s="1312"/>
      <c r="AF146" s="208"/>
      <c r="AG146" s="50"/>
      <c r="AH146" s="50"/>
      <c r="AI146" s="50"/>
      <c r="AJ146" s="209"/>
      <c r="AK146" s="30"/>
      <c r="AL146" s="30"/>
    </row>
    <row r="147" spans="1:38" s="2" customFormat="1">
      <c r="A147" s="11" t="s">
        <v>369</v>
      </c>
      <c r="B147" s="6" t="s">
        <v>1992</v>
      </c>
      <c r="C147" s="6"/>
      <c r="D147" s="253" t="s">
        <v>1080</v>
      </c>
      <c r="E147" s="494" t="s">
        <v>1104</v>
      </c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1047"/>
      <c r="AD147" s="237"/>
      <c r="AE147" s="1312"/>
      <c r="AF147" s="208"/>
      <c r="AG147" s="50"/>
      <c r="AH147" s="50"/>
      <c r="AI147" s="50"/>
      <c r="AJ147" s="209"/>
      <c r="AK147" s="30"/>
      <c r="AL147" s="30"/>
    </row>
    <row r="148" spans="1:38" s="2" customFormat="1">
      <c r="A148" s="11" t="s">
        <v>372</v>
      </c>
      <c r="B148" s="6" t="s">
        <v>1993</v>
      </c>
      <c r="C148" s="6"/>
      <c r="D148" s="253" t="s">
        <v>1080</v>
      </c>
      <c r="E148" s="494" t="s">
        <v>1104</v>
      </c>
      <c r="F148" s="23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1047"/>
      <c r="AD148" s="237"/>
      <c r="AE148" s="1312"/>
      <c r="AF148" s="208"/>
      <c r="AG148" s="50"/>
      <c r="AH148" s="50"/>
      <c r="AI148" s="50"/>
      <c r="AJ148" s="209"/>
      <c r="AK148" s="30"/>
      <c r="AL148" s="30"/>
    </row>
    <row r="149" spans="1:38" s="2" customFormat="1">
      <c r="A149" s="11" t="s">
        <v>341</v>
      </c>
      <c r="B149" s="11" t="s">
        <v>1994</v>
      </c>
      <c r="C149" s="11"/>
      <c r="D149" s="253" t="s">
        <v>1080</v>
      </c>
      <c r="E149" s="494" t="s">
        <v>1104</v>
      </c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1047"/>
      <c r="AD149" s="237"/>
      <c r="AE149" s="1312"/>
      <c r="AF149" s="208"/>
      <c r="AG149" s="50"/>
      <c r="AH149" s="50"/>
      <c r="AI149" s="50"/>
      <c r="AJ149" s="209"/>
      <c r="AK149" s="30"/>
      <c r="AL149" s="30"/>
    </row>
    <row r="150" spans="1:38" s="2" customFormat="1">
      <c r="A150" s="2" t="s">
        <v>486</v>
      </c>
      <c r="B150" s="2" t="s">
        <v>1995</v>
      </c>
      <c r="D150" s="253" t="s">
        <v>1080</v>
      </c>
      <c r="E150" s="494" t="s">
        <v>1104</v>
      </c>
      <c r="F150" s="23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308"/>
      <c r="AD150" s="237"/>
      <c r="AE150" s="1313"/>
      <c r="AF150" s="208"/>
      <c r="AG150" s="50"/>
      <c r="AH150" s="50"/>
      <c r="AI150" s="50"/>
      <c r="AJ150" s="209"/>
      <c r="AK150" s="30"/>
      <c r="AL150" s="30"/>
    </row>
    <row r="151" spans="1:38" s="508" customFormat="1">
      <c r="A151" s="391" t="s">
        <v>1506</v>
      </c>
      <c r="B151" s="2" t="s">
        <v>1510</v>
      </c>
      <c r="C151" s="30"/>
      <c r="D151" s="757" t="s">
        <v>1080</v>
      </c>
      <c r="E151" s="494" t="s">
        <v>1104</v>
      </c>
      <c r="F151" s="1086"/>
      <c r="G151" s="1086"/>
      <c r="H151" s="1086"/>
      <c r="I151" s="1086"/>
      <c r="J151" s="1086"/>
      <c r="K151" s="1086"/>
      <c r="L151" s="1086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1091"/>
      <c r="AD151" s="1086"/>
      <c r="AE151" s="1313"/>
      <c r="AF151" s="519"/>
      <c r="AJ151" s="520"/>
    </row>
    <row r="152" spans="1:38" s="508" customFormat="1">
      <c r="A152" s="391" t="s">
        <v>1507</v>
      </c>
      <c r="B152" s="2" t="s">
        <v>1511</v>
      </c>
      <c r="C152" s="30"/>
      <c r="D152" s="757" t="s">
        <v>1080</v>
      </c>
      <c r="E152" s="494" t="s">
        <v>1104</v>
      </c>
      <c r="F152" s="1086"/>
      <c r="G152" s="1086"/>
      <c r="H152" s="1086"/>
      <c r="I152" s="1086"/>
      <c r="J152" s="1086"/>
      <c r="K152" s="1086"/>
      <c r="L152" s="1086"/>
      <c r="M152" s="1086"/>
      <c r="N152" s="1086"/>
      <c r="O152" s="1086"/>
      <c r="P152" s="1086"/>
      <c r="Q152" s="1086"/>
      <c r="R152" s="1086"/>
      <c r="S152" s="1086"/>
      <c r="T152" s="1086"/>
      <c r="U152" s="1086"/>
      <c r="V152" s="1086"/>
      <c r="W152" s="1086"/>
      <c r="X152" s="1086"/>
      <c r="Y152" s="1086"/>
      <c r="Z152" s="1086"/>
      <c r="AA152" s="1086"/>
      <c r="AB152" s="1086"/>
      <c r="AC152" s="1091"/>
      <c r="AD152" s="1086"/>
      <c r="AE152" s="1312"/>
      <c r="AF152" s="519"/>
      <c r="AJ152" s="520"/>
    </row>
    <row r="153" spans="1:38" s="22" customFormat="1">
      <c r="A153" s="22" t="s">
        <v>505</v>
      </c>
      <c r="B153" s="22" t="s">
        <v>1996</v>
      </c>
      <c r="D153" s="253" t="s">
        <v>1080</v>
      </c>
      <c r="E153" s="494" t="s">
        <v>1104</v>
      </c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55"/>
      <c r="AD153" s="237"/>
      <c r="AF153" s="208" t="str">
        <f>IF(AND(Y153&lt;&gt;0,Z153&lt;&gt;""),(Z153/Y153-1),"")</f>
        <v/>
      </c>
      <c r="AG153" s="50" t="str">
        <f>IF(AND(X153&lt;&gt;0,Y153&lt;&gt;""),(Y153/X153-1),"")</f>
        <v/>
      </c>
      <c r="AH153" s="50" t="str">
        <f>IF(AND(W153&lt;&gt;0,X153&lt;&gt;""),(X153/W153-1),"")</f>
        <v/>
      </c>
      <c r="AI153" s="50" t="str">
        <f>IF(AND(V153&lt;&gt;0,V153&lt;&gt;""),(W153/V153-1),"")</f>
        <v/>
      </c>
      <c r="AJ153" s="209" t="str">
        <f>IF(AND(U153&lt;&gt;0,U153&lt;&gt;""),(V153/U153-1),"")</f>
        <v/>
      </c>
    </row>
    <row r="154" spans="1:38" s="22" customFormat="1">
      <c r="D154" s="255"/>
      <c r="E154" s="227"/>
      <c r="F154" s="1036"/>
      <c r="G154" s="1036"/>
      <c r="H154" s="1036"/>
      <c r="I154" s="1036"/>
      <c r="J154" s="1036"/>
      <c r="K154" s="1036"/>
      <c r="L154" s="1036"/>
      <c r="M154" s="1036"/>
      <c r="N154" s="1036"/>
      <c r="O154" s="1036"/>
      <c r="P154" s="1036"/>
      <c r="Q154" s="1036"/>
      <c r="R154" s="1036"/>
      <c r="S154" s="1036"/>
      <c r="T154" s="1036"/>
      <c r="U154" s="1036"/>
      <c r="V154" s="1036"/>
      <c r="W154" s="1036"/>
      <c r="X154" s="236"/>
      <c r="Y154" s="236"/>
      <c r="Z154" s="234"/>
      <c r="AA154" s="234"/>
      <c r="AB154" s="234"/>
      <c r="AC154" s="255"/>
      <c r="AD154" s="234"/>
      <c r="AF154" s="208"/>
      <c r="AG154" s="50"/>
      <c r="AH154" s="50"/>
      <c r="AI154" s="50"/>
      <c r="AJ154" s="209"/>
    </row>
    <row r="155" spans="1:38" s="2" customFormat="1">
      <c r="A155" s="10" t="s">
        <v>1997</v>
      </c>
      <c r="B155" s="11"/>
      <c r="C155" s="11"/>
      <c r="D155" s="255"/>
      <c r="E155" s="224"/>
      <c r="F155" s="1036"/>
      <c r="G155" s="1036"/>
      <c r="H155" s="1036"/>
      <c r="I155" s="1036"/>
      <c r="J155" s="1036"/>
      <c r="K155" s="1036"/>
      <c r="L155" s="1036"/>
      <c r="M155" s="1036"/>
      <c r="N155" s="1036"/>
      <c r="O155" s="1036"/>
      <c r="P155" s="1036"/>
      <c r="Q155" s="1036"/>
      <c r="R155" s="1036"/>
      <c r="S155" s="1036"/>
      <c r="T155" s="1036"/>
      <c r="U155" s="1036"/>
      <c r="V155" s="1036"/>
      <c r="W155" s="1036"/>
      <c r="X155" s="236"/>
      <c r="Y155" s="236"/>
      <c r="Z155" s="228"/>
      <c r="AA155" s="228"/>
      <c r="AB155" s="228"/>
      <c r="AC155" s="1047"/>
      <c r="AD155" s="228"/>
      <c r="AE155" s="30"/>
      <c r="AF155" s="208"/>
      <c r="AG155" s="50"/>
      <c r="AH155" s="50"/>
      <c r="AI155" s="50"/>
      <c r="AJ155" s="209"/>
      <c r="AK155" s="30"/>
      <c r="AL155" s="30"/>
    </row>
    <row r="156" spans="1:38" s="2" customFormat="1">
      <c r="A156" s="11" t="s">
        <v>342</v>
      </c>
      <c r="B156" s="2" t="s">
        <v>1998</v>
      </c>
      <c r="C156" s="1191"/>
      <c r="D156" s="253" t="s">
        <v>1080</v>
      </c>
      <c r="E156" s="494" t="s">
        <v>1104</v>
      </c>
      <c r="F156" s="1036"/>
      <c r="G156" s="1036"/>
      <c r="H156" s="1036"/>
      <c r="I156" s="1036"/>
      <c r="J156" s="1036"/>
      <c r="K156" s="1036"/>
      <c r="L156" s="1036"/>
      <c r="M156" s="1036"/>
      <c r="N156" s="1036"/>
      <c r="O156" s="1036"/>
      <c r="P156" s="1036"/>
      <c r="Q156" s="1036"/>
      <c r="R156" s="1036"/>
      <c r="S156" s="1036"/>
      <c r="T156" s="1036"/>
      <c r="U156" s="1036"/>
      <c r="V156" s="1036"/>
      <c r="W156" s="1036"/>
      <c r="X156" s="1036"/>
      <c r="Y156" s="1036"/>
      <c r="Z156" s="1036"/>
      <c r="AA156" s="1036"/>
      <c r="AB156" s="1036"/>
      <c r="AC156" s="1047"/>
      <c r="AD156" s="1036"/>
      <c r="AE156" s="33"/>
      <c r="AF156" s="208" t="str">
        <f>IF(AND(Y156&lt;&gt;0,Z156&lt;&gt;""),(Z156/Y156-1),"")</f>
        <v/>
      </c>
      <c r="AG156" s="50" t="str">
        <f>IF(AND(X156&lt;&gt;0,Y156&lt;&gt;""),(Y156/X156-1),"")</f>
        <v/>
      </c>
      <c r="AH156" s="50" t="str">
        <f>IF(AND(W156&lt;&gt;0,X156&lt;&gt;""),(X156/W156-1),"")</f>
        <v/>
      </c>
      <c r="AI156" s="50" t="str">
        <f>IF(AND(V156&lt;&gt;0,V156&lt;&gt;""),(W156/V156-1),"")</f>
        <v/>
      </c>
      <c r="AJ156" s="209" t="str">
        <f>IF(AND(U156&lt;&gt;0,U156&lt;&gt;""),(V156/U156-1),"")</f>
        <v/>
      </c>
      <c r="AK156" s="30"/>
      <c r="AL156" s="30"/>
    </row>
    <row r="157" spans="1:38" s="2" customFormat="1">
      <c r="A157" s="11"/>
      <c r="B157" s="11"/>
      <c r="C157" s="11"/>
      <c r="D157" s="253"/>
      <c r="E157" s="224"/>
      <c r="F157" s="1036"/>
      <c r="G157" s="1036"/>
      <c r="H157" s="1036"/>
      <c r="I157" s="1036"/>
      <c r="J157" s="1036"/>
      <c r="K157" s="1036"/>
      <c r="L157" s="1036"/>
      <c r="M157" s="1036"/>
      <c r="N157" s="1036"/>
      <c r="O157" s="1036"/>
      <c r="P157" s="1036"/>
      <c r="Q157" s="1036"/>
      <c r="R157" s="1036"/>
      <c r="S157" s="1036"/>
      <c r="T157" s="1036"/>
      <c r="U157" s="1036"/>
      <c r="V157" s="1036"/>
      <c r="W157" s="1036"/>
      <c r="X157" s="236"/>
      <c r="Y157" s="236"/>
      <c r="Z157" s="228"/>
      <c r="AA157" s="228"/>
      <c r="AB157" s="228"/>
      <c r="AC157" s="1047"/>
      <c r="AD157" s="228"/>
      <c r="AE157" s="33"/>
      <c r="AF157" s="208"/>
      <c r="AG157" s="50"/>
      <c r="AH157" s="50"/>
      <c r="AI157" s="50"/>
      <c r="AJ157" s="209"/>
      <c r="AK157" s="30"/>
      <c r="AL157" s="30"/>
    </row>
    <row r="158" spans="1:38" s="2" customFormat="1">
      <c r="A158" s="118" t="s">
        <v>1999</v>
      </c>
      <c r="B158" s="11"/>
      <c r="C158" s="11"/>
      <c r="D158" s="255"/>
      <c r="E158" s="224"/>
      <c r="F158" s="1036"/>
      <c r="G158" s="1036"/>
      <c r="H158" s="1036"/>
      <c r="I158" s="1036"/>
      <c r="J158" s="1036"/>
      <c r="K158" s="1036"/>
      <c r="L158" s="1036"/>
      <c r="M158" s="1036"/>
      <c r="N158" s="1036"/>
      <c r="O158" s="1036"/>
      <c r="P158" s="1036"/>
      <c r="Q158" s="1036"/>
      <c r="R158" s="1036"/>
      <c r="S158" s="1036"/>
      <c r="T158" s="1333"/>
      <c r="U158" s="1333"/>
      <c r="V158" s="1333"/>
      <c r="W158" s="1333"/>
      <c r="X158" s="1333"/>
      <c r="Y158" s="1333"/>
      <c r="Z158" s="1333"/>
      <c r="AA158" s="1333"/>
      <c r="AB158" s="1333"/>
      <c r="AC158" s="1047"/>
      <c r="AD158" s="228"/>
      <c r="AE158" s="30"/>
      <c r="AF158" s="208"/>
      <c r="AG158" s="50"/>
      <c r="AH158" s="50"/>
      <c r="AI158" s="50"/>
      <c r="AJ158" s="209"/>
      <c r="AK158" s="30"/>
      <c r="AL158" s="30"/>
    </row>
    <row r="159" spans="1:38" s="22" customFormat="1">
      <c r="A159" s="22" t="s">
        <v>343</v>
      </c>
      <c r="B159" s="22" t="s">
        <v>2000</v>
      </c>
      <c r="D159" s="253" t="s">
        <v>1080</v>
      </c>
      <c r="E159" s="494" t="s">
        <v>1104</v>
      </c>
      <c r="F159" s="237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308"/>
      <c r="AD159" s="237"/>
      <c r="AE159" s="39"/>
      <c r="AF159" s="208" t="str">
        <f>IF(AND(Y159&lt;&gt;0,Z159&lt;&gt;""),(Z159/Y159-1),"")</f>
        <v/>
      </c>
      <c r="AG159" s="50" t="str">
        <f>IF(AND(X159&lt;&gt;0,Y159&lt;&gt;""),(Y159/X159-1),"")</f>
        <v/>
      </c>
      <c r="AH159" s="50" t="str">
        <f>IF(AND(W159&lt;&gt;0,X159&lt;&gt;""),(X159/W159-1),"")</f>
        <v/>
      </c>
      <c r="AI159" s="50" t="str">
        <f>IF(AND(V159&lt;&gt;0,V159&lt;&gt;""),(W159/V159-1),"")</f>
        <v/>
      </c>
      <c r="AJ159" s="209" t="str">
        <f>IF(AND(U159&lt;&gt;0,U159&lt;&gt;""),(V159/U159-1),"")</f>
        <v/>
      </c>
    </row>
    <row r="160" spans="1:38" s="28" customFormat="1">
      <c r="A160" s="28" t="s">
        <v>344</v>
      </c>
      <c r="B160" s="28" t="s">
        <v>2001</v>
      </c>
      <c r="D160" s="253" t="s">
        <v>1080</v>
      </c>
      <c r="E160" s="494" t="s">
        <v>1104</v>
      </c>
      <c r="F160" s="237"/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1047"/>
      <c r="AD160" s="237"/>
      <c r="AE160" s="33"/>
      <c r="AF160" s="208" t="str">
        <f>IF(AND(Y160&lt;&gt;0,Z160&lt;&gt;""),(Z160/Y160-1),"")</f>
        <v/>
      </c>
      <c r="AG160" s="50" t="str">
        <f>IF(AND(X160&lt;&gt;0,Y160&lt;&gt;""),(Y160/X160-1),"")</f>
        <v/>
      </c>
      <c r="AH160" s="50" t="str">
        <f>IF(AND(W160&lt;&gt;0,X160&lt;&gt;""),(X160/W160-1),"")</f>
        <v/>
      </c>
      <c r="AI160" s="50" t="str">
        <f>IF(AND(V160&lt;&gt;0,V160&lt;&gt;""),(W160/V160-1),"")</f>
        <v/>
      </c>
      <c r="AJ160" s="209" t="str">
        <f>IF(AND(U160&lt;&gt;0,U160&lt;&gt;""),(V160/U160-1),"")</f>
        <v/>
      </c>
    </row>
    <row r="161" spans="1:39" s="28" customFormat="1">
      <c r="D161" s="253"/>
      <c r="E161" s="224"/>
      <c r="F161" s="1036"/>
      <c r="G161" s="1036"/>
      <c r="H161" s="1036"/>
      <c r="I161" s="1036"/>
      <c r="J161" s="1036"/>
      <c r="K161" s="1036"/>
      <c r="L161" s="1036"/>
      <c r="M161" s="1036"/>
      <c r="N161" s="1036"/>
      <c r="O161" s="1036"/>
      <c r="P161" s="1036"/>
      <c r="Q161" s="1036"/>
      <c r="R161" s="1036"/>
      <c r="S161" s="1036"/>
      <c r="T161" s="1036"/>
      <c r="U161" s="1036"/>
      <c r="V161" s="1036"/>
      <c r="W161" s="1036"/>
      <c r="X161" s="236"/>
      <c r="Y161" s="236"/>
      <c r="Z161" s="228"/>
      <c r="AA161" s="228"/>
      <c r="AB161" s="228"/>
      <c r="AC161" s="1047"/>
      <c r="AD161" s="228"/>
      <c r="AE161" s="33"/>
      <c r="AF161" s="208"/>
      <c r="AG161" s="50"/>
      <c r="AH161" s="50"/>
      <c r="AI161" s="50"/>
      <c r="AJ161" s="209"/>
    </row>
    <row r="162" spans="1:39" s="28" customFormat="1">
      <c r="D162" s="253"/>
      <c r="E162" s="224"/>
      <c r="F162" s="1036"/>
      <c r="G162" s="1036"/>
      <c r="H162" s="1036"/>
      <c r="I162" s="1036"/>
      <c r="J162" s="1036"/>
      <c r="K162" s="1036"/>
      <c r="L162" s="1036"/>
      <c r="M162" s="1036"/>
      <c r="N162" s="1036"/>
      <c r="O162" s="1036"/>
      <c r="P162" s="1036"/>
      <c r="Q162" s="1092"/>
      <c r="R162" s="1036"/>
      <c r="S162" s="1036"/>
      <c r="T162" s="1092"/>
      <c r="U162" s="1092"/>
      <c r="V162" s="1092"/>
      <c r="W162" s="1092"/>
      <c r="X162" s="236"/>
      <c r="Y162" s="236"/>
      <c r="Z162" s="228"/>
      <c r="AA162" s="228"/>
      <c r="AB162" s="228"/>
      <c r="AC162" s="1047"/>
      <c r="AD162" s="228"/>
      <c r="AE162" s="33"/>
      <c r="AF162" s="208"/>
      <c r="AG162" s="50"/>
      <c r="AH162" s="50"/>
      <c r="AI162" s="50"/>
      <c r="AJ162" s="209"/>
    </row>
    <row r="163" spans="1:39" ht="12.75" customHeight="1">
      <c r="A163" s="112" t="s">
        <v>2002</v>
      </c>
      <c r="B163" s="113"/>
      <c r="C163" s="113"/>
      <c r="D163" s="1038"/>
      <c r="E163" s="1039"/>
      <c r="F163" s="1093"/>
      <c r="G163" s="1093"/>
      <c r="H163" s="1093"/>
      <c r="I163" s="1093"/>
      <c r="J163" s="1093"/>
      <c r="K163" s="1093"/>
      <c r="L163" s="1093"/>
      <c r="M163" s="1093"/>
      <c r="N163" s="1093"/>
      <c r="O163" s="1093"/>
      <c r="P163" s="1093"/>
      <c r="Q163" s="1093"/>
      <c r="R163" s="1093"/>
      <c r="S163" s="1093"/>
      <c r="T163" s="1093"/>
      <c r="U163" s="1093"/>
      <c r="V163" s="1042"/>
      <c r="W163" s="1042"/>
      <c r="X163" s="1042"/>
      <c r="Y163" s="1042"/>
      <c r="Z163" s="1054"/>
      <c r="AA163" s="1054"/>
      <c r="AB163" s="1054"/>
      <c r="AC163" s="1055"/>
      <c r="AD163" s="1054"/>
      <c r="AE163"/>
      <c r="AF163" s="208"/>
      <c r="AG163" s="50"/>
      <c r="AH163" s="50"/>
      <c r="AI163" s="50"/>
      <c r="AJ163" s="209"/>
    </row>
    <row r="164" spans="1:39" ht="5.25" customHeight="1">
      <c r="A164" s="96"/>
      <c r="B164" s="97"/>
      <c r="C164" s="97"/>
      <c r="D164" s="226"/>
      <c r="E164" s="1060"/>
      <c r="F164" s="1094"/>
      <c r="G164" s="1094"/>
      <c r="H164" s="1094"/>
      <c r="I164" s="1094"/>
      <c r="J164" s="1094"/>
      <c r="K164" s="1094"/>
      <c r="L164" s="1094"/>
      <c r="M164" s="1094"/>
      <c r="N164" s="1094"/>
      <c r="O164" s="1094"/>
      <c r="P164" s="1094"/>
      <c r="Q164" s="1094"/>
      <c r="R164" s="1094"/>
      <c r="S164" s="1094"/>
      <c r="T164" s="1094"/>
      <c r="U164" s="1094"/>
      <c r="V164" s="1063"/>
      <c r="W164" s="1094"/>
      <c r="X164" s="241"/>
      <c r="Y164" s="241"/>
      <c r="Z164" s="1083"/>
      <c r="AA164" s="1083"/>
      <c r="AB164" s="1083"/>
      <c r="AC164" s="1084"/>
      <c r="AD164" s="1083"/>
      <c r="AF164" s="208"/>
      <c r="AG164" s="50"/>
      <c r="AH164" s="50"/>
      <c r="AI164" s="50"/>
      <c r="AJ164" s="209"/>
    </row>
    <row r="165" spans="1:39" s="2" customFormat="1">
      <c r="A165" s="13" t="s">
        <v>748</v>
      </c>
      <c r="B165" s="1" t="s">
        <v>2005</v>
      </c>
      <c r="C165" s="1"/>
      <c r="D165" s="253" t="s">
        <v>1080</v>
      </c>
      <c r="E165" s="225" t="s">
        <v>2003</v>
      </c>
      <c r="F165" s="1092"/>
      <c r="G165" s="1092"/>
      <c r="H165" s="1092"/>
      <c r="I165" s="1092"/>
      <c r="J165" s="1092"/>
      <c r="K165" s="1092"/>
      <c r="L165" s="1092"/>
      <c r="M165" s="1092"/>
      <c r="N165" s="1092"/>
      <c r="O165" s="1092"/>
      <c r="P165" s="1092"/>
      <c r="Q165" s="1092"/>
      <c r="R165" s="1092"/>
      <c r="S165" s="1036"/>
      <c r="T165" s="1092"/>
      <c r="U165" s="1092"/>
      <c r="V165" s="1092"/>
      <c r="W165" s="1092"/>
      <c r="X165" s="236"/>
      <c r="Y165" s="236"/>
      <c r="Z165" s="230"/>
      <c r="AA165" s="230"/>
      <c r="AB165" s="230"/>
      <c r="AC165" s="1037"/>
      <c r="AD165" s="230"/>
      <c r="AE165" s="33"/>
      <c r="AF165" s="208"/>
      <c r="AG165" s="50"/>
      <c r="AH165" s="50"/>
      <c r="AI165" s="50"/>
      <c r="AJ165" s="209"/>
      <c r="AK165" s="30"/>
      <c r="AL165" s="30"/>
    </row>
    <row r="166" spans="1:39" s="2" customFormat="1" ht="15" customHeight="1">
      <c r="A166" s="13" t="s">
        <v>749</v>
      </c>
      <c r="B166" s="1" t="s">
        <v>2006</v>
      </c>
      <c r="C166" s="1"/>
      <c r="D166" s="253"/>
      <c r="E166" s="225" t="s">
        <v>392</v>
      </c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30"/>
      <c r="Z166" s="230"/>
      <c r="AA166" s="230"/>
      <c r="AB166" s="230"/>
      <c r="AC166" s="230"/>
      <c r="AD166" s="229"/>
      <c r="AE166" s="33"/>
      <c r="AF166" s="208"/>
      <c r="AG166" s="50"/>
      <c r="AH166" s="50"/>
      <c r="AI166" s="50"/>
      <c r="AJ166" s="209"/>
      <c r="AK166" s="30"/>
      <c r="AL166" s="30"/>
    </row>
    <row r="167" spans="1:39" s="11" customFormat="1" ht="5.25" customHeight="1">
      <c r="A167" s="5"/>
      <c r="B167" s="1"/>
      <c r="C167" s="1"/>
      <c r="D167" s="7"/>
      <c r="E167" s="146"/>
      <c r="F167" s="72"/>
      <c r="G167" s="72"/>
      <c r="H167" s="72"/>
      <c r="I167" s="72"/>
      <c r="J167" s="72"/>
      <c r="K167" s="72"/>
      <c r="L167" s="72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Z167" s="42"/>
      <c r="AA167" s="42"/>
      <c r="AB167" s="42"/>
      <c r="AC167" s="42"/>
      <c r="AD167" s="66"/>
      <c r="AE167" s="2"/>
      <c r="AF167" s="208"/>
      <c r="AG167" s="50"/>
      <c r="AH167" s="50"/>
      <c r="AI167" s="50"/>
      <c r="AJ167" s="209"/>
      <c r="AK167" s="30"/>
      <c r="AL167" s="30"/>
      <c r="AM167" s="30"/>
    </row>
    <row r="168" spans="1:39">
      <c r="B168" s="1"/>
      <c r="C168" s="1"/>
      <c r="AF168" s="208"/>
      <c r="AG168" s="50"/>
      <c r="AH168" s="50"/>
      <c r="AI168" s="50"/>
      <c r="AJ168" s="209"/>
    </row>
    <row r="169" spans="1:39">
      <c r="A169" s="131"/>
      <c r="B169" s="131"/>
      <c r="C169" s="131"/>
      <c r="D169" s="132"/>
      <c r="E169" s="147"/>
      <c r="F169" s="133">
        <v>1990</v>
      </c>
      <c r="G169" s="133">
        <v>1991</v>
      </c>
      <c r="H169" s="133">
        <v>1992</v>
      </c>
      <c r="I169" s="133">
        <v>1993</v>
      </c>
      <c r="J169" s="133">
        <v>1994</v>
      </c>
      <c r="K169" s="133">
        <v>1995</v>
      </c>
      <c r="L169" s="133">
        <v>1996</v>
      </c>
      <c r="M169" s="1233">
        <v>1997</v>
      </c>
      <c r="N169" s="1233">
        <v>1998</v>
      </c>
      <c r="O169" s="1233">
        <v>1999</v>
      </c>
      <c r="P169" s="1233">
        <v>2000</v>
      </c>
      <c r="Q169" s="1233">
        <v>2001</v>
      </c>
      <c r="R169" s="1233">
        <v>2002</v>
      </c>
      <c r="S169" s="1233">
        <v>2003</v>
      </c>
      <c r="T169" s="1233">
        <v>2004</v>
      </c>
      <c r="U169" s="1233">
        <v>2005</v>
      </c>
      <c r="V169" s="1233">
        <v>2006</v>
      </c>
      <c r="W169" s="1233">
        <v>2007</v>
      </c>
      <c r="X169" s="1233">
        <v>2008</v>
      </c>
      <c r="Y169" s="1233">
        <v>2009</v>
      </c>
      <c r="Z169" s="1233">
        <v>2010</v>
      </c>
      <c r="AA169" s="1233">
        <v>2011</v>
      </c>
      <c r="AB169" s="1233">
        <v>2012</v>
      </c>
      <c r="AC169" s="131"/>
      <c r="AF169" s="208"/>
      <c r="AG169" s="50"/>
      <c r="AH169" s="50"/>
      <c r="AI169" s="50"/>
      <c r="AJ169" s="209"/>
    </row>
    <row r="170" spans="1:39" s="106" customFormat="1" ht="15" customHeight="1">
      <c r="A170" s="134" t="s">
        <v>1932</v>
      </c>
      <c r="B170" s="134"/>
      <c r="C170" s="134"/>
      <c r="D170" s="135"/>
      <c r="E170" s="148"/>
      <c r="F170" s="134"/>
      <c r="G170" s="134"/>
      <c r="H170" s="134"/>
      <c r="I170" s="134"/>
      <c r="J170" s="134"/>
      <c r="K170" s="134"/>
      <c r="L170" s="134"/>
      <c r="M170" s="819"/>
      <c r="N170" s="819"/>
      <c r="O170" s="819"/>
      <c r="P170" s="819"/>
      <c r="Q170" s="819"/>
      <c r="R170" s="819"/>
      <c r="S170" s="819"/>
      <c r="T170" s="819"/>
      <c r="U170" s="819"/>
      <c r="V170" s="819"/>
      <c r="W170" s="819"/>
      <c r="X170" s="819"/>
      <c r="Y170" s="819"/>
      <c r="Z170" s="819"/>
      <c r="AA170" s="819"/>
      <c r="AB170" s="819"/>
      <c r="AC170" s="134"/>
      <c r="AE170" s="4"/>
      <c r="AF170" s="208"/>
      <c r="AG170" s="50"/>
      <c r="AH170" s="50"/>
      <c r="AI170" s="50"/>
      <c r="AJ170" s="209"/>
    </row>
    <row r="171" spans="1:39" ht="6" customHeight="1">
      <c r="AF171" s="208"/>
      <c r="AG171" s="50"/>
      <c r="AH171" s="50"/>
      <c r="AI171" s="50"/>
      <c r="AJ171" s="209"/>
    </row>
    <row r="172" spans="1:39">
      <c r="A172" s="4"/>
      <c r="B172" s="178" t="s">
        <v>1201</v>
      </c>
      <c r="C172" s="178"/>
      <c r="D172" s="75"/>
      <c r="E172" s="215" t="s">
        <v>1104</v>
      </c>
      <c r="F172" s="52">
        <f>'Macro '!F84</f>
        <v>0</v>
      </c>
      <c r="G172" s="52">
        <f>'Macro '!G84</f>
        <v>0</v>
      </c>
      <c r="H172" s="52">
        <f>'Macro '!H84</f>
        <v>0</v>
      </c>
      <c r="I172" s="52">
        <f>'Macro '!I84</f>
        <v>0</v>
      </c>
      <c r="J172" s="52">
        <f>'Macro '!J84</f>
        <v>0</v>
      </c>
      <c r="K172" s="52">
        <f>'Macro '!K84</f>
        <v>0</v>
      </c>
      <c r="L172" s="52">
        <f>'Macro '!L84</f>
        <v>0</v>
      </c>
      <c r="M172" s="52">
        <f>'Macro '!M84</f>
        <v>0</v>
      </c>
      <c r="N172" s="52">
        <f>'Macro '!N84</f>
        <v>0</v>
      </c>
      <c r="O172" s="52">
        <f>'Macro '!O84</f>
        <v>0</v>
      </c>
      <c r="P172" s="52">
        <f>'Macro '!P84</f>
        <v>0</v>
      </c>
      <c r="Q172" s="52">
        <f>'Macro '!Q84</f>
        <v>0</v>
      </c>
      <c r="R172" s="52">
        <f>'Macro '!R84</f>
        <v>0</v>
      </c>
      <c r="S172" s="52">
        <f>'Macro '!S84</f>
        <v>0</v>
      </c>
      <c r="T172" s="52">
        <f>'Macro '!T84</f>
        <v>0</v>
      </c>
      <c r="U172" s="52">
        <f>'Macro '!U84</f>
        <v>0</v>
      </c>
      <c r="V172" s="52">
        <f>'Macro '!V84</f>
        <v>0</v>
      </c>
      <c r="W172" s="52">
        <f>'Macro '!W84</f>
        <v>0</v>
      </c>
      <c r="X172" s="52">
        <f>'Macro '!X84</f>
        <v>0</v>
      </c>
      <c r="Y172" s="52">
        <f>'Macro '!Y84</f>
        <v>0</v>
      </c>
      <c r="Z172" s="52">
        <f>'Macro '!Z84</f>
        <v>0</v>
      </c>
      <c r="AA172" s="52">
        <f>'Macro '!AA84</f>
        <v>0</v>
      </c>
      <c r="AB172" s="52">
        <f>'Macro '!AB84</f>
        <v>0</v>
      </c>
      <c r="AC172" s="4"/>
      <c r="AF172" s="497" t="str">
        <f t="shared" ref="AF172:AF178" si="21">IF(AND(Y172&lt;&gt;0,Z172&lt;&gt;""),(Z172/Y172-1),"")</f>
        <v/>
      </c>
      <c r="AG172" s="498" t="str">
        <f t="shared" ref="AG172:AG178" si="22">IF(AND(X172&lt;&gt;0,Y172&lt;&gt;""),(Y172/X172-1),"")</f>
        <v/>
      </c>
      <c r="AH172" s="498" t="str">
        <f t="shared" ref="AH172:AH178" si="23">IF(AND(W172&lt;&gt;0,X172&lt;&gt;""),(X172/W172-1),"")</f>
        <v/>
      </c>
      <c r="AI172" s="498" t="str">
        <f t="shared" ref="AI172:AI178" si="24">IF(AND(V172&lt;&gt;0,V172&lt;&gt;""),(W172/V172-1),"")</f>
        <v/>
      </c>
      <c r="AJ172" s="499" t="str">
        <f t="shared" ref="AJ172:AJ178" si="25">IF(AND(U172&lt;&gt;0,U172&lt;&gt;""),(V172/U172-1),"")</f>
        <v/>
      </c>
    </row>
    <row r="173" spans="1:39">
      <c r="A173" s="4"/>
      <c r="B173" s="142" t="s">
        <v>2007</v>
      </c>
      <c r="C173" s="142"/>
      <c r="D173" s="75"/>
      <c r="E173" s="75" t="s">
        <v>1104</v>
      </c>
      <c r="F173" s="52">
        <f>F136</f>
        <v>0</v>
      </c>
      <c r="G173" s="52">
        <f t="shared" ref="G173:Z173" si="26">G136</f>
        <v>0</v>
      </c>
      <c r="H173" s="52">
        <f t="shared" si="26"/>
        <v>0</v>
      </c>
      <c r="I173" s="52">
        <f t="shared" si="26"/>
        <v>0</v>
      </c>
      <c r="J173" s="52">
        <f t="shared" si="26"/>
        <v>0</v>
      </c>
      <c r="K173" s="52">
        <f t="shared" si="26"/>
        <v>0</v>
      </c>
      <c r="L173" s="52">
        <f t="shared" si="26"/>
        <v>0</v>
      </c>
      <c r="M173" s="52">
        <f t="shared" si="26"/>
        <v>0</v>
      </c>
      <c r="N173" s="52">
        <f t="shared" si="26"/>
        <v>0</v>
      </c>
      <c r="O173" s="52">
        <f t="shared" si="26"/>
        <v>0</v>
      </c>
      <c r="P173" s="52">
        <f t="shared" si="26"/>
        <v>0</v>
      </c>
      <c r="Q173" s="52">
        <f t="shared" si="26"/>
        <v>0</v>
      </c>
      <c r="R173" s="52">
        <f t="shared" si="26"/>
        <v>0</v>
      </c>
      <c r="S173" s="52">
        <f t="shared" si="26"/>
        <v>0</v>
      </c>
      <c r="T173" s="52">
        <f t="shared" si="26"/>
        <v>0</v>
      </c>
      <c r="U173" s="52">
        <f t="shared" si="26"/>
        <v>0</v>
      </c>
      <c r="V173" s="52">
        <f t="shared" si="26"/>
        <v>0</v>
      </c>
      <c r="W173" s="52">
        <f t="shared" si="26"/>
        <v>0</v>
      </c>
      <c r="X173" s="52">
        <f t="shared" si="26"/>
        <v>0</v>
      </c>
      <c r="Y173" s="52">
        <f t="shared" si="26"/>
        <v>0</v>
      </c>
      <c r="Z173" s="52">
        <f t="shared" si="26"/>
        <v>0</v>
      </c>
      <c r="AA173" s="52">
        <f>AA136</f>
        <v>0</v>
      </c>
      <c r="AB173" s="52">
        <f>AB136</f>
        <v>0</v>
      </c>
      <c r="AC173" s="4"/>
      <c r="AF173" s="497" t="str">
        <f t="shared" si="21"/>
        <v/>
      </c>
      <c r="AG173" s="498" t="str">
        <f t="shared" si="22"/>
        <v/>
      </c>
      <c r="AH173" s="498" t="str">
        <f t="shared" si="23"/>
        <v/>
      </c>
      <c r="AI173" s="498" t="str">
        <f t="shared" si="24"/>
        <v/>
      </c>
      <c r="AJ173" s="499" t="str">
        <f t="shared" si="25"/>
        <v/>
      </c>
    </row>
    <row r="174" spans="1:39">
      <c r="A174" s="4"/>
      <c r="B174" s="140" t="s">
        <v>2008</v>
      </c>
      <c r="C174" s="140"/>
      <c r="D174" s="75"/>
      <c r="E174" s="75" t="s">
        <v>1104</v>
      </c>
      <c r="F174" s="52">
        <f>F144</f>
        <v>0</v>
      </c>
      <c r="G174" s="52">
        <f t="shared" ref="G174:Z174" si="27">G144</f>
        <v>0</v>
      </c>
      <c r="H174" s="52">
        <f t="shared" si="27"/>
        <v>0</v>
      </c>
      <c r="I174" s="52">
        <f t="shared" si="27"/>
        <v>0</v>
      </c>
      <c r="J174" s="52">
        <f t="shared" si="27"/>
        <v>0</v>
      </c>
      <c r="K174" s="52">
        <f t="shared" si="27"/>
        <v>0</v>
      </c>
      <c r="L174" s="52">
        <f t="shared" si="27"/>
        <v>0</v>
      </c>
      <c r="M174" s="52">
        <f t="shared" si="27"/>
        <v>0</v>
      </c>
      <c r="N174" s="52">
        <f t="shared" si="27"/>
        <v>0</v>
      </c>
      <c r="O174" s="52">
        <f t="shared" si="27"/>
        <v>0</v>
      </c>
      <c r="P174" s="52">
        <f t="shared" si="27"/>
        <v>0</v>
      </c>
      <c r="Q174" s="52">
        <f t="shared" si="27"/>
        <v>0</v>
      </c>
      <c r="R174" s="52">
        <f t="shared" si="27"/>
        <v>0</v>
      </c>
      <c r="S174" s="52">
        <f t="shared" si="27"/>
        <v>0</v>
      </c>
      <c r="T174" s="52">
        <f t="shared" si="27"/>
        <v>0</v>
      </c>
      <c r="U174" s="52">
        <f t="shared" si="27"/>
        <v>0</v>
      </c>
      <c r="V174" s="52">
        <f t="shared" si="27"/>
        <v>0</v>
      </c>
      <c r="W174" s="52">
        <f t="shared" si="27"/>
        <v>0</v>
      </c>
      <c r="X174" s="52">
        <f t="shared" si="27"/>
        <v>0</v>
      </c>
      <c r="Y174" s="52">
        <f t="shared" si="27"/>
        <v>0</v>
      </c>
      <c r="Z174" s="52">
        <f t="shared" si="27"/>
        <v>0</v>
      </c>
      <c r="AA174" s="52">
        <f>AA144</f>
        <v>0</v>
      </c>
      <c r="AB174" s="52">
        <f>AB144</f>
        <v>0</v>
      </c>
      <c r="AC174" s="52"/>
      <c r="AF174" s="497" t="str">
        <f t="shared" si="21"/>
        <v/>
      </c>
      <c r="AG174" s="498" t="str">
        <f t="shared" si="22"/>
        <v/>
      </c>
      <c r="AH174" s="498" t="str">
        <f t="shared" si="23"/>
        <v/>
      </c>
      <c r="AI174" s="498" t="str">
        <f t="shared" si="24"/>
        <v/>
      </c>
      <c r="AJ174" s="499" t="str">
        <f t="shared" si="25"/>
        <v/>
      </c>
    </row>
    <row r="175" spans="1:39">
      <c r="A175" s="4"/>
      <c r="B175" s="140" t="s">
        <v>2009</v>
      </c>
      <c r="C175" s="140"/>
      <c r="D175" s="75"/>
      <c r="E175" s="75" t="s">
        <v>1104</v>
      </c>
      <c r="F175" s="52">
        <f>F153</f>
        <v>0</v>
      </c>
      <c r="G175" s="52">
        <f t="shared" ref="G175:Y175" si="28">G153</f>
        <v>0</v>
      </c>
      <c r="H175" s="52">
        <f t="shared" si="28"/>
        <v>0</v>
      </c>
      <c r="I175" s="52">
        <f t="shared" si="28"/>
        <v>0</v>
      </c>
      <c r="J175" s="52">
        <f t="shared" si="28"/>
        <v>0</v>
      </c>
      <c r="K175" s="52">
        <f t="shared" si="28"/>
        <v>0</v>
      </c>
      <c r="L175" s="52">
        <f t="shared" si="28"/>
        <v>0</v>
      </c>
      <c r="M175" s="52">
        <f t="shared" si="28"/>
        <v>0</v>
      </c>
      <c r="N175" s="52">
        <f t="shared" si="28"/>
        <v>0</v>
      </c>
      <c r="O175" s="52">
        <f t="shared" si="28"/>
        <v>0</v>
      </c>
      <c r="P175" s="52">
        <f t="shared" si="28"/>
        <v>0</v>
      </c>
      <c r="Q175" s="52">
        <f t="shared" si="28"/>
        <v>0</v>
      </c>
      <c r="R175" s="52">
        <f t="shared" si="28"/>
        <v>0</v>
      </c>
      <c r="S175" s="52">
        <f t="shared" si="28"/>
        <v>0</v>
      </c>
      <c r="T175" s="52">
        <f t="shared" si="28"/>
        <v>0</v>
      </c>
      <c r="U175" s="52">
        <f t="shared" si="28"/>
        <v>0</v>
      </c>
      <c r="V175" s="52">
        <f t="shared" si="28"/>
        <v>0</v>
      </c>
      <c r="W175" s="52">
        <f t="shared" si="28"/>
        <v>0</v>
      </c>
      <c r="X175" s="52">
        <f t="shared" si="28"/>
        <v>0</v>
      </c>
      <c r="Y175" s="52">
        <f t="shared" si="28"/>
        <v>0</v>
      </c>
      <c r="Z175" s="52">
        <f>Z153</f>
        <v>0</v>
      </c>
      <c r="AA175" s="52">
        <f>AA153</f>
        <v>0</v>
      </c>
      <c r="AB175" s="52">
        <f>AB153</f>
        <v>0</v>
      </c>
      <c r="AC175" s="52"/>
      <c r="AF175" s="497" t="str">
        <f t="shared" si="21"/>
        <v/>
      </c>
      <c r="AG175" s="498" t="str">
        <f t="shared" si="22"/>
        <v/>
      </c>
      <c r="AH175" s="498" t="str">
        <f t="shared" si="23"/>
        <v/>
      </c>
      <c r="AI175" s="498" t="str">
        <f t="shared" si="24"/>
        <v/>
      </c>
      <c r="AJ175" s="499" t="str">
        <f t="shared" si="25"/>
        <v/>
      </c>
    </row>
    <row r="176" spans="1:39">
      <c r="A176" s="4"/>
      <c r="B176" s="140" t="s">
        <v>2010</v>
      </c>
      <c r="C176" s="140"/>
      <c r="D176" s="75"/>
      <c r="E176" s="75" t="s">
        <v>1104</v>
      </c>
      <c r="F176" s="52">
        <f>F159</f>
        <v>0</v>
      </c>
      <c r="G176" s="52">
        <f t="shared" ref="G176:Z176" si="29">G159</f>
        <v>0</v>
      </c>
      <c r="H176" s="52">
        <f t="shared" si="29"/>
        <v>0</v>
      </c>
      <c r="I176" s="52">
        <f t="shared" si="29"/>
        <v>0</v>
      </c>
      <c r="J176" s="52">
        <f t="shared" si="29"/>
        <v>0</v>
      </c>
      <c r="K176" s="52">
        <f t="shared" si="29"/>
        <v>0</v>
      </c>
      <c r="L176" s="52">
        <f t="shared" si="29"/>
        <v>0</v>
      </c>
      <c r="M176" s="52">
        <f t="shared" si="29"/>
        <v>0</v>
      </c>
      <c r="N176" s="52">
        <f t="shared" si="29"/>
        <v>0</v>
      </c>
      <c r="O176" s="52">
        <f t="shared" si="29"/>
        <v>0</v>
      </c>
      <c r="P176" s="52">
        <f t="shared" si="29"/>
        <v>0</v>
      </c>
      <c r="Q176" s="52">
        <f t="shared" si="29"/>
        <v>0</v>
      </c>
      <c r="R176" s="52">
        <f t="shared" si="29"/>
        <v>0</v>
      </c>
      <c r="S176" s="52">
        <f t="shared" si="29"/>
        <v>0</v>
      </c>
      <c r="T176" s="52">
        <f t="shared" si="29"/>
        <v>0</v>
      </c>
      <c r="U176" s="52">
        <f t="shared" si="29"/>
        <v>0</v>
      </c>
      <c r="V176" s="52">
        <f t="shared" si="29"/>
        <v>0</v>
      </c>
      <c r="W176" s="52">
        <f t="shared" si="29"/>
        <v>0</v>
      </c>
      <c r="X176" s="52">
        <f t="shared" si="29"/>
        <v>0</v>
      </c>
      <c r="Y176" s="52">
        <f t="shared" si="29"/>
        <v>0</v>
      </c>
      <c r="Z176" s="52">
        <f t="shared" si="29"/>
        <v>0</v>
      </c>
      <c r="AA176" s="52">
        <f>AA159</f>
        <v>0</v>
      </c>
      <c r="AB176" s="52">
        <f>AB159</f>
        <v>0</v>
      </c>
      <c r="AC176" s="52"/>
      <c r="AF176" s="497" t="str">
        <f t="shared" si="21"/>
        <v/>
      </c>
      <c r="AG176" s="498" t="str">
        <f t="shared" si="22"/>
        <v/>
      </c>
      <c r="AH176" s="498" t="str">
        <f t="shared" si="23"/>
        <v/>
      </c>
      <c r="AI176" s="498" t="str">
        <f t="shared" si="24"/>
        <v/>
      </c>
      <c r="AJ176" s="499" t="str">
        <f t="shared" si="25"/>
        <v/>
      </c>
    </row>
    <row r="177" spans="1:36">
      <c r="A177" s="4"/>
      <c r="B177" s="140" t="s">
        <v>2011</v>
      </c>
      <c r="C177" s="140"/>
      <c r="D177" s="75"/>
      <c r="E177" s="75" t="s">
        <v>1104</v>
      </c>
      <c r="F177" s="52">
        <f>(F156)</f>
        <v>0</v>
      </c>
      <c r="G177" s="52">
        <f t="shared" ref="G177:Z177" si="30">(G156)</f>
        <v>0</v>
      </c>
      <c r="H177" s="52">
        <f t="shared" si="30"/>
        <v>0</v>
      </c>
      <c r="I177" s="52">
        <f t="shared" si="30"/>
        <v>0</v>
      </c>
      <c r="J177" s="52">
        <f t="shared" si="30"/>
        <v>0</v>
      </c>
      <c r="K177" s="52">
        <f t="shared" si="30"/>
        <v>0</v>
      </c>
      <c r="L177" s="52">
        <f t="shared" si="30"/>
        <v>0</v>
      </c>
      <c r="M177" s="52">
        <f t="shared" si="30"/>
        <v>0</v>
      </c>
      <c r="N177" s="52">
        <f t="shared" si="30"/>
        <v>0</v>
      </c>
      <c r="O177" s="52">
        <f t="shared" si="30"/>
        <v>0</v>
      </c>
      <c r="P177" s="52">
        <f t="shared" si="30"/>
        <v>0</v>
      </c>
      <c r="Q177" s="52">
        <f t="shared" si="30"/>
        <v>0</v>
      </c>
      <c r="R177" s="52">
        <f t="shared" si="30"/>
        <v>0</v>
      </c>
      <c r="S177" s="52">
        <f t="shared" si="30"/>
        <v>0</v>
      </c>
      <c r="T177" s="52">
        <f t="shared" si="30"/>
        <v>0</v>
      </c>
      <c r="U177" s="52">
        <f t="shared" si="30"/>
        <v>0</v>
      </c>
      <c r="V177" s="52">
        <f t="shared" si="30"/>
        <v>0</v>
      </c>
      <c r="W177" s="52">
        <f t="shared" si="30"/>
        <v>0</v>
      </c>
      <c r="X177" s="52">
        <f t="shared" si="30"/>
        <v>0</v>
      </c>
      <c r="Y177" s="52">
        <f t="shared" si="30"/>
        <v>0</v>
      </c>
      <c r="Z177" s="52">
        <f t="shared" si="30"/>
        <v>0</v>
      </c>
      <c r="AA177" s="52">
        <f>(AA156)</f>
        <v>0</v>
      </c>
      <c r="AB177" s="52">
        <f>(AB156)</f>
        <v>0</v>
      </c>
      <c r="AC177" s="52"/>
      <c r="AF177" s="497" t="str">
        <f t="shared" si="21"/>
        <v/>
      </c>
      <c r="AG177" s="498" t="str">
        <f t="shared" si="22"/>
        <v/>
      </c>
      <c r="AH177" s="498" t="str">
        <f t="shared" si="23"/>
        <v/>
      </c>
      <c r="AI177" s="498" t="str">
        <f t="shared" si="24"/>
        <v/>
      </c>
      <c r="AJ177" s="499" t="str">
        <f t="shared" si="25"/>
        <v/>
      </c>
    </row>
    <row r="178" spans="1:36">
      <c r="B178" s="143" t="s">
        <v>2012</v>
      </c>
      <c r="C178" s="143"/>
      <c r="D178" s="75"/>
      <c r="E178" s="75" t="s">
        <v>1104</v>
      </c>
      <c r="F178" s="18">
        <f>SUM(F173:F177)</f>
        <v>0</v>
      </c>
      <c r="G178" s="18">
        <f t="shared" ref="G178:Z178" si="31">SUM(G173:G177)</f>
        <v>0</v>
      </c>
      <c r="H178" s="18">
        <f t="shared" si="31"/>
        <v>0</v>
      </c>
      <c r="I178" s="18">
        <f t="shared" si="31"/>
        <v>0</v>
      </c>
      <c r="J178" s="18">
        <f t="shared" si="31"/>
        <v>0</v>
      </c>
      <c r="K178" s="18">
        <f t="shared" si="31"/>
        <v>0</v>
      </c>
      <c r="L178" s="18">
        <f t="shared" si="31"/>
        <v>0</v>
      </c>
      <c r="M178" s="18">
        <f t="shared" si="31"/>
        <v>0</v>
      </c>
      <c r="N178" s="18">
        <f t="shared" si="31"/>
        <v>0</v>
      </c>
      <c r="O178" s="18">
        <f t="shared" si="31"/>
        <v>0</v>
      </c>
      <c r="P178" s="18">
        <f t="shared" si="31"/>
        <v>0</v>
      </c>
      <c r="Q178" s="18">
        <f t="shared" si="31"/>
        <v>0</v>
      </c>
      <c r="R178" s="18">
        <f t="shared" si="31"/>
        <v>0</v>
      </c>
      <c r="S178" s="18">
        <f t="shared" si="31"/>
        <v>0</v>
      </c>
      <c r="T178" s="18">
        <f t="shared" si="31"/>
        <v>0</v>
      </c>
      <c r="U178" s="18">
        <f t="shared" si="31"/>
        <v>0</v>
      </c>
      <c r="V178" s="18">
        <f t="shared" si="31"/>
        <v>0</v>
      </c>
      <c r="W178" s="18">
        <f t="shared" si="31"/>
        <v>0</v>
      </c>
      <c r="X178" s="18">
        <f t="shared" si="31"/>
        <v>0</v>
      </c>
      <c r="Y178" s="18">
        <f t="shared" si="31"/>
        <v>0</v>
      </c>
      <c r="Z178" s="18">
        <f t="shared" si="31"/>
        <v>0</v>
      </c>
      <c r="AA178" s="18">
        <f>SUM(AA173:AA177)</f>
        <v>0</v>
      </c>
      <c r="AB178" s="18">
        <f>SUM(AB173:AB177)</f>
        <v>0</v>
      </c>
      <c r="AC178" s="4"/>
      <c r="AF178" s="497" t="str">
        <f t="shared" si="21"/>
        <v/>
      </c>
      <c r="AG178" s="498" t="str">
        <f t="shared" si="22"/>
        <v/>
      </c>
      <c r="AH178" s="498" t="str">
        <f t="shared" si="23"/>
        <v/>
      </c>
      <c r="AI178" s="498" t="str">
        <f t="shared" si="24"/>
        <v/>
      </c>
      <c r="AJ178" s="499" t="str">
        <f t="shared" si="25"/>
        <v/>
      </c>
    </row>
    <row r="179" spans="1:36" s="71" customFormat="1">
      <c r="A179" s="73"/>
      <c r="B179" s="144" t="s">
        <v>2013</v>
      </c>
      <c r="C179" s="640"/>
      <c r="D179" s="145"/>
      <c r="E179" s="223"/>
      <c r="F179" s="177" t="e">
        <f>F178/F172</f>
        <v>#DIV/0!</v>
      </c>
      <c r="G179" s="177" t="e">
        <f t="shared" ref="G179:Z179" si="32">G178/G172</f>
        <v>#DIV/0!</v>
      </c>
      <c r="H179" s="177" t="e">
        <f t="shared" si="32"/>
        <v>#DIV/0!</v>
      </c>
      <c r="I179" s="177" t="e">
        <f t="shared" si="32"/>
        <v>#DIV/0!</v>
      </c>
      <c r="J179" s="177" t="e">
        <f t="shared" si="32"/>
        <v>#DIV/0!</v>
      </c>
      <c r="K179" s="177" t="e">
        <f t="shared" si="32"/>
        <v>#DIV/0!</v>
      </c>
      <c r="L179" s="177" t="e">
        <f t="shared" si="32"/>
        <v>#DIV/0!</v>
      </c>
      <c r="M179" s="177" t="e">
        <f t="shared" si="32"/>
        <v>#DIV/0!</v>
      </c>
      <c r="N179" s="177" t="e">
        <f t="shared" si="32"/>
        <v>#DIV/0!</v>
      </c>
      <c r="O179" s="177" t="e">
        <f t="shared" si="32"/>
        <v>#DIV/0!</v>
      </c>
      <c r="P179" s="177" t="e">
        <f t="shared" si="32"/>
        <v>#DIV/0!</v>
      </c>
      <c r="Q179" s="177" t="e">
        <f t="shared" si="32"/>
        <v>#DIV/0!</v>
      </c>
      <c r="R179" s="177" t="e">
        <f t="shared" si="32"/>
        <v>#DIV/0!</v>
      </c>
      <c r="S179" s="177" t="e">
        <f t="shared" si="32"/>
        <v>#DIV/0!</v>
      </c>
      <c r="T179" s="177" t="e">
        <f t="shared" si="32"/>
        <v>#DIV/0!</v>
      </c>
      <c r="U179" s="177" t="e">
        <f t="shared" si="32"/>
        <v>#DIV/0!</v>
      </c>
      <c r="V179" s="177" t="e">
        <f t="shared" si="32"/>
        <v>#DIV/0!</v>
      </c>
      <c r="W179" s="177" t="e">
        <f t="shared" si="32"/>
        <v>#DIV/0!</v>
      </c>
      <c r="X179" s="177" t="e">
        <f t="shared" si="32"/>
        <v>#DIV/0!</v>
      </c>
      <c r="Y179" s="177" t="e">
        <f t="shared" si="32"/>
        <v>#DIV/0!</v>
      </c>
      <c r="Z179" s="177" t="e">
        <f t="shared" si="32"/>
        <v>#DIV/0!</v>
      </c>
      <c r="AA179" s="177" t="e">
        <f>AA178/AA172</f>
        <v>#DIV/0!</v>
      </c>
      <c r="AB179" s="177" t="e">
        <f>AB178/AB172</f>
        <v>#DIV/0!</v>
      </c>
      <c r="AC179" s="588" t="s">
        <v>878</v>
      </c>
      <c r="AD179" s="1128"/>
      <c r="AF179" s="208"/>
      <c r="AG179" s="50"/>
      <c r="AH179" s="50"/>
      <c r="AI179" s="50"/>
      <c r="AJ179" s="209"/>
    </row>
    <row r="180" spans="1:36">
      <c r="B180" s="143"/>
      <c r="C180" s="143"/>
      <c r="D180" s="141"/>
      <c r="E180" s="211"/>
      <c r="Z180" s="4"/>
      <c r="AA180" s="4"/>
      <c r="AB180" s="1425"/>
      <c r="AC180" s="4"/>
      <c r="AF180" s="208"/>
      <c r="AG180" s="50"/>
      <c r="AH180" s="50"/>
      <c r="AI180" s="50"/>
      <c r="AJ180" s="209"/>
    </row>
    <row r="181" spans="1:36">
      <c r="A181" s="4"/>
      <c r="B181" s="579" t="s">
        <v>2014</v>
      </c>
      <c r="C181" s="579"/>
      <c r="D181" s="75"/>
      <c r="E181" s="75" t="s">
        <v>1104</v>
      </c>
      <c r="F181" s="52">
        <f>'Macro '!F80</f>
        <v>0</v>
      </c>
      <c r="G181" s="52">
        <f>'Macro '!G80</f>
        <v>0</v>
      </c>
      <c r="H181" s="52">
        <f>'Macro '!H80</f>
        <v>0</v>
      </c>
      <c r="I181" s="52">
        <f>'Macro '!I80</f>
        <v>0</v>
      </c>
      <c r="J181" s="52">
        <f>'Macro '!J80</f>
        <v>0</v>
      </c>
      <c r="K181" s="52">
        <f>'Macro '!K80</f>
        <v>0</v>
      </c>
      <c r="L181" s="52">
        <f>'Macro '!L80</f>
        <v>0</v>
      </c>
      <c r="M181" s="52">
        <f>'Macro '!M80</f>
        <v>0</v>
      </c>
      <c r="N181" s="52">
        <f>'Macro '!N80</f>
        <v>0</v>
      </c>
      <c r="O181" s="52">
        <f>'Macro '!O80</f>
        <v>0</v>
      </c>
      <c r="P181" s="52">
        <f>'Macro '!P80</f>
        <v>0</v>
      </c>
      <c r="Q181" s="52">
        <f>'Macro '!Q80</f>
        <v>0</v>
      </c>
      <c r="R181" s="52">
        <f>'Macro '!R80</f>
        <v>0</v>
      </c>
      <c r="S181" s="52">
        <f>'Macro '!S80</f>
        <v>0</v>
      </c>
      <c r="T181" s="52">
        <f>'Macro '!T80</f>
        <v>0</v>
      </c>
      <c r="U181" s="52">
        <f>'Macro '!U80</f>
        <v>0</v>
      </c>
      <c r="V181" s="52">
        <f>'Macro '!V80</f>
        <v>0</v>
      </c>
      <c r="W181" s="52">
        <f>'Macro '!W80</f>
        <v>0</v>
      </c>
      <c r="X181" s="52">
        <f>'Macro '!X80</f>
        <v>0</v>
      </c>
      <c r="Y181" s="52">
        <f>'Macro '!Y80</f>
        <v>0</v>
      </c>
      <c r="Z181" s="52">
        <f>'Macro '!Z80</f>
        <v>0</v>
      </c>
      <c r="AA181" s="52">
        <f>'Macro '!AA80</f>
        <v>0</v>
      </c>
      <c r="AB181" s="52">
        <f>'Macro '!AB80</f>
        <v>0</v>
      </c>
      <c r="AC181" s="4"/>
      <c r="AF181" s="497" t="str">
        <f t="shared" ref="AF181:AF187" si="33">IF(AND(Y181&lt;&gt;0,Z181&lt;&gt;""),(Z181/Y181-1),"")</f>
        <v/>
      </c>
      <c r="AG181" s="498" t="str">
        <f t="shared" ref="AG181:AG187" si="34">IF(AND(X181&lt;&gt;0,Y181&lt;&gt;""),(Y181/X181-1),"")</f>
        <v/>
      </c>
      <c r="AH181" s="498" t="str">
        <f t="shared" ref="AH181:AH187" si="35">IF(AND(W181&lt;&gt;0,X181&lt;&gt;""),(X181/W181-1),"")</f>
        <v/>
      </c>
      <c r="AI181" s="498" t="str">
        <f t="shared" ref="AI181:AI187" si="36">IF(AND(V181&lt;&gt;0,V181&lt;&gt;""),(W181/V181-1),"")</f>
        <v/>
      </c>
      <c r="AJ181" s="499" t="str">
        <f t="shared" ref="AJ181:AJ187" si="37">IF(AND(U181&lt;&gt;0,U181&lt;&gt;""),(V181/U181-1),"")</f>
        <v/>
      </c>
    </row>
    <row r="182" spans="1:36">
      <c r="A182" s="4"/>
      <c r="B182" s="143" t="s">
        <v>2015</v>
      </c>
      <c r="C182" s="143"/>
      <c r="D182" s="75"/>
      <c r="E182" s="75" t="s">
        <v>1104</v>
      </c>
      <c r="F182" s="52">
        <f>F132</f>
        <v>0</v>
      </c>
      <c r="G182" s="52">
        <f t="shared" ref="G182:Z182" si="38">G132</f>
        <v>0</v>
      </c>
      <c r="H182" s="52">
        <f t="shared" si="38"/>
        <v>0</v>
      </c>
      <c r="I182" s="52">
        <f t="shared" si="38"/>
        <v>0</v>
      </c>
      <c r="J182" s="52">
        <f t="shared" si="38"/>
        <v>0</v>
      </c>
      <c r="K182" s="52">
        <f t="shared" si="38"/>
        <v>0</v>
      </c>
      <c r="L182" s="52">
        <f t="shared" si="38"/>
        <v>0</v>
      </c>
      <c r="M182" s="52">
        <f t="shared" si="38"/>
        <v>0</v>
      </c>
      <c r="N182" s="52">
        <f t="shared" si="38"/>
        <v>0</v>
      </c>
      <c r="O182" s="52">
        <f t="shared" si="38"/>
        <v>0</v>
      </c>
      <c r="P182" s="52">
        <f t="shared" si="38"/>
        <v>0</v>
      </c>
      <c r="Q182" s="52">
        <f t="shared" si="38"/>
        <v>0</v>
      </c>
      <c r="R182" s="52">
        <f t="shared" si="38"/>
        <v>0</v>
      </c>
      <c r="S182" s="52">
        <f t="shared" si="38"/>
        <v>0</v>
      </c>
      <c r="T182" s="52">
        <f t="shared" si="38"/>
        <v>0</v>
      </c>
      <c r="U182" s="52">
        <f t="shared" si="38"/>
        <v>0</v>
      </c>
      <c r="V182" s="52">
        <f t="shared" si="38"/>
        <v>0</v>
      </c>
      <c r="W182" s="52">
        <f t="shared" si="38"/>
        <v>0</v>
      </c>
      <c r="X182" s="52">
        <f t="shared" si="38"/>
        <v>0</v>
      </c>
      <c r="Y182" s="52">
        <f t="shared" si="38"/>
        <v>0</v>
      </c>
      <c r="Z182" s="52">
        <f t="shared" si="38"/>
        <v>0</v>
      </c>
      <c r="AA182" s="52">
        <f>AA132</f>
        <v>0</v>
      </c>
      <c r="AB182" s="52">
        <f>AB132</f>
        <v>0</v>
      </c>
      <c r="AC182" s="4"/>
      <c r="AF182" s="497" t="str">
        <f t="shared" si="33"/>
        <v/>
      </c>
      <c r="AG182" s="498" t="str">
        <f t="shared" si="34"/>
        <v/>
      </c>
      <c r="AH182" s="498" t="str">
        <f t="shared" si="35"/>
        <v/>
      </c>
      <c r="AI182" s="498" t="str">
        <f t="shared" si="36"/>
        <v/>
      </c>
      <c r="AJ182" s="499" t="str">
        <f t="shared" si="37"/>
        <v/>
      </c>
    </row>
    <row r="183" spans="1:36">
      <c r="A183" s="4"/>
      <c r="B183" s="143" t="s">
        <v>2016</v>
      </c>
      <c r="C183" s="143"/>
      <c r="D183" s="75"/>
      <c r="E183" s="75" t="s">
        <v>1104</v>
      </c>
      <c r="F183" s="52">
        <f>F142</f>
        <v>0</v>
      </c>
      <c r="G183" s="52">
        <f t="shared" ref="G183:Z183" si="39">G142</f>
        <v>0</v>
      </c>
      <c r="H183" s="52">
        <f t="shared" si="39"/>
        <v>0</v>
      </c>
      <c r="I183" s="52">
        <f t="shared" si="39"/>
        <v>0</v>
      </c>
      <c r="J183" s="52">
        <f t="shared" si="39"/>
        <v>0</v>
      </c>
      <c r="K183" s="52">
        <f t="shared" si="39"/>
        <v>0</v>
      </c>
      <c r="L183" s="52">
        <f t="shared" si="39"/>
        <v>0</v>
      </c>
      <c r="M183" s="52">
        <f t="shared" si="39"/>
        <v>0</v>
      </c>
      <c r="N183" s="52">
        <f t="shared" si="39"/>
        <v>0</v>
      </c>
      <c r="O183" s="52">
        <f t="shared" si="39"/>
        <v>0</v>
      </c>
      <c r="P183" s="52">
        <f t="shared" si="39"/>
        <v>0</v>
      </c>
      <c r="Q183" s="52">
        <f t="shared" si="39"/>
        <v>0</v>
      </c>
      <c r="R183" s="52">
        <f t="shared" si="39"/>
        <v>0</v>
      </c>
      <c r="S183" s="52">
        <f t="shared" si="39"/>
        <v>0</v>
      </c>
      <c r="T183" s="52">
        <f t="shared" si="39"/>
        <v>0</v>
      </c>
      <c r="U183" s="52">
        <f t="shared" si="39"/>
        <v>0</v>
      </c>
      <c r="V183" s="52">
        <f t="shared" si="39"/>
        <v>0</v>
      </c>
      <c r="W183" s="52">
        <f t="shared" si="39"/>
        <v>0</v>
      </c>
      <c r="X183" s="52">
        <f t="shared" si="39"/>
        <v>0</v>
      </c>
      <c r="Y183" s="52">
        <f t="shared" si="39"/>
        <v>0</v>
      </c>
      <c r="Z183" s="52">
        <f t="shared" si="39"/>
        <v>0</v>
      </c>
      <c r="AA183" s="52">
        <f>AA142</f>
        <v>0</v>
      </c>
      <c r="AB183" s="52">
        <f>AB142</f>
        <v>0</v>
      </c>
      <c r="AC183" s="4"/>
      <c r="AF183" s="497" t="str">
        <f t="shared" si="33"/>
        <v/>
      </c>
      <c r="AG183" s="498" t="str">
        <f t="shared" si="34"/>
        <v/>
      </c>
      <c r="AH183" s="498" t="str">
        <f t="shared" si="35"/>
        <v/>
      </c>
      <c r="AI183" s="498" t="str">
        <f t="shared" si="36"/>
        <v/>
      </c>
      <c r="AJ183" s="499" t="str">
        <f t="shared" si="37"/>
        <v/>
      </c>
    </row>
    <row r="184" spans="1:36">
      <c r="A184" s="4"/>
      <c r="B184" s="143" t="s">
        <v>2017</v>
      </c>
      <c r="C184" s="143"/>
      <c r="D184" s="75"/>
      <c r="E184" s="75" t="s">
        <v>1104</v>
      </c>
      <c r="F184" s="52">
        <f>F149</f>
        <v>0</v>
      </c>
      <c r="G184" s="52">
        <f t="shared" ref="G184:Z184" si="40">G149</f>
        <v>0</v>
      </c>
      <c r="H184" s="52">
        <f t="shared" si="40"/>
        <v>0</v>
      </c>
      <c r="I184" s="52">
        <f t="shared" si="40"/>
        <v>0</v>
      </c>
      <c r="J184" s="52">
        <f t="shared" si="40"/>
        <v>0</v>
      </c>
      <c r="K184" s="52">
        <f t="shared" si="40"/>
        <v>0</v>
      </c>
      <c r="L184" s="52">
        <f t="shared" si="40"/>
        <v>0</v>
      </c>
      <c r="M184" s="52">
        <f t="shared" si="40"/>
        <v>0</v>
      </c>
      <c r="N184" s="52">
        <f t="shared" si="40"/>
        <v>0</v>
      </c>
      <c r="O184" s="52">
        <f t="shared" si="40"/>
        <v>0</v>
      </c>
      <c r="P184" s="52">
        <f t="shared" si="40"/>
        <v>0</v>
      </c>
      <c r="Q184" s="52">
        <f t="shared" si="40"/>
        <v>0</v>
      </c>
      <c r="R184" s="52">
        <f t="shared" si="40"/>
        <v>0</v>
      </c>
      <c r="S184" s="52">
        <f t="shared" si="40"/>
        <v>0</v>
      </c>
      <c r="T184" s="52">
        <f t="shared" si="40"/>
        <v>0</v>
      </c>
      <c r="U184" s="52">
        <f t="shared" si="40"/>
        <v>0</v>
      </c>
      <c r="V184" s="52">
        <f t="shared" si="40"/>
        <v>0</v>
      </c>
      <c r="W184" s="52">
        <f t="shared" si="40"/>
        <v>0</v>
      </c>
      <c r="X184" s="52">
        <f t="shared" si="40"/>
        <v>0</v>
      </c>
      <c r="Y184" s="52">
        <f t="shared" si="40"/>
        <v>0</v>
      </c>
      <c r="Z184" s="52">
        <f t="shared" si="40"/>
        <v>0</v>
      </c>
      <c r="AA184" s="52">
        <f>AA149</f>
        <v>0</v>
      </c>
      <c r="AB184" s="52">
        <f>AB149</f>
        <v>0</v>
      </c>
      <c r="AC184" s="4"/>
      <c r="AF184" s="497" t="str">
        <f t="shared" si="33"/>
        <v/>
      </c>
      <c r="AG184" s="498" t="str">
        <f t="shared" si="34"/>
        <v/>
      </c>
      <c r="AH184" s="498" t="str">
        <f t="shared" si="35"/>
        <v/>
      </c>
      <c r="AI184" s="498" t="str">
        <f t="shared" si="36"/>
        <v/>
      </c>
      <c r="AJ184" s="499" t="str">
        <f t="shared" si="37"/>
        <v/>
      </c>
    </row>
    <row r="185" spans="1:36">
      <c r="A185" s="4"/>
      <c r="B185" s="143" t="s">
        <v>2018</v>
      </c>
      <c r="C185" s="143"/>
      <c r="D185" s="75"/>
      <c r="E185" s="75" t="s">
        <v>1104</v>
      </c>
      <c r="F185" s="52">
        <f>F159</f>
        <v>0</v>
      </c>
      <c r="G185" s="52">
        <f t="shared" ref="G185:Z185" si="41">G159</f>
        <v>0</v>
      </c>
      <c r="H185" s="52">
        <f t="shared" si="41"/>
        <v>0</v>
      </c>
      <c r="I185" s="52">
        <f t="shared" si="41"/>
        <v>0</v>
      </c>
      <c r="J185" s="52">
        <f t="shared" si="41"/>
        <v>0</v>
      </c>
      <c r="K185" s="52">
        <f t="shared" si="41"/>
        <v>0</v>
      </c>
      <c r="L185" s="52">
        <f t="shared" si="41"/>
        <v>0</v>
      </c>
      <c r="M185" s="52">
        <f t="shared" si="41"/>
        <v>0</v>
      </c>
      <c r="N185" s="52">
        <f t="shared" si="41"/>
        <v>0</v>
      </c>
      <c r="O185" s="52">
        <f t="shared" si="41"/>
        <v>0</v>
      </c>
      <c r="P185" s="52">
        <f t="shared" si="41"/>
        <v>0</v>
      </c>
      <c r="Q185" s="52">
        <f t="shared" si="41"/>
        <v>0</v>
      </c>
      <c r="R185" s="52">
        <f t="shared" si="41"/>
        <v>0</v>
      </c>
      <c r="S185" s="52">
        <f t="shared" si="41"/>
        <v>0</v>
      </c>
      <c r="T185" s="52">
        <f t="shared" si="41"/>
        <v>0</v>
      </c>
      <c r="U185" s="52">
        <f t="shared" si="41"/>
        <v>0</v>
      </c>
      <c r="V185" s="52">
        <f t="shared" si="41"/>
        <v>0</v>
      </c>
      <c r="W185" s="52">
        <f t="shared" si="41"/>
        <v>0</v>
      </c>
      <c r="X185" s="52">
        <f t="shared" si="41"/>
        <v>0</v>
      </c>
      <c r="Y185" s="52">
        <f t="shared" si="41"/>
        <v>0</v>
      </c>
      <c r="Z185" s="52">
        <f t="shared" si="41"/>
        <v>0</v>
      </c>
      <c r="AA185" s="52">
        <f>AA159</f>
        <v>0</v>
      </c>
      <c r="AB185" s="52">
        <f>AB159</f>
        <v>0</v>
      </c>
      <c r="AC185" s="4"/>
      <c r="AF185" s="497" t="str">
        <f t="shared" si="33"/>
        <v/>
      </c>
      <c r="AG185" s="498" t="str">
        <f t="shared" si="34"/>
        <v/>
      </c>
      <c r="AH185" s="498" t="str">
        <f t="shared" si="35"/>
        <v/>
      </c>
      <c r="AI185" s="498" t="str">
        <f t="shared" si="36"/>
        <v/>
      </c>
      <c r="AJ185" s="499" t="str">
        <f t="shared" si="37"/>
        <v/>
      </c>
    </row>
    <row r="186" spans="1:36">
      <c r="A186" s="4"/>
      <c r="B186" s="143" t="s">
        <v>2019</v>
      </c>
      <c r="C186" s="143"/>
      <c r="D186" s="75"/>
      <c r="E186" s="75" t="s">
        <v>1104</v>
      </c>
      <c r="F186" s="52">
        <f>F160</f>
        <v>0</v>
      </c>
      <c r="G186" s="52">
        <f t="shared" ref="G186:Z186" si="42">G160</f>
        <v>0</v>
      </c>
      <c r="H186" s="52">
        <f t="shared" si="42"/>
        <v>0</v>
      </c>
      <c r="I186" s="52">
        <f t="shared" si="42"/>
        <v>0</v>
      </c>
      <c r="J186" s="52">
        <f t="shared" si="42"/>
        <v>0</v>
      </c>
      <c r="K186" s="52">
        <f t="shared" si="42"/>
        <v>0</v>
      </c>
      <c r="L186" s="52">
        <f t="shared" si="42"/>
        <v>0</v>
      </c>
      <c r="M186" s="52">
        <f t="shared" si="42"/>
        <v>0</v>
      </c>
      <c r="N186" s="52">
        <f t="shared" si="42"/>
        <v>0</v>
      </c>
      <c r="O186" s="52">
        <f t="shared" si="42"/>
        <v>0</v>
      </c>
      <c r="P186" s="52">
        <f t="shared" si="42"/>
        <v>0</v>
      </c>
      <c r="Q186" s="52">
        <f t="shared" si="42"/>
        <v>0</v>
      </c>
      <c r="R186" s="52">
        <f t="shared" si="42"/>
        <v>0</v>
      </c>
      <c r="S186" s="52">
        <f t="shared" si="42"/>
        <v>0</v>
      </c>
      <c r="T186" s="52">
        <f t="shared" si="42"/>
        <v>0</v>
      </c>
      <c r="U186" s="52">
        <f t="shared" si="42"/>
        <v>0</v>
      </c>
      <c r="V186" s="52">
        <f t="shared" si="42"/>
        <v>0</v>
      </c>
      <c r="W186" s="52">
        <f t="shared" si="42"/>
        <v>0</v>
      </c>
      <c r="X186" s="52">
        <f t="shared" si="42"/>
        <v>0</v>
      </c>
      <c r="Y186" s="52">
        <f t="shared" si="42"/>
        <v>0</v>
      </c>
      <c r="Z186" s="52">
        <f t="shared" si="42"/>
        <v>0</v>
      </c>
      <c r="AA186" s="52">
        <f>AA160</f>
        <v>0</v>
      </c>
      <c r="AB186" s="52">
        <f>AB160</f>
        <v>0</v>
      </c>
      <c r="AC186" s="4"/>
      <c r="AF186" s="497" t="str">
        <f t="shared" si="33"/>
        <v/>
      </c>
      <c r="AG186" s="498" t="str">
        <f t="shared" si="34"/>
        <v/>
      </c>
      <c r="AH186" s="498" t="str">
        <f t="shared" si="35"/>
        <v/>
      </c>
      <c r="AI186" s="498" t="str">
        <f t="shared" si="36"/>
        <v/>
      </c>
      <c r="AJ186" s="499" t="str">
        <f t="shared" si="37"/>
        <v/>
      </c>
    </row>
    <row r="187" spans="1:36">
      <c r="A187" s="4"/>
      <c r="B187" s="140" t="s">
        <v>2020</v>
      </c>
      <c r="C187" s="140"/>
      <c r="D187" s="75"/>
      <c r="E187" s="75" t="s">
        <v>1104</v>
      </c>
      <c r="F187" s="52">
        <f>F156</f>
        <v>0</v>
      </c>
      <c r="G187" s="52">
        <f t="shared" ref="G187:Z187" si="43">G156</f>
        <v>0</v>
      </c>
      <c r="H187" s="52">
        <f t="shared" si="43"/>
        <v>0</v>
      </c>
      <c r="I187" s="52">
        <f t="shared" si="43"/>
        <v>0</v>
      </c>
      <c r="J187" s="52">
        <f t="shared" si="43"/>
        <v>0</v>
      </c>
      <c r="K187" s="52">
        <f t="shared" si="43"/>
        <v>0</v>
      </c>
      <c r="L187" s="52">
        <f t="shared" si="43"/>
        <v>0</v>
      </c>
      <c r="M187" s="52">
        <f t="shared" si="43"/>
        <v>0</v>
      </c>
      <c r="N187" s="52">
        <f t="shared" si="43"/>
        <v>0</v>
      </c>
      <c r="O187" s="52">
        <f t="shared" si="43"/>
        <v>0</v>
      </c>
      <c r="P187" s="52">
        <f t="shared" si="43"/>
        <v>0</v>
      </c>
      <c r="Q187" s="52">
        <f t="shared" si="43"/>
        <v>0</v>
      </c>
      <c r="R187" s="52">
        <f t="shared" si="43"/>
        <v>0</v>
      </c>
      <c r="S187" s="52">
        <f t="shared" si="43"/>
        <v>0</v>
      </c>
      <c r="T187" s="52">
        <f t="shared" si="43"/>
        <v>0</v>
      </c>
      <c r="U187" s="52">
        <f t="shared" si="43"/>
        <v>0</v>
      </c>
      <c r="V187" s="52">
        <f t="shared" si="43"/>
        <v>0</v>
      </c>
      <c r="W187" s="52">
        <f t="shared" si="43"/>
        <v>0</v>
      </c>
      <c r="X187" s="52">
        <f t="shared" si="43"/>
        <v>0</v>
      </c>
      <c r="Y187" s="52">
        <f t="shared" si="43"/>
        <v>0</v>
      </c>
      <c r="Z187" s="52">
        <f t="shared" si="43"/>
        <v>0</v>
      </c>
      <c r="AA187" s="52">
        <f>AA156</f>
        <v>0</v>
      </c>
      <c r="AB187" s="52">
        <f>AB156</f>
        <v>0</v>
      </c>
      <c r="AC187" s="4"/>
      <c r="AF187" s="497" t="str">
        <f t="shared" si="33"/>
        <v/>
      </c>
      <c r="AG187" s="498" t="str">
        <f t="shared" si="34"/>
        <v/>
      </c>
      <c r="AH187" s="498" t="str">
        <f t="shared" si="35"/>
        <v/>
      </c>
      <c r="AI187" s="498" t="str">
        <f t="shared" si="36"/>
        <v/>
      </c>
      <c r="AJ187" s="499" t="str">
        <f t="shared" si="37"/>
        <v/>
      </c>
    </row>
    <row r="188" spans="1:36" s="71" customFormat="1">
      <c r="A188" s="73"/>
      <c r="B188" s="144" t="s">
        <v>2021</v>
      </c>
      <c r="C188" s="640"/>
      <c r="D188" s="145"/>
      <c r="E188" s="149"/>
      <c r="F188" s="177" t="e">
        <f>(F185+F184+F183+F182+F187)/F181</f>
        <v>#DIV/0!</v>
      </c>
      <c r="G188" s="177" t="e">
        <f t="shared" ref="G188:Z188" si="44">(G185+G184+G183+G182+G187)/G181</f>
        <v>#DIV/0!</v>
      </c>
      <c r="H188" s="177" t="e">
        <f t="shared" si="44"/>
        <v>#DIV/0!</v>
      </c>
      <c r="I188" s="177" t="e">
        <f t="shared" si="44"/>
        <v>#DIV/0!</v>
      </c>
      <c r="J188" s="177" t="e">
        <f t="shared" si="44"/>
        <v>#DIV/0!</v>
      </c>
      <c r="K188" s="177" t="e">
        <f t="shared" si="44"/>
        <v>#DIV/0!</v>
      </c>
      <c r="L188" s="177" t="e">
        <f t="shared" si="44"/>
        <v>#DIV/0!</v>
      </c>
      <c r="M188" s="177" t="e">
        <f t="shared" si="44"/>
        <v>#DIV/0!</v>
      </c>
      <c r="N188" s="177" t="e">
        <f t="shared" si="44"/>
        <v>#DIV/0!</v>
      </c>
      <c r="O188" s="177" t="e">
        <f t="shared" si="44"/>
        <v>#DIV/0!</v>
      </c>
      <c r="P188" s="177" t="e">
        <f t="shared" si="44"/>
        <v>#DIV/0!</v>
      </c>
      <c r="Q188" s="177" t="e">
        <f t="shared" si="44"/>
        <v>#DIV/0!</v>
      </c>
      <c r="R188" s="177" t="e">
        <f t="shared" si="44"/>
        <v>#DIV/0!</v>
      </c>
      <c r="S188" s="177" t="e">
        <f t="shared" si="44"/>
        <v>#DIV/0!</v>
      </c>
      <c r="T188" s="177" t="e">
        <f t="shared" si="44"/>
        <v>#DIV/0!</v>
      </c>
      <c r="U188" s="177" t="e">
        <f t="shared" si="44"/>
        <v>#DIV/0!</v>
      </c>
      <c r="V188" s="177" t="e">
        <f t="shared" si="44"/>
        <v>#DIV/0!</v>
      </c>
      <c r="W188" s="177" t="e">
        <f t="shared" si="44"/>
        <v>#DIV/0!</v>
      </c>
      <c r="X188" s="177" t="e">
        <f t="shared" si="44"/>
        <v>#DIV/0!</v>
      </c>
      <c r="Y188" s="177" t="e">
        <f t="shared" si="44"/>
        <v>#DIV/0!</v>
      </c>
      <c r="Z188" s="177" t="e">
        <f t="shared" si="44"/>
        <v>#DIV/0!</v>
      </c>
      <c r="AA188" s="177" t="e">
        <f>(AA185+AA184+AA183+AA182+AA187)/AA181</f>
        <v>#DIV/0!</v>
      </c>
      <c r="AB188" s="177" t="e">
        <f>(AB185+AB184+AB183+AB182+AB187)/AB181</f>
        <v>#DIV/0!</v>
      </c>
      <c r="AC188" s="588" t="s">
        <v>878</v>
      </c>
      <c r="AD188" s="1128"/>
      <c r="AF188" s="208"/>
      <c r="AG188" s="50"/>
      <c r="AH188" s="50"/>
      <c r="AI188" s="50"/>
      <c r="AJ188" s="209"/>
    </row>
    <row r="189" spans="1:36">
      <c r="Z189" s="4"/>
      <c r="AA189" s="4"/>
      <c r="AB189" s="1425"/>
      <c r="AC189" s="4"/>
      <c r="AF189" s="208"/>
      <c r="AG189" s="50"/>
      <c r="AH189" s="50"/>
      <c r="AI189" s="50"/>
      <c r="AJ189" s="209"/>
    </row>
    <row r="190" spans="1:36" s="1341" customFormat="1" ht="15.75">
      <c r="A190" s="1340" t="s">
        <v>2724</v>
      </c>
      <c r="E190" s="1342"/>
      <c r="AC190" s="1425"/>
      <c r="AD190" s="1425"/>
      <c r="AE190" s="1425"/>
      <c r="AF190" s="1343"/>
      <c r="AG190" s="1343"/>
      <c r="AH190" s="1344"/>
    </row>
    <row r="191" spans="1:36" s="1345" customFormat="1">
      <c r="B191" s="1346" t="s">
        <v>2725</v>
      </c>
      <c r="C191" s="1346"/>
      <c r="D191" s="1347"/>
      <c r="E191" s="1348">
        <v>1</v>
      </c>
      <c r="F191" s="1349"/>
      <c r="G191" s="1349"/>
      <c r="H191" s="1349"/>
      <c r="I191" s="1349"/>
      <c r="J191" s="1349"/>
      <c r="K191" s="1349"/>
      <c r="L191" s="1349"/>
      <c r="M191" s="1349"/>
      <c r="N191" s="1349"/>
      <c r="O191" s="1349"/>
      <c r="P191" s="1349"/>
      <c r="Q191" s="1349"/>
      <c r="R191" s="1349"/>
      <c r="S191" s="1349"/>
      <c r="T191" s="1349"/>
      <c r="U191" s="1349" t="e">
        <f>'Macro '!U109/'Macro '!U110</f>
        <v>#DIV/0!</v>
      </c>
      <c r="V191" s="1349" t="e">
        <f>'Macro '!V109/'Macro '!V110</f>
        <v>#DIV/0!</v>
      </c>
      <c r="W191" s="1349" t="e">
        <f>'Macro '!W109/'Macro '!W110</f>
        <v>#DIV/0!</v>
      </c>
      <c r="X191" s="1349" t="e">
        <f>'Macro '!X109/'Macro '!X110</f>
        <v>#DIV/0!</v>
      </c>
      <c r="Y191" s="1349" t="e">
        <f>'Macro '!Y109/'Macro '!Y110</f>
        <v>#DIV/0!</v>
      </c>
      <c r="Z191" s="1349" t="e">
        <f>'Macro '!Z109/'Macro '!Z110</f>
        <v>#DIV/0!</v>
      </c>
      <c r="AA191" s="1349" t="e">
        <f>'Macro '!AA109/'Macro '!AA110</f>
        <v>#DIV/0!</v>
      </c>
      <c r="AB191" s="1349" t="e">
        <f>'Macro '!AB109/'Macro '!AB110</f>
        <v>#DIV/0!</v>
      </c>
      <c r="AC191" s="1425"/>
      <c r="AD191" s="1425"/>
      <c r="AE191" s="1425"/>
      <c r="AF191" s="1343"/>
      <c r="AG191" s="1343"/>
      <c r="AH191" s="1344"/>
    </row>
    <row r="192" spans="1:36" s="1345" customFormat="1" ht="34.5" customHeight="1">
      <c r="B192" s="1346" t="s">
        <v>2022</v>
      </c>
      <c r="C192" s="1346"/>
      <c r="D192" s="1347"/>
      <c r="E192" s="1348">
        <v>1</v>
      </c>
      <c r="F192" s="1350"/>
      <c r="G192" s="1350"/>
      <c r="H192" s="1350"/>
      <c r="I192" s="1350"/>
      <c r="J192" s="1350"/>
      <c r="K192" s="1350"/>
      <c r="L192" s="1350"/>
      <c r="M192" s="1350"/>
      <c r="N192" s="1350"/>
      <c r="O192" s="1350"/>
      <c r="P192" s="1350"/>
      <c r="Q192" s="1350"/>
      <c r="R192" s="1350"/>
      <c r="S192" s="1350"/>
      <c r="T192" s="1350"/>
      <c r="U192" s="1350" t="e">
        <f t="shared" ref="U192:Z192" si="45">U136/U126*100</f>
        <v>#DIV/0!</v>
      </c>
      <c r="V192" s="1350" t="e">
        <f t="shared" si="45"/>
        <v>#DIV/0!</v>
      </c>
      <c r="W192" s="1350" t="e">
        <f t="shared" si="45"/>
        <v>#DIV/0!</v>
      </c>
      <c r="X192" s="1350" t="e">
        <f t="shared" si="45"/>
        <v>#DIV/0!</v>
      </c>
      <c r="Y192" s="1350" t="e">
        <f t="shared" si="45"/>
        <v>#DIV/0!</v>
      </c>
      <c r="Z192" s="1350" t="e">
        <f t="shared" si="45"/>
        <v>#DIV/0!</v>
      </c>
      <c r="AA192" s="1350" t="e">
        <f>AA136/AA126*100</f>
        <v>#DIV/0!</v>
      </c>
      <c r="AB192" s="1350" t="e">
        <f>AB136/AB126*100</f>
        <v>#DIV/0!</v>
      </c>
      <c r="AC192" s="1425"/>
      <c r="AD192" s="1425"/>
      <c r="AE192" s="1425"/>
      <c r="AF192" s="1343"/>
      <c r="AG192" s="1343"/>
      <c r="AH192" s="1344"/>
    </row>
    <row r="193" spans="1:34" s="1341" customFormat="1">
      <c r="B193" s="1351"/>
      <c r="C193" s="1351"/>
      <c r="D193" s="1352"/>
      <c r="E193" s="1348"/>
      <c r="O193" s="1353"/>
      <c r="P193" s="1353"/>
      <c r="Q193" s="1353"/>
      <c r="R193" s="1353"/>
      <c r="S193" s="1353"/>
      <c r="T193" s="1353"/>
      <c r="U193" s="1353"/>
      <c r="V193" s="1353"/>
      <c r="W193" s="1353"/>
      <c r="X193" s="1353"/>
      <c r="Y193" s="1353"/>
      <c r="Z193" s="1353"/>
      <c r="AC193" s="1425"/>
      <c r="AD193" s="1425"/>
      <c r="AE193" s="1425"/>
      <c r="AF193" s="1343"/>
      <c r="AG193" s="1343"/>
      <c r="AH193" s="1344"/>
    </row>
    <row r="194" spans="1:34" s="1354" customFormat="1" ht="33.75" customHeight="1">
      <c r="A194" s="1362"/>
      <c r="B194" s="1363" t="s">
        <v>2023</v>
      </c>
      <c r="C194" s="1355"/>
      <c r="D194" s="1356"/>
      <c r="E194" s="1357" t="s">
        <v>1104</v>
      </c>
      <c r="F194" s="1358"/>
      <c r="G194" s="1358"/>
      <c r="H194" s="1358"/>
      <c r="I194" s="1358"/>
      <c r="J194" s="1358"/>
      <c r="K194" s="1358"/>
      <c r="L194" s="1358"/>
      <c r="M194" s="1358"/>
      <c r="N194" s="1358"/>
      <c r="O194" s="1358"/>
      <c r="P194" s="1358">
        <f t="shared" ref="P194:T194" si="46">P172</f>
        <v>0</v>
      </c>
      <c r="Q194" s="1358">
        <f t="shared" si="46"/>
        <v>0</v>
      </c>
      <c r="R194" s="1358">
        <f t="shared" si="46"/>
        <v>0</v>
      </c>
      <c r="S194" s="1358">
        <f t="shared" si="46"/>
        <v>0</v>
      </c>
      <c r="T194" s="1358">
        <f t="shared" si="46"/>
        <v>0</v>
      </c>
      <c r="U194" s="1358">
        <f t="shared" ref="U194:AA194" si="47">U172</f>
        <v>0</v>
      </c>
      <c r="V194" s="1358">
        <f t="shared" si="47"/>
        <v>0</v>
      </c>
      <c r="W194" s="1358">
        <f t="shared" si="47"/>
        <v>0</v>
      </c>
      <c r="X194" s="1358">
        <f t="shared" si="47"/>
        <v>0</v>
      </c>
      <c r="Y194" s="1359">
        <f t="shared" si="47"/>
        <v>0</v>
      </c>
      <c r="Z194" s="1359">
        <f t="shared" si="47"/>
        <v>0</v>
      </c>
      <c r="AA194" s="1359">
        <f t="shared" si="47"/>
        <v>0</v>
      </c>
      <c r="AB194" s="1359">
        <f t="shared" ref="AB194" si="48">AB172</f>
        <v>0</v>
      </c>
      <c r="AC194" s="384"/>
      <c r="AD194" s="384"/>
      <c r="AE194" s="384"/>
      <c r="AF194" s="1360" t="str">
        <f>IF(AND(W194&lt;&gt;0,X194&lt;&gt;""),(X194/W194-1),"")</f>
        <v/>
      </c>
      <c r="AG194" s="1360" t="str">
        <f>IF(AND(V194&lt;&gt;0,V194&lt;&gt;""),(W194/V194-1),"")</f>
        <v/>
      </c>
      <c r="AH194" s="1361" t="str">
        <f>IF(AND(U194&lt;&gt;0,U194&lt;&gt;""),(V194/U194-1),"")</f>
        <v/>
      </c>
    </row>
    <row r="195" spans="1:34" s="1354" customFormat="1">
      <c r="A195" s="1367" t="s">
        <v>2726</v>
      </c>
      <c r="B195" s="1386" t="s">
        <v>833</v>
      </c>
      <c r="C195" s="1355"/>
      <c r="D195" s="1356"/>
      <c r="E195" s="1357" t="s">
        <v>1104</v>
      </c>
      <c r="F195" s="1358"/>
      <c r="G195" s="1358"/>
      <c r="H195" s="1358"/>
      <c r="I195" s="1358"/>
      <c r="J195" s="1358"/>
      <c r="K195" s="1358"/>
      <c r="L195" s="1358"/>
      <c r="M195" s="1359"/>
      <c r="N195" s="1359"/>
      <c r="O195" s="1359"/>
      <c r="P195" s="1359">
        <f t="shared" ref="P195:T195" si="49">P194/(1-(P192/100*0.9)*(1-P191))</f>
        <v>0</v>
      </c>
      <c r="Q195" s="1359">
        <f t="shared" si="49"/>
        <v>0</v>
      </c>
      <c r="R195" s="1359">
        <f t="shared" si="49"/>
        <v>0</v>
      </c>
      <c r="S195" s="1359">
        <f t="shared" si="49"/>
        <v>0</v>
      </c>
      <c r="T195" s="1359">
        <f t="shared" si="49"/>
        <v>0</v>
      </c>
      <c r="U195" s="1359" t="e">
        <f t="shared" ref="U195:Z195" si="50">U194/(1-(U192/100*0.9)*(1-U191))</f>
        <v>#DIV/0!</v>
      </c>
      <c r="V195" s="1359" t="e">
        <f t="shared" si="50"/>
        <v>#DIV/0!</v>
      </c>
      <c r="W195" s="1359" t="e">
        <f t="shared" si="50"/>
        <v>#DIV/0!</v>
      </c>
      <c r="X195" s="1359" t="e">
        <f t="shared" si="50"/>
        <v>#DIV/0!</v>
      </c>
      <c r="Y195" s="1359" t="e">
        <f t="shared" si="50"/>
        <v>#DIV/0!</v>
      </c>
      <c r="Z195" s="1359" t="e">
        <f t="shared" si="50"/>
        <v>#DIV/0!</v>
      </c>
      <c r="AA195" s="1359" t="e">
        <f>AA194/(1-(AA192/100*0.9)*(1-AA191))</f>
        <v>#DIV/0!</v>
      </c>
      <c r="AB195" s="1359" t="e">
        <f>AB194/(1-(AB192/100*0.9)*(1-AB191))</f>
        <v>#DIV/0!</v>
      </c>
      <c r="AC195" s="1425"/>
      <c r="AD195" s="1425"/>
      <c r="AE195" s="1425"/>
      <c r="AF195" s="1360"/>
      <c r="AG195" s="1360"/>
      <c r="AH195" s="1361"/>
    </row>
    <row r="196" spans="1:34" s="1362" customFormat="1" ht="25.5">
      <c r="A196" s="1367" t="s">
        <v>2681</v>
      </c>
      <c r="B196" s="1386" t="s">
        <v>834</v>
      </c>
      <c r="C196" s="1363"/>
      <c r="D196" s="1364"/>
      <c r="E196" s="1365" t="s">
        <v>1104</v>
      </c>
      <c r="F196" s="1366"/>
      <c r="G196" s="1366"/>
      <c r="H196" s="1366"/>
      <c r="I196" s="1366"/>
      <c r="J196" s="1366"/>
      <c r="K196" s="1366"/>
      <c r="L196" s="1366"/>
      <c r="M196" s="1366"/>
      <c r="N196" s="1366"/>
      <c r="O196" s="1366"/>
      <c r="P196" s="1366" t="e">
        <f t="shared" ref="P196:T196" si="51">P194+P206</f>
        <v>#DIV/0!</v>
      </c>
      <c r="Q196" s="1366" t="e">
        <f t="shared" si="51"/>
        <v>#DIV/0!</v>
      </c>
      <c r="R196" s="1366" t="e">
        <f t="shared" si="51"/>
        <v>#DIV/0!</v>
      </c>
      <c r="S196" s="1366" t="e">
        <f t="shared" si="51"/>
        <v>#DIV/0!</v>
      </c>
      <c r="T196" s="1366" t="e">
        <f t="shared" si="51"/>
        <v>#DIV/0!</v>
      </c>
      <c r="U196" s="1366" t="e">
        <f t="shared" ref="U196:Z196" si="52">U194+U206</f>
        <v>#DIV/0!</v>
      </c>
      <c r="V196" s="1366" t="e">
        <f t="shared" si="52"/>
        <v>#DIV/0!</v>
      </c>
      <c r="W196" s="1366" t="e">
        <f t="shared" si="52"/>
        <v>#DIV/0!</v>
      </c>
      <c r="X196" s="1366" t="e">
        <f t="shared" si="52"/>
        <v>#DIV/0!</v>
      </c>
      <c r="Y196" s="1366" t="e">
        <f t="shared" si="52"/>
        <v>#DIV/0!</v>
      </c>
      <c r="Z196" s="1366" t="e">
        <f t="shared" si="52"/>
        <v>#DIV/0!</v>
      </c>
      <c r="AA196" s="1366" t="e">
        <f>AA194+AA206</f>
        <v>#DIV/0!</v>
      </c>
      <c r="AB196" s="1366" t="e">
        <f>AB194+AB206</f>
        <v>#DIV/0!</v>
      </c>
      <c r="AC196" s="1425"/>
      <c r="AD196" s="1425"/>
      <c r="AE196" s="1425"/>
      <c r="AF196" s="1368" t="e">
        <f>IF(AND(W196&lt;&gt;0,X196&lt;&gt;""),(X196/W196-1),"")</f>
        <v>#DIV/0!</v>
      </c>
      <c r="AG196" s="1368" t="e">
        <f>IF(AND(V196&lt;&gt;0,V196&lt;&gt;""),(W196/V196-1),"")</f>
        <v>#DIV/0!</v>
      </c>
      <c r="AH196" s="1369" t="e">
        <f>IF(AND(U196&lt;&gt;0,U196&lt;&gt;""),(V196/U196-1),"")</f>
        <v>#DIV/0!</v>
      </c>
    </row>
    <row r="197" spans="1:34" s="1354" customFormat="1">
      <c r="A197" s="1362"/>
      <c r="B197" s="1363" t="s">
        <v>832</v>
      </c>
      <c r="C197" s="1355"/>
      <c r="D197" s="1356"/>
      <c r="E197" s="1357" t="s">
        <v>1104</v>
      </c>
      <c r="F197" s="1359"/>
      <c r="G197" s="1359"/>
      <c r="H197" s="1359"/>
      <c r="I197" s="1359"/>
      <c r="J197" s="1359"/>
      <c r="K197" s="1359"/>
      <c r="L197" s="1359"/>
      <c r="M197" s="1359"/>
      <c r="N197" s="1359"/>
      <c r="O197" s="1359"/>
      <c r="P197" s="1359">
        <f t="shared" ref="P197:T197" si="53">P173</f>
        <v>0</v>
      </c>
      <c r="Q197" s="1359">
        <f t="shared" si="53"/>
        <v>0</v>
      </c>
      <c r="R197" s="1359">
        <f t="shared" si="53"/>
        <v>0</v>
      </c>
      <c r="S197" s="1359">
        <f t="shared" si="53"/>
        <v>0</v>
      </c>
      <c r="T197" s="1359">
        <f t="shared" si="53"/>
        <v>0</v>
      </c>
      <c r="U197" s="1359">
        <f t="shared" ref="U197:AA197" si="54">U173</f>
        <v>0</v>
      </c>
      <c r="V197" s="1359">
        <f t="shared" si="54"/>
        <v>0</v>
      </c>
      <c r="W197" s="1359">
        <f t="shared" si="54"/>
        <v>0</v>
      </c>
      <c r="X197" s="1359">
        <f t="shared" si="54"/>
        <v>0</v>
      </c>
      <c r="Y197" s="1359">
        <f t="shared" si="54"/>
        <v>0</v>
      </c>
      <c r="Z197" s="1359">
        <f t="shared" si="54"/>
        <v>0</v>
      </c>
      <c r="AA197" s="1359">
        <f t="shared" si="54"/>
        <v>0</v>
      </c>
      <c r="AB197" s="1359">
        <f t="shared" ref="AB197" si="55">AB173</f>
        <v>0</v>
      </c>
      <c r="AC197" s="384"/>
      <c r="AD197" s="384"/>
      <c r="AE197" s="384"/>
      <c r="AF197" s="1360"/>
      <c r="AG197" s="1360"/>
      <c r="AH197" s="1361"/>
    </row>
    <row r="198" spans="1:34" s="1341" customFormat="1">
      <c r="A198" s="1367" t="s">
        <v>731</v>
      </c>
      <c r="B198" s="1386" t="s">
        <v>2024</v>
      </c>
      <c r="C198" s="1351"/>
      <c r="D198" s="1370"/>
      <c r="E198" s="1348" t="s">
        <v>1104</v>
      </c>
      <c r="F198" s="1353"/>
      <c r="G198" s="1353"/>
      <c r="H198" s="1353"/>
      <c r="I198" s="1353"/>
      <c r="J198" s="1353"/>
      <c r="K198" s="1353"/>
      <c r="L198" s="1353"/>
      <c r="M198" s="1353"/>
      <c r="N198" s="1353"/>
      <c r="O198" s="1353"/>
      <c r="P198" s="1353">
        <f t="shared" ref="P198:T198" si="56">P197/(1-(0.9*(1-P191)))</f>
        <v>0</v>
      </c>
      <c r="Q198" s="1353">
        <f t="shared" si="56"/>
        <v>0</v>
      </c>
      <c r="R198" s="1353">
        <f t="shared" si="56"/>
        <v>0</v>
      </c>
      <c r="S198" s="1353">
        <f t="shared" si="56"/>
        <v>0</v>
      </c>
      <c r="T198" s="1353">
        <f t="shared" si="56"/>
        <v>0</v>
      </c>
      <c r="U198" s="1353" t="e">
        <f t="shared" ref="U198:AA198" si="57">U197/(1-(0.9*(1-U191)))</f>
        <v>#DIV/0!</v>
      </c>
      <c r="V198" s="1353" t="e">
        <f t="shared" si="57"/>
        <v>#DIV/0!</v>
      </c>
      <c r="W198" s="1353" t="e">
        <f t="shared" si="57"/>
        <v>#DIV/0!</v>
      </c>
      <c r="X198" s="1353" t="e">
        <f t="shared" si="57"/>
        <v>#DIV/0!</v>
      </c>
      <c r="Y198" s="1353" t="e">
        <f t="shared" si="57"/>
        <v>#DIV/0!</v>
      </c>
      <c r="Z198" s="1353" t="e">
        <f t="shared" si="57"/>
        <v>#DIV/0!</v>
      </c>
      <c r="AA198" s="1353" t="e">
        <f t="shared" si="57"/>
        <v>#DIV/0!</v>
      </c>
      <c r="AB198" s="1353" t="e">
        <f t="shared" ref="AB198" si="58">AB197/(1-(0.9*(1-AB191)))</f>
        <v>#DIV/0!</v>
      </c>
      <c r="AC198" s="1425"/>
      <c r="AD198" s="1425"/>
      <c r="AE198" s="1425"/>
      <c r="AF198" s="1360" t="e">
        <f>IF(AND(W198&lt;&gt;0,X198&lt;&gt;""),(X198/W198-1),"")</f>
        <v>#DIV/0!</v>
      </c>
      <c r="AG198" s="1360" t="e">
        <f>IF(AND(V198&lt;&gt;0,V198&lt;&gt;""),(W198/V198-1),"")</f>
        <v>#DIV/0!</v>
      </c>
      <c r="AH198" s="1361" t="e">
        <f>IF(AND(U198&lt;&gt;0,U198&lt;&gt;""),(V198/U198-1),"")</f>
        <v>#DIV/0!</v>
      </c>
    </row>
    <row r="199" spans="1:34" s="1367" customFormat="1" ht="14.25" customHeight="1">
      <c r="E199" s="1371"/>
      <c r="AC199" s="1425"/>
      <c r="AD199" s="1425"/>
      <c r="AE199" s="1425"/>
      <c r="AF199" s="1372"/>
      <c r="AG199" s="1372"/>
      <c r="AH199" s="1373"/>
    </row>
    <row r="200" spans="1:34" s="1345" customFormat="1">
      <c r="A200" s="1553"/>
      <c r="B200" s="1386" t="s">
        <v>2727</v>
      </c>
      <c r="C200" s="1346"/>
      <c r="D200" s="1347"/>
      <c r="E200" s="1348">
        <v>1</v>
      </c>
      <c r="F200" s="1349"/>
      <c r="G200" s="1349"/>
      <c r="H200" s="1349"/>
      <c r="I200" s="1349"/>
      <c r="J200" s="1349"/>
      <c r="K200" s="1349"/>
      <c r="L200" s="1349"/>
      <c r="M200" s="1349"/>
      <c r="N200" s="1349"/>
      <c r="O200" s="1349"/>
      <c r="P200" s="1349" t="e">
        <f>'Macro '!P113/'Macro '!P114</f>
        <v>#DIV/0!</v>
      </c>
      <c r="Q200" s="1349" t="e">
        <f>'Macro '!Q113/'Macro '!Q114</f>
        <v>#DIV/0!</v>
      </c>
      <c r="R200" s="1349" t="e">
        <f>'Macro '!R113/'Macro '!R114</f>
        <v>#DIV/0!</v>
      </c>
      <c r="S200" s="1349" t="e">
        <f>'Macro '!S113/'Macro '!S114</f>
        <v>#DIV/0!</v>
      </c>
      <c r="T200" s="1349" t="e">
        <f>'Macro '!T113/'Macro '!T114</f>
        <v>#DIV/0!</v>
      </c>
      <c r="U200" s="1349" t="e">
        <f>'Macro '!U113/'Macro '!U114</f>
        <v>#DIV/0!</v>
      </c>
      <c r="V200" s="1349" t="e">
        <f>'Macro '!V113/'Macro '!V114</f>
        <v>#DIV/0!</v>
      </c>
      <c r="W200" s="1349" t="e">
        <f>'Macro '!W113/'Macro '!W114</f>
        <v>#DIV/0!</v>
      </c>
      <c r="X200" s="1349" t="e">
        <f>'Macro '!X113/'Macro '!X114</f>
        <v>#DIV/0!</v>
      </c>
      <c r="Y200" s="1349" t="e">
        <f>'Macro '!Y113/'Macro '!Y114</f>
        <v>#DIV/0!</v>
      </c>
      <c r="Z200" s="1349" t="e">
        <f>'Macro '!Z113/'Macro '!Z114</f>
        <v>#DIV/0!</v>
      </c>
      <c r="AA200" s="1349" t="e">
        <f>'Macro '!AA113/'Macro '!AA114</f>
        <v>#DIV/0!</v>
      </c>
      <c r="AB200" s="1349" t="e">
        <f>'Macro '!AB113/'Macro '!AB114</f>
        <v>#DIV/0!</v>
      </c>
      <c r="AC200" s="1425"/>
      <c r="AD200" s="1425"/>
      <c r="AE200" s="1425"/>
      <c r="AF200" s="1360" t="e">
        <f>IF(AND(W200&lt;&gt;0,X200&lt;&gt;""),(X200/W200-1),"")</f>
        <v>#DIV/0!</v>
      </c>
      <c r="AG200" s="1360" t="e">
        <f>IF(AND(V200&lt;&gt;0,V200&lt;&gt;""),(W200/V200-1),"")</f>
        <v>#DIV/0!</v>
      </c>
      <c r="AH200" s="1361" t="e">
        <f>IF(AND(U200&lt;&gt;0,U200&lt;&gt;""),(V200/U200-1),"")</f>
        <v>#DIV/0!</v>
      </c>
    </row>
    <row r="201" spans="1:34" s="1345" customFormat="1">
      <c r="A201" s="1553"/>
      <c r="B201" s="1386" t="s">
        <v>2728</v>
      </c>
      <c r="C201" s="1346"/>
      <c r="D201" s="1347"/>
      <c r="E201" s="1348">
        <v>1</v>
      </c>
      <c r="F201" s="1350"/>
      <c r="G201" s="1350"/>
      <c r="H201" s="1350"/>
      <c r="I201" s="1350"/>
      <c r="J201" s="1350"/>
      <c r="K201" s="1350"/>
      <c r="L201" s="1350"/>
      <c r="M201" s="1350"/>
      <c r="N201" s="1350"/>
      <c r="O201" s="1350"/>
      <c r="P201" s="1350" t="e">
        <f t="shared" ref="P201:T201" si="59">Q201</f>
        <v>#DIV/0!</v>
      </c>
      <c r="Q201" s="1350" t="e">
        <f t="shared" si="59"/>
        <v>#DIV/0!</v>
      </c>
      <c r="R201" s="1350" t="e">
        <f t="shared" si="59"/>
        <v>#DIV/0!</v>
      </c>
      <c r="S201" s="1350" t="e">
        <f t="shared" si="59"/>
        <v>#DIV/0!</v>
      </c>
      <c r="T201" s="1350" t="e">
        <f t="shared" si="59"/>
        <v>#DIV/0!</v>
      </c>
      <c r="U201" s="1350" t="e">
        <f>V201</f>
        <v>#DIV/0!</v>
      </c>
      <c r="V201" s="1350" t="e">
        <f>W201</f>
        <v>#DIV/0!</v>
      </c>
      <c r="W201" s="1350" t="e">
        <f>X201</f>
        <v>#DIV/0!</v>
      </c>
      <c r="X201" s="1350" t="e">
        <f>Y201</f>
        <v>#DIV/0!</v>
      </c>
      <c r="Y201" s="1350" t="e">
        <f>Z201</f>
        <v>#DIV/0!</v>
      </c>
      <c r="Z201" s="1350" t="e">
        <f>Z187/Z181*100</f>
        <v>#DIV/0!</v>
      </c>
      <c r="AA201" s="1350" t="e">
        <f>AA187/AA181*100</f>
        <v>#DIV/0!</v>
      </c>
      <c r="AB201" s="1350" t="e">
        <f>AB187/AB181*100</f>
        <v>#DIV/0!</v>
      </c>
      <c r="AC201" s="1425"/>
      <c r="AD201" s="1425"/>
      <c r="AE201" s="1425"/>
      <c r="AF201" s="1343"/>
      <c r="AG201" s="1343"/>
      <c r="AH201" s="1344"/>
    </row>
    <row r="202" spans="1:34" s="1354" customFormat="1">
      <c r="A202" s="1362"/>
      <c r="B202" s="1363" t="s">
        <v>2729</v>
      </c>
      <c r="C202" s="1355"/>
      <c r="D202" s="1554"/>
      <c r="E202" s="1357" t="s">
        <v>1104</v>
      </c>
      <c r="F202" s="1359"/>
      <c r="G202" s="1359"/>
      <c r="H202" s="1359"/>
      <c r="I202" s="1359"/>
      <c r="J202" s="1359"/>
      <c r="K202" s="1359"/>
      <c r="L202" s="1359"/>
      <c r="M202" s="1359"/>
      <c r="N202" s="1359"/>
      <c r="O202" s="1359"/>
      <c r="P202" s="1359">
        <f t="shared" ref="P202:T202" si="60">P181</f>
        <v>0</v>
      </c>
      <c r="Q202" s="1359">
        <f t="shared" si="60"/>
        <v>0</v>
      </c>
      <c r="R202" s="1359">
        <f t="shared" si="60"/>
        <v>0</v>
      </c>
      <c r="S202" s="1359">
        <f t="shared" si="60"/>
        <v>0</v>
      </c>
      <c r="T202" s="1359">
        <f t="shared" si="60"/>
        <v>0</v>
      </c>
      <c r="U202" s="1359">
        <f t="shared" ref="U202:AA202" si="61">U181</f>
        <v>0</v>
      </c>
      <c r="V202" s="1359">
        <f t="shared" si="61"/>
        <v>0</v>
      </c>
      <c r="W202" s="1359">
        <f t="shared" si="61"/>
        <v>0</v>
      </c>
      <c r="X202" s="1359">
        <f t="shared" si="61"/>
        <v>0</v>
      </c>
      <c r="Y202" s="1359">
        <f t="shared" si="61"/>
        <v>0</v>
      </c>
      <c r="Z202" s="1359">
        <f t="shared" si="61"/>
        <v>0</v>
      </c>
      <c r="AA202" s="1359">
        <f t="shared" si="61"/>
        <v>0</v>
      </c>
      <c r="AB202" s="1359">
        <f t="shared" ref="AB202" si="62">AB181</f>
        <v>0</v>
      </c>
      <c r="AC202" s="384"/>
      <c r="AD202" s="384"/>
      <c r="AE202" s="384"/>
      <c r="AF202" s="1360" t="str">
        <f>IF(AND(W202&lt;&gt;0,X202&lt;&gt;""),(X202/W202-1),"")</f>
        <v/>
      </c>
      <c r="AG202" s="1360" t="str">
        <f>IF(AND(V202&lt;&gt;0,V202&lt;&gt;""),(W202/V202-1),"")</f>
        <v/>
      </c>
      <c r="AH202" s="1361" t="str">
        <f>IF(AND(U202&lt;&gt;0,U202&lt;&gt;""),(V202/U202-1),"")</f>
        <v/>
      </c>
    </row>
    <row r="203" spans="1:34" s="1362" customFormat="1">
      <c r="A203" s="1367"/>
      <c r="B203" s="1386" t="s">
        <v>835</v>
      </c>
      <c r="C203" s="1363"/>
      <c r="D203" s="1364"/>
      <c r="E203" s="1365" t="s">
        <v>1104</v>
      </c>
      <c r="F203" s="1374"/>
      <c r="G203" s="1374"/>
      <c r="H203" s="1374"/>
      <c r="I203" s="1374"/>
      <c r="J203" s="1374"/>
      <c r="K203" s="1374"/>
      <c r="L203" s="1374"/>
      <c r="M203" s="1374"/>
      <c r="N203" s="1374"/>
      <c r="O203" s="1374"/>
      <c r="P203" s="1374" t="e">
        <f t="shared" ref="P203:T203" si="63">P181*1/(1-P201/100*(1-P200))</f>
        <v>#DIV/0!</v>
      </c>
      <c r="Q203" s="1374" t="e">
        <f t="shared" si="63"/>
        <v>#DIV/0!</v>
      </c>
      <c r="R203" s="1374" t="e">
        <f t="shared" si="63"/>
        <v>#DIV/0!</v>
      </c>
      <c r="S203" s="1374" t="e">
        <f t="shared" si="63"/>
        <v>#DIV/0!</v>
      </c>
      <c r="T203" s="1374" t="e">
        <f t="shared" si="63"/>
        <v>#DIV/0!</v>
      </c>
      <c r="U203" s="1374" t="e">
        <f t="shared" ref="U203:AA203" si="64">U181*1/(1-U201/100*(1-U200))</f>
        <v>#DIV/0!</v>
      </c>
      <c r="V203" s="1374" t="e">
        <f t="shared" si="64"/>
        <v>#DIV/0!</v>
      </c>
      <c r="W203" s="1374" t="e">
        <f t="shared" si="64"/>
        <v>#DIV/0!</v>
      </c>
      <c r="X203" s="1374" t="e">
        <f t="shared" si="64"/>
        <v>#DIV/0!</v>
      </c>
      <c r="Y203" s="1374" t="e">
        <f t="shared" si="64"/>
        <v>#DIV/0!</v>
      </c>
      <c r="Z203" s="1374" t="e">
        <f t="shared" si="64"/>
        <v>#DIV/0!</v>
      </c>
      <c r="AA203" s="1374" t="e">
        <f t="shared" si="64"/>
        <v>#DIV/0!</v>
      </c>
      <c r="AB203" s="1374" t="e">
        <f t="shared" ref="AB203" si="65">AB181*1/(1-AB201/100*(1-AB200))</f>
        <v>#DIV/0!</v>
      </c>
      <c r="AC203" s="1425"/>
      <c r="AD203" s="1425"/>
      <c r="AE203" s="1425"/>
      <c r="AF203" s="1372"/>
      <c r="AG203" s="1372"/>
      <c r="AH203" s="1373"/>
    </row>
    <row r="204" spans="1:34" s="1367" customFormat="1">
      <c r="E204" s="1371"/>
      <c r="AC204" s="1425"/>
      <c r="AD204" s="1425"/>
      <c r="AE204" s="1425"/>
      <c r="AF204" s="1368" t="str">
        <f>IF(AND(W204&lt;&gt;0,X204&lt;&gt;""),(X204/W204-1),"")</f>
        <v/>
      </c>
      <c r="AG204" s="1368" t="str">
        <f>IF(AND(V204&lt;&gt;0,V204&lt;&gt;""),(W204/V204-1),"")</f>
        <v/>
      </c>
      <c r="AH204" s="1369" t="str">
        <f>IF(AND(U204&lt;&gt;0,U204&lt;&gt;""),(V204/U204-1),"")</f>
        <v/>
      </c>
    </row>
    <row r="205" spans="1:34" s="1375" customFormat="1" ht="8.25" customHeight="1">
      <c r="B205" s="1376"/>
      <c r="C205" s="1376"/>
      <c r="D205" s="1377"/>
      <c r="E205" s="1378"/>
      <c r="F205" s="1379"/>
      <c r="G205" s="1379"/>
      <c r="H205" s="1379"/>
      <c r="I205" s="1379"/>
      <c r="J205" s="1379"/>
      <c r="K205" s="1379"/>
      <c r="L205" s="1379"/>
      <c r="M205" s="1379"/>
      <c r="N205" s="1379"/>
      <c r="O205" s="1379"/>
      <c r="P205" s="1379"/>
      <c r="Q205" s="1379"/>
      <c r="R205" s="1379"/>
      <c r="S205" s="1379"/>
      <c r="T205" s="1379"/>
      <c r="U205" s="1379"/>
      <c r="V205" s="1379"/>
      <c r="W205" s="1379"/>
      <c r="X205" s="1379"/>
      <c r="Y205" s="1379"/>
      <c r="Z205" s="1380"/>
      <c r="AA205" s="1380"/>
      <c r="AB205" s="1380"/>
      <c r="AC205" s="1425"/>
      <c r="AD205" s="1425"/>
      <c r="AE205" s="1425"/>
      <c r="AF205" s="1372"/>
      <c r="AG205" s="1372"/>
      <c r="AH205" s="1373"/>
    </row>
    <row r="206" spans="1:34" s="1381" customFormat="1" ht="15.75">
      <c r="A206" s="1551"/>
      <c r="B206" s="1552" t="s">
        <v>2730</v>
      </c>
      <c r="C206" s="1382"/>
      <c r="D206" s="1383"/>
      <c r="E206" s="1365" t="s">
        <v>1104</v>
      </c>
      <c r="F206" s="1384"/>
      <c r="G206" s="1384"/>
      <c r="H206" s="1384"/>
      <c r="I206" s="1384"/>
      <c r="J206" s="1384"/>
      <c r="K206" s="1384"/>
      <c r="L206" s="1384"/>
      <c r="M206" s="1385"/>
      <c r="N206" s="1385"/>
      <c r="O206" s="1385"/>
      <c r="P206" s="1385" t="e">
        <f t="shared" ref="P206:T206" si="66">P207+P208</f>
        <v>#DIV/0!</v>
      </c>
      <c r="Q206" s="1385" t="e">
        <f t="shared" si="66"/>
        <v>#DIV/0!</v>
      </c>
      <c r="R206" s="1385" t="e">
        <f t="shared" si="66"/>
        <v>#DIV/0!</v>
      </c>
      <c r="S206" s="1385" t="e">
        <f t="shared" si="66"/>
        <v>#DIV/0!</v>
      </c>
      <c r="T206" s="1385" t="e">
        <f t="shared" si="66"/>
        <v>#DIV/0!</v>
      </c>
      <c r="U206" s="1385" t="e">
        <f t="shared" ref="U206:Z206" si="67">U207+U208</f>
        <v>#DIV/0!</v>
      </c>
      <c r="V206" s="1385" t="e">
        <f t="shared" si="67"/>
        <v>#DIV/0!</v>
      </c>
      <c r="W206" s="1385" t="e">
        <f t="shared" si="67"/>
        <v>#DIV/0!</v>
      </c>
      <c r="X206" s="1385" t="e">
        <f t="shared" si="67"/>
        <v>#DIV/0!</v>
      </c>
      <c r="Y206" s="1385" t="e">
        <f t="shared" si="67"/>
        <v>#DIV/0!</v>
      </c>
      <c r="Z206" s="1385" t="e">
        <f t="shared" si="67"/>
        <v>#DIV/0!</v>
      </c>
      <c r="AA206" s="1385" t="e">
        <f>AA207+AA208</f>
        <v>#DIV/0!</v>
      </c>
      <c r="AB206" s="1385" t="e">
        <f>AB207+AB208</f>
        <v>#DIV/0!</v>
      </c>
      <c r="AC206" s="1425"/>
      <c r="AD206" s="1425"/>
      <c r="AE206" s="1425"/>
      <c r="AF206" s="1368" t="e">
        <f>IF(AND(W206&lt;&gt;0,X206&lt;&gt;""),(X206/W206-1),"")</f>
        <v>#DIV/0!</v>
      </c>
      <c r="AG206" s="1368" t="e">
        <f>IF(AND(V206&lt;&gt;0,V206&lt;&gt;""),(W206/V206-1),"")</f>
        <v>#DIV/0!</v>
      </c>
      <c r="AH206" s="1369" t="e">
        <f>IF(AND(U206&lt;&gt;0,U206&lt;&gt;""),(V206/U206-1),"")</f>
        <v>#DIV/0!</v>
      </c>
    </row>
    <row r="207" spans="1:34" s="1367" customFormat="1" ht="27" customHeight="1">
      <c r="B207" s="1386" t="s">
        <v>2731</v>
      </c>
      <c r="C207" s="1386"/>
      <c r="D207" s="1387"/>
      <c r="E207" s="1365" t="s">
        <v>1104</v>
      </c>
      <c r="F207" s="1374"/>
      <c r="G207" s="1374"/>
      <c r="H207" s="1374"/>
      <c r="I207" s="1374"/>
      <c r="J207" s="1374"/>
      <c r="K207" s="1374"/>
      <c r="L207" s="1374"/>
      <c r="M207" s="1374"/>
      <c r="N207" s="1374"/>
      <c r="O207" s="1374"/>
      <c r="P207" s="1374">
        <f t="shared" ref="P207:T207" si="68">P195-P194</f>
        <v>0</v>
      </c>
      <c r="Q207" s="1374">
        <f t="shared" si="68"/>
        <v>0</v>
      </c>
      <c r="R207" s="1374">
        <f t="shared" si="68"/>
        <v>0</v>
      </c>
      <c r="S207" s="1374">
        <f t="shared" si="68"/>
        <v>0</v>
      </c>
      <c r="T207" s="1374">
        <f t="shared" si="68"/>
        <v>0</v>
      </c>
      <c r="U207" s="1374" t="e">
        <f t="shared" ref="U207:Z207" si="69">U195-U194</f>
        <v>#DIV/0!</v>
      </c>
      <c r="V207" s="1374" t="e">
        <f t="shared" si="69"/>
        <v>#DIV/0!</v>
      </c>
      <c r="W207" s="1374" t="e">
        <f t="shared" si="69"/>
        <v>#DIV/0!</v>
      </c>
      <c r="X207" s="1374" t="e">
        <f t="shared" si="69"/>
        <v>#DIV/0!</v>
      </c>
      <c r="Y207" s="1374" t="e">
        <f t="shared" si="69"/>
        <v>#DIV/0!</v>
      </c>
      <c r="Z207" s="1374" t="e">
        <f t="shared" si="69"/>
        <v>#DIV/0!</v>
      </c>
      <c r="AA207" s="1374" t="e">
        <f>AA195-AA194</f>
        <v>#DIV/0!</v>
      </c>
      <c r="AB207" s="1374" t="e">
        <f>AB195-AB194</f>
        <v>#DIV/0!</v>
      </c>
      <c r="AC207" s="1425"/>
      <c r="AD207" s="1425"/>
      <c r="AE207" s="1425"/>
      <c r="AF207" s="1372"/>
      <c r="AG207" s="1372"/>
      <c r="AH207" s="1373"/>
    </row>
    <row r="208" spans="1:34" s="1375" customFormat="1" ht="27" customHeight="1">
      <c r="B208" s="1386" t="s">
        <v>2732</v>
      </c>
      <c r="C208" s="1376"/>
      <c r="D208" s="1377"/>
      <c r="E208" s="1365" t="s">
        <v>1104</v>
      </c>
      <c r="F208" s="1379"/>
      <c r="G208" s="1379"/>
      <c r="H208" s="1379"/>
      <c r="I208" s="1379"/>
      <c r="J208" s="1379"/>
      <c r="K208" s="1379"/>
      <c r="L208" s="1379"/>
      <c r="M208" s="1388"/>
      <c r="N208" s="1388"/>
      <c r="O208" s="1388"/>
      <c r="P208" s="1388" t="e">
        <f t="shared" ref="P208:T208" si="70">P203-P202</f>
        <v>#DIV/0!</v>
      </c>
      <c r="Q208" s="1388" t="e">
        <f t="shared" si="70"/>
        <v>#DIV/0!</v>
      </c>
      <c r="R208" s="1388" t="e">
        <f t="shared" si="70"/>
        <v>#DIV/0!</v>
      </c>
      <c r="S208" s="1388" t="e">
        <f t="shared" si="70"/>
        <v>#DIV/0!</v>
      </c>
      <c r="T208" s="1388" t="e">
        <f t="shared" si="70"/>
        <v>#DIV/0!</v>
      </c>
      <c r="U208" s="1388" t="e">
        <f t="shared" ref="U208:Z208" si="71">U203-U202</f>
        <v>#DIV/0!</v>
      </c>
      <c r="V208" s="1388" t="e">
        <f t="shared" si="71"/>
        <v>#DIV/0!</v>
      </c>
      <c r="W208" s="1388" t="e">
        <f t="shared" si="71"/>
        <v>#DIV/0!</v>
      </c>
      <c r="X208" s="1388" t="e">
        <f t="shared" si="71"/>
        <v>#DIV/0!</v>
      </c>
      <c r="Y208" s="1388" t="e">
        <f t="shared" si="71"/>
        <v>#DIV/0!</v>
      </c>
      <c r="Z208" s="1388" t="e">
        <f t="shared" si="71"/>
        <v>#DIV/0!</v>
      </c>
      <c r="AA208" s="1388" t="e">
        <f>AA203-AA202</f>
        <v>#DIV/0!</v>
      </c>
      <c r="AB208" s="1388" t="e">
        <f>AB203-AB202</f>
        <v>#DIV/0!</v>
      </c>
      <c r="AC208" s="1425"/>
      <c r="AD208" s="1425"/>
      <c r="AE208" s="1425"/>
      <c r="AF208" s="1368" t="e">
        <f>IF(AND(W208&lt;&gt;0,X208&lt;&gt;""),(X208/W208-1),"")</f>
        <v>#DIV/0!</v>
      </c>
      <c r="AG208" s="1368" t="e">
        <f>IF(AND(V208&lt;&gt;0,V208&lt;&gt;""),(W208/V208-1),"")</f>
        <v>#DIV/0!</v>
      </c>
      <c r="AH208" s="1369" t="e">
        <f>IF(AND(U208&lt;&gt;0,U208&lt;&gt;""),(V208/U208-1),"")</f>
        <v>#DIV/0!</v>
      </c>
    </row>
    <row r="209" spans="1:37">
      <c r="Z209" s="4"/>
      <c r="AA209" s="4"/>
      <c r="AB209" s="1425"/>
      <c r="AC209" s="1425"/>
      <c r="AD209" s="1425"/>
      <c r="AE209" s="1425"/>
      <c r="AF209" s="208"/>
      <c r="AG209" s="50"/>
      <c r="AH209" s="50"/>
      <c r="AI209" s="50"/>
      <c r="AJ209" s="209"/>
    </row>
    <row r="210" spans="1:37" s="37" customFormat="1">
      <c r="B210" s="137"/>
      <c r="C210" s="137"/>
      <c r="D210" s="40"/>
      <c r="E210" s="75"/>
      <c r="F210" s="652"/>
      <c r="G210" s="652"/>
      <c r="H210" s="652"/>
      <c r="I210" s="652"/>
      <c r="J210" s="652"/>
      <c r="K210" s="652"/>
      <c r="L210" s="652"/>
      <c r="M210" s="652"/>
      <c r="N210" s="652"/>
      <c r="O210" s="652"/>
      <c r="P210" s="652"/>
      <c r="Q210" s="652"/>
      <c r="R210" s="652"/>
      <c r="S210" s="652"/>
      <c r="T210" s="652"/>
      <c r="U210" s="652"/>
      <c r="V210" s="652"/>
      <c r="W210" s="652"/>
      <c r="X210" s="652"/>
      <c r="Y210" s="652"/>
      <c r="Z210" s="652"/>
      <c r="AA210" s="652"/>
      <c r="AB210" s="652"/>
      <c r="AC210" s="1425"/>
      <c r="AD210" s="1425"/>
      <c r="AE210" s="1425"/>
      <c r="AF210" s="497" t="str">
        <f>IF(AND(Y210&lt;&gt;0,Z210&lt;&gt;""),(Z210/Y210-1),"")</f>
        <v/>
      </c>
      <c r="AG210" s="498" t="str">
        <f>IF(AND(X210&lt;&gt;0,Y210&lt;&gt;""),(Y210/X210-1),"")</f>
        <v/>
      </c>
      <c r="AH210" s="498" t="str">
        <f>IF(AND(W210&lt;&gt;0,X210&lt;&gt;""),(X210/W210-1),"")</f>
        <v/>
      </c>
      <c r="AI210" s="498" t="str">
        <f>IF(AND(V210&lt;&gt;0,V210&lt;&gt;""),(W210/V210-1),"")</f>
        <v/>
      </c>
      <c r="AJ210" s="499" t="str">
        <f>IF(AND(U210&lt;&gt;0,U210&lt;&gt;""),(V210/U210-1),"")</f>
        <v/>
      </c>
    </row>
    <row r="211" spans="1:37" s="106" customFormat="1" ht="15" customHeight="1">
      <c r="A211" s="819" t="s">
        <v>827</v>
      </c>
      <c r="B211" s="134"/>
      <c r="C211" s="134"/>
      <c r="D211" s="212"/>
      <c r="E211" s="213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425"/>
      <c r="AD211" s="1425"/>
      <c r="AE211" s="1425"/>
      <c r="AF211" s="497" t="str">
        <f>IF(AND(Y211&lt;&gt;0,Z211&lt;&gt;""),(Z211/Y211-1),"")</f>
        <v/>
      </c>
      <c r="AG211" s="498" t="str">
        <f>IF(AND(X211&lt;&gt;0,Y211&lt;&gt;""),(Y211/X211-1),"")</f>
        <v/>
      </c>
      <c r="AH211" s="498" t="str">
        <f>IF(AND(W211&lt;&gt;0,X211&lt;&gt;""),(X211/W211-1),"")</f>
        <v/>
      </c>
      <c r="AI211" s="498" t="str">
        <f>IF(AND(V211&lt;&gt;0,V211&lt;&gt;""),(W211/V211-1),"")</f>
        <v/>
      </c>
      <c r="AJ211" s="499" t="str">
        <f>IF(AND(U211&lt;&gt;0,U211&lt;&gt;""),(V211/U211-1),"")</f>
        <v/>
      </c>
    </row>
    <row r="212" spans="1:37" s="71" customFormat="1" ht="15" customHeight="1">
      <c r="A212" s="71" t="s">
        <v>1396</v>
      </c>
      <c r="B212" s="71" t="s">
        <v>1395</v>
      </c>
      <c r="D212" s="654"/>
      <c r="E212" s="393" t="s">
        <v>2759</v>
      </c>
      <c r="F212" s="818" t="e">
        <f>F126/'Macro '!F21</f>
        <v>#DIV/0!</v>
      </c>
      <c r="G212" s="818" t="e">
        <f>G126/'Macro '!G21</f>
        <v>#DIV/0!</v>
      </c>
      <c r="H212" s="818" t="e">
        <f>H126/'Macro '!H21</f>
        <v>#DIV/0!</v>
      </c>
      <c r="I212" s="818" t="e">
        <f>I126/'Macro '!I21</f>
        <v>#DIV/0!</v>
      </c>
      <c r="J212" s="818" t="e">
        <f>J126/'Macro '!J21</f>
        <v>#DIV/0!</v>
      </c>
      <c r="K212" s="818" t="e">
        <f>K126/'Macro '!K21</f>
        <v>#DIV/0!</v>
      </c>
      <c r="L212" s="818" t="e">
        <f>L126/'Macro '!L21</f>
        <v>#DIV/0!</v>
      </c>
      <c r="M212" s="818" t="e">
        <f>M126/'Macro '!M21</f>
        <v>#DIV/0!</v>
      </c>
      <c r="N212" s="818" t="e">
        <f>N126/'Macro '!N21</f>
        <v>#DIV/0!</v>
      </c>
      <c r="O212" s="818" t="e">
        <f>O126/'Macro '!O21</f>
        <v>#DIV/0!</v>
      </c>
      <c r="P212" s="818" t="e">
        <f>P126/'Macro '!P21</f>
        <v>#DIV/0!</v>
      </c>
      <c r="Q212" s="818" t="e">
        <f>Q126/'Macro '!Q21</f>
        <v>#DIV/0!</v>
      </c>
      <c r="R212" s="818" t="e">
        <f>R126/'Macro '!R21</f>
        <v>#DIV/0!</v>
      </c>
      <c r="S212" s="818" t="e">
        <f>S126/'Macro '!S21</f>
        <v>#DIV/0!</v>
      </c>
      <c r="T212" s="818" t="e">
        <f>T126/'Macro '!T21</f>
        <v>#DIV/0!</v>
      </c>
      <c r="U212" s="818" t="e">
        <f>U126/'Macro '!U21</f>
        <v>#DIV/0!</v>
      </c>
      <c r="V212" s="818" t="e">
        <f>V126/'Macro '!V21</f>
        <v>#DIV/0!</v>
      </c>
      <c r="W212" s="818" t="e">
        <f>W126/'Macro '!W21</f>
        <v>#DIV/0!</v>
      </c>
      <c r="X212" s="818" t="e">
        <f>X126/'Macro '!X21</f>
        <v>#DIV/0!</v>
      </c>
      <c r="Y212" s="818" t="e">
        <f>Y126/'Macro '!Y21</f>
        <v>#DIV/0!</v>
      </c>
      <c r="Z212" s="818" t="e">
        <f>Z126/'Macro '!Z21</f>
        <v>#DIV/0!</v>
      </c>
      <c r="AA212" s="818" t="e">
        <f>AA126/'Macro '!AA21</f>
        <v>#DIV/0!</v>
      </c>
      <c r="AB212" s="818" t="e">
        <f>AB126/'Macro '!AB21</f>
        <v>#DIV/0!</v>
      </c>
      <c r="AC212" s="1425"/>
      <c r="AD212" s="1425"/>
      <c r="AE212" s="1425"/>
      <c r="AF212" s="497" t="e">
        <f>IF(AND(Y212&lt;&gt;0,Z212&lt;&gt;""),(Z212/Y212-1),"")</f>
        <v>#DIV/0!</v>
      </c>
      <c r="AG212" s="498" t="e">
        <f>IF(AND(X212&lt;&gt;0,Y212&lt;&gt;""),(Y212/X212-1),"")</f>
        <v>#DIV/0!</v>
      </c>
      <c r="AH212" s="498" t="e">
        <f>IF(AND(W212&lt;&gt;0,X212&lt;&gt;""),(X212/W212-1),"")</f>
        <v>#DIV/0!</v>
      </c>
      <c r="AI212" s="498" t="e">
        <f>IF(AND(V212&lt;&gt;0,V212&lt;&gt;""),(W212/V212-1),"")</f>
        <v>#DIV/0!</v>
      </c>
      <c r="AJ212" s="499" t="e">
        <f>IF(AND(U212&lt;&gt;0,U212&lt;&gt;""),(V212/U212-1),"")</f>
        <v>#DIV/0!</v>
      </c>
    </row>
    <row r="213" spans="1:37" s="71" customFormat="1" ht="15" customHeight="1">
      <c r="A213" s="1272" t="s">
        <v>2774</v>
      </c>
      <c r="B213" s="1272" t="s">
        <v>830</v>
      </c>
      <c r="D213" s="654"/>
      <c r="E213" s="393" t="s">
        <v>2759</v>
      </c>
      <c r="F213" s="818" t="e">
        <f>F122/'Macro '!F21</f>
        <v>#DIV/0!</v>
      </c>
      <c r="G213" s="818" t="e">
        <f>G122/'Macro '!G21</f>
        <v>#DIV/0!</v>
      </c>
      <c r="H213" s="818" t="e">
        <f>H122/'Macro '!H21</f>
        <v>#DIV/0!</v>
      </c>
      <c r="I213" s="818" t="e">
        <f>I122/'Macro '!I21</f>
        <v>#DIV/0!</v>
      </c>
      <c r="J213" s="818" t="e">
        <f>J122/'Macro '!J21</f>
        <v>#DIV/0!</v>
      </c>
      <c r="K213" s="818" t="e">
        <f>K122/'Macro '!K21</f>
        <v>#DIV/0!</v>
      </c>
      <c r="L213" s="818" t="e">
        <f>L122/'Macro '!L21</f>
        <v>#DIV/0!</v>
      </c>
      <c r="M213" s="818" t="e">
        <f>M122/'Macro '!M21</f>
        <v>#DIV/0!</v>
      </c>
      <c r="N213" s="818" t="e">
        <f>N122/'Macro '!N21</f>
        <v>#DIV/0!</v>
      </c>
      <c r="O213" s="818" t="e">
        <f>O122/'Macro '!O21</f>
        <v>#DIV/0!</v>
      </c>
      <c r="P213" s="818" t="e">
        <f>P122/'Macro '!P21</f>
        <v>#DIV/0!</v>
      </c>
      <c r="Q213" s="818" t="e">
        <f>Q122/'Macro '!Q21</f>
        <v>#DIV/0!</v>
      </c>
      <c r="R213" s="818" t="e">
        <f>R122/'Macro '!R21</f>
        <v>#DIV/0!</v>
      </c>
      <c r="S213" s="818" t="e">
        <f>S122/'Macro '!S21</f>
        <v>#DIV/0!</v>
      </c>
      <c r="T213" s="818" t="e">
        <f>T122/'Macro '!T21</f>
        <v>#DIV/0!</v>
      </c>
      <c r="U213" s="818" t="e">
        <f>U122/'Macro '!U21</f>
        <v>#DIV/0!</v>
      </c>
      <c r="V213" s="818" t="e">
        <f>V122/'Macro '!V21</f>
        <v>#DIV/0!</v>
      </c>
      <c r="W213" s="818" t="e">
        <f>W122/'Macro '!W21</f>
        <v>#DIV/0!</v>
      </c>
      <c r="X213" s="818" t="e">
        <f>X122/'Macro '!X21</f>
        <v>#DIV/0!</v>
      </c>
      <c r="Y213" s="818" t="e">
        <f>Y122/'Macro '!Y21</f>
        <v>#DIV/0!</v>
      </c>
      <c r="Z213" s="818" t="e">
        <f>Z122/'Macro '!Z21</f>
        <v>#DIV/0!</v>
      </c>
      <c r="AA213" s="818" t="e">
        <f>AA122/'Macro '!AA21</f>
        <v>#DIV/0!</v>
      </c>
      <c r="AB213" s="818" t="e">
        <f>AB122/'Macro '!AB21</f>
        <v>#DIV/0!</v>
      </c>
      <c r="AC213" s="1425"/>
      <c r="AD213" s="1425"/>
      <c r="AE213" s="1425"/>
      <c r="AF213" s="497" t="e">
        <f>IF(AND(Y213&lt;&gt;0,Z213&lt;&gt;""),(Z213/Y213-1),"")</f>
        <v>#DIV/0!</v>
      </c>
      <c r="AG213" s="498" t="e">
        <f>IF(AND(X213&lt;&gt;0,Y213&lt;&gt;""),(Y213/X213-1),"")</f>
        <v>#DIV/0!</v>
      </c>
      <c r="AH213" s="498" t="e">
        <f>IF(AND(W213&lt;&gt;0,X213&lt;&gt;""),(X213/W213-1),"")</f>
        <v>#DIV/0!</v>
      </c>
      <c r="AI213" s="498" t="e">
        <f>IF(AND(V213&lt;&gt;0,V213&lt;&gt;""),(W213/V213-1),"")</f>
        <v>#DIV/0!</v>
      </c>
      <c r="AJ213" s="499" t="e">
        <f>IF(AND(U213&lt;&gt;0,U213&lt;&gt;""),(V213/U213-1),"")</f>
        <v>#DIV/0!</v>
      </c>
    </row>
    <row r="214" spans="1:37" s="71" customFormat="1" ht="15" customHeight="1">
      <c r="A214" s="71" t="s">
        <v>1397</v>
      </c>
      <c r="B214" s="71" t="s">
        <v>1398</v>
      </c>
      <c r="D214" s="654"/>
      <c r="E214" s="75" t="s">
        <v>1399</v>
      </c>
      <c r="F214" s="815" t="e">
        <f t="shared" ref="F214:O214" si="72">((F122/0.086)/(F18*F19/100))*1000</f>
        <v>#DIV/0!</v>
      </c>
      <c r="G214" s="815" t="e">
        <f t="shared" si="72"/>
        <v>#DIV/0!</v>
      </c>
      <c r="H214" s="815" t="e">
        <f t="shared" si="72"/>
        <v>#DIV/0!</v>
      </c>
      <c r="I214" s="815" t="e">
        <f t="shared" si="72"/>
        <v>#DIV/0!</v>
      </c>
      <c r="J214" s="815" t="e">
        <f t="shared" si="72"/>
        <v>#DIV/0!</v>
      </c>
      <c r="K214" s="815" t="e">
        <f t="shared" si="72"/>
        <v>#DIV/0!</v>
      </c>
      <c r="L214" s="815" t="e">
        <f t="shared" si="72"/>
        <v>#DIV/0!</v>
      </c>
      <c r="M214" s="815" t="e">
        <f t="shared" si="72"/>
        <v>#DIV/0!</v>
      </c>
      <c r="N214" s="815" t="e">
        <f t="shared" si="72"/>
        <v>#DIV/0!</v>
      </c>
      <c r="O214" s="815" t="e">
        <f t="shared" si="72"/>
        <v>#DIV/0!</v>
      </c>
      <c r="P214" s="815" t="e">
        <f t="shared" ref="P214:Q214" si="73">((P122/0.086)/(P4*P19/100))*1000</f>
        <v>#DIV/0!</v>
      </c>
      <c r="Q214" s="815" t="e">
        <f t="shared" si="73"/>
        <v>#DIV/0!</v>
      </c>
      <c r="R214" s="815" t="e">
        <f t="shared" ref="R214:AB214" si="74">((R122/0.086)/(R4*R19/100))*1000</f>
        <v>#DIV/0!</v>
      </c>
      <c r="S214" s="815" t="e">
        <f t="shared" si="74"/>
        <v>#DIV/0!</v>
      </c>
      <c r="T214" s="815" t="e">
        <f t="shared" si="74"/>
        <v>#DIV/0!</v>
      </c>
      <c r="U214" s="815" t="e">
        <f t="shared" si="74"/>
        <v>#DIV/0!</v>
      </c>
      <c r="V214" s="815" t="e">
        <f t="shared" si="74"/>
        <v>#DIV/0!</v>
      </c>
      <c r="W214" s="815" t="e">
        <f t="shared" si="74"/>
        <v>#DIV/0!</v>
      </c>
      <c r="X214" s="815" t="e">
        <f t="shared" si="74"/>
        <v>#DIV/0!</v>
      </c>
      <c r="Y214" s="815" t="e">
        <f t="shared" si="74"/>
        <v>#DIV/0!</v>
      </c>
      <c r="Z214" s="815" t="e">
        <f t="shared" si="74"/>
        <v>#DIV/0!</v>
      </c>
      <c r="AA214" s="815" t="e">
        <f t="shared" si="74"/>
        <v>#DIV/0!</v>
      </c>
      <c r="AB214" s="815" t="e">
        <f t="shared" si="74"/>
        <v>#DIV/0!</v>
      </c>
      <c r="AC214" s="1425"/>
      <c r="AD214" s="1425"/>
      <c r="AE214" s="1425"/>
      <c r="AF214" s="497" t="e">
        <f t="shared" ref="AF214:AF221" si="75">IF(AND(Y214&lt;&gt;0,Z214&lt;&gt;""),(Z214/Y214-1),"")</f>
        <v>#DIV/0!</v>
      </c>
      <c r="AG214" s="498" t="e">
        <f t="shared" ref="AG214:AG221" si="76">IF(AND(X214&lt;&gt;0,Y214&lt;&gt;""),(Y214/X214-1),"")</f>
        <v>#DIV/0!</v>
      </c>
      <c r="AH214" s="498" t="e">
        <f t="shared" ref="AH214:AH221" si="77">IF(AND(W214&lt;&gt;0,X214&lt;&gt;""),(X214/W214-1),"")</f>
        <v>#DIV/0!</v>
      </c>
      <c r="AI214" s="498" t="e">
        <f t="shared" ref="AI214:AI221" si="78">IF(AND(V214&lt;&gt;0,V214&lt;&gt;""),(W214/V214-1),"")</f>
        <v>#DIV/0!</v>
      </c>
      <c r="AJ214" s="499" t="e">
        <f t="shared" ref="AJ214:AJ221" si="79">IF(AND(U214&lt;&gt;0,U214&lt;&gt;""),(V214/U214-1),"")</f>
        <v>#DIV/0!</v>
      </c>
    </row>
    <row r="215" spans="1:37" s="37" customFormat="1">
      <c r="A215" s="4" t="s">
        <v>2031</v>
      </c>
      <c r="B215" s="756" t="s">
        <v>829</v>
      </c>
      <c r="C215" s="137"/>
      <c r="D215" s="816"/>
      <c r="E215" s="75" t="s">
        <v>2601</v>
      </c>
      <c r="F215" s="652" t="e">
        <f>#REF!/F8</f>
        <v>#REF!</v>
      </c>
      <c r="G215" s="652" t="e">
        <f>#REF!/G8</f>
        <v>#REF!</v>
      </c>
      <c r="H215" s="652" t="e">
        <f>#REF!/H8</f>
        <v>#REF!</v>
      </c>
      <c r="I215" s="652" t="e">
        <f>#REF!/I8</f>
        <v>#REF!</v>
      </c>
      <c r="J215" s="652" t="e">
        <f>#REF!/J8</f>
        <v>#REF!</v>
      </c>
      <c r="K215" s="652" t="e">
        <f>#REF!/K8</f>
        <v>#REF!</v>
      </c>
      <c r="L215" s="652" t="e">
        <f>#REF!/L8</f>
        <v>#REF!</v>
      </c>
      <c r="M215" s="1389" t="e">
        <f t="shared" ref="M215:Z215" si="80">M194/M8</f>
        <v>#DIV/0!</v>
      </c>
      <c r="N215" s="1389" t="e">
        <f t="shared" si="80"/>
        <v>#DIV/0!</v>
      </c>
      <c r="O215" s="1389" t="e">
        <f t="shared" si="80"/>
        <v>#DIV/0!</v>
      </c>
      <c r="P215" s="1389" t="e">
        <f t="shared" ref="P215:Q215" si="81">P194/P8</f>
        <v>#DIV/0!</v>
      </c>
      <c r="Q215" s="1389" t="e">
        <f t="shared" si="81"/>
        <v>#DIV/0!</v>
      </c>
      <c r="R215" s="1389" t="e">
        <f t="shared" si="80"/>
        <v>#DIV/0!</v>
      </c>
      <c r="S215" s="1389" t="e">
        <f t="shared" si="80"/>
        <v>#DIV/0!</v>
      </c>
      <c r="T215" s="1389" t="e">
        <f t="shared" si="80"/>
        <v>#DIV/0!</v>
      </c>
      <c r="U215" s="1389" t="e">
        <f t="shared" si="80"/>
        <v>#DIV/0!</v>
      </c>
      <c r="V215" s="1389" t="e">
        <f t="shared" si="80"/>
        <v>#DIV/0!</v>
      </c>
      <c r="W215" s="1389" t="e">
        <f t="shared" si="80"/>
        <v>#DIV/0!</v>
      </c>
      <c r="X215" s="1389" t="e">
        <f t="shared" si="80"/>
        <v>#DIV/0!</v>
      </c>
      <c r="Y215" s="1389" t="e">
        <f t="shared" si="80"/>
        <v>#DIV/0!</v>
      </c>
      <c r="Z215" s="1389" t="e">
        <f t="shared" si="80"/>
        <v>#DIV/0!</v>
      </c>
      <c r="AA215" s="1389" t="e">
        <f>AA194/AA8</f>
        <v>#DIV/0!</v>
      </c>
      <c r="AB215" s="1389" t="e">
        <f>AB194/AB8</f>
        <v>#DIV/0!</v>
      </c>
      <c r="AC215" s="1425"/>
      <c r="AD215" s="1425"/>
      <c r="AE215" s="1425"/>
      <c r="AF215" s="497" t="e">
        <f t="shared" si="75"/>
        <v>#DIV/0!</v>
      </c>
      <c r="AG215" s="498" t="e">
        <f t="shared" si="76"/>
        <v>#DIV/0!</v>
      </c>
      <c r="AH215" s="498" t="e">
        <f t="shared" si="77"/>
        <v>#DIV/0!</v>
      </c>
      <c r="AI215" s="498" t="e">
        <f t="shared" si="78"/>
        <v>#DIV/0!</v>
      </c>
      <c r="AJ215" s="499" t="e">
        <f t="shared" si="79"/>
        <v>#DIV/0!</v>
      </c>
    </row>
    <row r="216" spans="1:37" s="37" customFormat="1">
      <c r="A216" s="4" t="s">
        <v>2033</v>
      </c>
      <c r="B216" s="578" t="s">
        <v>2027</v>
      </c>
      <c r="C216" s="137"/>
      <c r="D216" s="816"/>
      <c r="E216" s="75" t="s">
        <v>2004</v>
      </c>
      <c r="F216" s="815" t="e">
        <f t="shared" ref="F216:AA216" si="82">(F181/0.086)/F8*1000</f>
        <v>#DIV/0!</v>
      </c>
      <c r="G216" s="815" t="e">
        <f t="shared" si="82"/>
        <v>#DIV/0!</v>
      </c>
      <c r="H216" s="815" t="e">
        <f t="shared" si="82"/>
        <v>#DIV/0!</v>
      </c>
      <c r="I216" s="815" t="e">
        <f t="shared" si="82"/>
        <v>#DIV/0!</v>
      </c>
      <c r="J216" s="815" t="e">
        <f t="shared" si="82"/>
        <v>#DIV/0!</v>
      </c>
      <c r="K216" s="815" t="e">
        <f t="shared" si="82"/>
        <v>#DIV/0!</v>
      </c>
      <c r="L216" s="815" t="e">
        <f t="shared" si="82"/>
        <v>#DIV/0!</v>
      </c>
      <c r="M216" s="1389" t="e">
        <f t="shared" si="82"/>
        <v>#DIV/0!</v>
      </c>
      <c r="N216" s="1389" t="e">
        <f t="shared" si="82"/>
        <v>#DIV/0!</v>
      </c>
      <c r="O216" s="1389" t="e">
        <f t="shared" si="82"/>
        <v>#DIV/0!</v>
      </c>
      <c r="P216" s="1389" t="e">
        <f t="shared" ref="P216:Q216" si="83">(P181/0.086)/P8*1000</f>
        <v>#DIV/0!</v>
      </c>
      <c r="Q216" s="1389" t="e">
        <f t="shared" si="83"/>
        <v>#DIV/0!</v>
      </c>
      <c r="R216" s="1389" t="e">
        <f t="shared" si="82"/>
        <v>#DIV/0!</v>
      </c>
      <c r="S216" s="1389" t="e">
        <f t="shared" si="82"/>
        <v>#DIV/0!</v>
      </c>
      <c r="T216" s="1389" t="e">
        <f t="shared" si="82"/>
        <v>#DIV/0!</v>
      </c>
      <c r="U216" s="1389" t="e">
        <f t="shared" si="82"/>
        <v>#DIV/0!</v>
      </c>
      <c r="V216" s="1389" t="e">
        <f t="shared" si="82"/>
        <v>#DIV/0!</v>
      </c>
      <c r="W216" s="1389" t="e">
        <f t="shared" si="82"/>
        <v>#DIV/0!</v>
      </c>
      <c r="X216" s="1389" t="e">
        <f t="shared" si="82"/>
        <v>#DIV/0!</v>
      </c>
      <c r="Y216" s="1389" t="e">
        <f t="shared" si="82"/>
        <v>#DIV/0!</v>
      </c>
      <c r="Z216" s="1389" t="e">
        <f t="shared" si="82"/>
        <v>#DIV/0!</v>
      </c>
      <c r="AA216" s="1389" t="e">
        <f t="shared" si="82"/>
        <v>#DIV/0!</v>
      </c>
      <c r="AB216" s="1389" t="e">
        <f t="shared" ref="AB216" si="84">(AB181/0.086)/AB8*1000</f>
        <v>#DIV/0!</v>
      </c>
      <c r="AC216" s="1425"/>
      <c r="AD216" s="1425"/>
      <c r="AE216" s="1425"/>
      <c r="AF216" s="497" t="e">
        <f t="shared" si="75"/>
        <v>#DIV/0!</v>
      </c>
      <c r="AG216" s="498" t="e">
        <f t="shared" si="76"/>
        <v>#DIV/0!</v>
      </c>
      <c r="AH216" s="498" t="e">
        <f t="shared" si="77"/>
        <v>#DIV/0!</v>
      </c>
      <c r="AI216" s="498" t="e">
        <f t="shared" si="78"/>
        <v>#DIV/0!</v>
      </c>
      <c r="AJ216" s="499" t="e">
        <f t="shared" si="79"/>
        <v>#DIV/0!</v>
      </c>
    </row>
    <row r="217" spans="1:37" s="37" customFormat="1">
      <c r="A217" s="1428" t="s">
        <v>2781</v>
      </c>
      <c r="B217" s="1576" t="s">
        <v>2782</v>
      </c>
      <c r="C217" s="137"/>
      <c r="D217" s="816"/>
      <c r="E217" s="75" t="s">
        <v>2004</v>
      </c>
      <c r="F217" s="815" t="e">
        <f>(F203/0.086)/F8*1000</f>
        <v>#DIV/0!</v>
      </c>
      <c r="G217" s="815" t="e">
        <f t="shared" ref="G217:AB217" si="85">(G203/0.086)/G8*1000</f>
        <v>#DIV/0!</v>
      </c>
      <c r="H217" s="815" t="e">
        <f t="shared" si="85"/>
        <v>#DIV/0!</v>
      </c>
      <c r="I217" s="815" t="e">
        <f t="shared" si="85"/>
        <v>#DIV/0!</v>
      </c>
      <c r="J217" s="815" t="e">
        <f t="shared" si="85"/>
        <v>#DIV/0!</v>
      </c>
      <c r="K217" s="815" t="e">
        <f t="shared" si="85"/>
        <v>#DIV/0!</v>
      </c>
      <c r="L217" s="815" t="e">
        <f t="shared" si="85"/>
        <v>#DIV/0!</v>
      </c>
      <c r="M217" s="815" t="e">
        <f t="shared" si="85"/>
        <v>#DIV/0!</v>
      </c>
      <c r="N217" s="815" t="e">
        <f t="shared" si="85"/>
        <v>#DIV/0!</v>
      </c>
      <c r="O217" s="815" t="e">
        <f t="shared" si="85"/>
        <v>#DIV/0!</v>
      </c>
      <c r="P217" s="815" t="e">
        <f t="shared" si="85"/>
        <v>#DIV/0!</v>
      </c>
      <c r="Q217" s="815" t="e">
        <f t="shared" si="85"/>
        <v>#DIV/0!</v>
      </c>
      <c r="R217" s="815" t="e">
        <f t="shared" si="85"/>
        <v>#DIV/0!</v>
      </c>
      <c r="S217" s="815" t="e">
        <f t="shared" si="85"/>
        <v>#DIV/0!</v>
      </c>
      <c r="T217" s="815" t="e">
        <f t="shared" si="85"/>
        <v>#DIV/0!</v>
      </c>
      <c r="U217" s="815" t="e">
        <f t="shared" si="85"/>
        <v>#DIV/0!</v>
      </c>
      <c r="V217" s="815" t="e">
        <f t="shared" si="85"/>
        <v>#DIV/0!</v>
      </c>
      <c r="W217" s="815" t="e">
        <f t="shared" si="85"/>
        <v>#DIV/0!</v>
      </c>
      <c r="X217" s="815" t="e">
        <f t="shared" si="85"/>
        <v>#DIV/0!</v>
      </c>
      <c r="Y217" s="815" t="e">
        <f t="shared" si="85"/>
        <v>#DIV/0!</v>
      </c>
      <c r="Z217" s="815" t="e">
        <f t="shared" si="85"/>
        <v>#DIV/0!</v>
      </c>
      <c r="AA217" s="815" t="e">
        <f t="shared" si="85"/>
        <v>#DIV/0!</v>
      </c>
      <c r="AB217" s="815" t="e">
        <f t="shared" si="85"/>
        <v>#DIV/0!</v>
      </c>
      <c r="AC217" s="1577"/>
      <c r="AD217" s="1577"/>
      <c r="AE217" s="1577"/>
      <c r="AF217" s="1577"/>
      <c r="AG217" s="1577"/>
      <c r="AH217" s="1577"/>
      <c r="AI217" s="1577"/>
      <c r="AJ217" s="1577"/>
      <c r="AK217" s="1577"/>
    </row>
    <row r="218" spans="1:37" s="37" customFormat="1">
      <c r="A218" s="4" t="s">
        <v>2034</v>
      </c>
      <c r="B218" s="578" t="s">
        <v>2025</v>
      </c>
      <c r="C218" s="137"/>
      <c r="D218" s="816"/>
      <c r="E218" s="75" t="s">
        <v>2601</v>
      </c>
      <c r="F218" s="817" t="e">
        <f t="shared" ref="F218:AA218" si="86">F173/F8</f>
        <v>#DIV/0!</v>
      </c>
      <c r="G218" s="817" t="e">
        <f t="shared" si="86"/>
        <v>#DIV/0!</v>
      </c>
      <c r="H218" s="817" t="e">
        <f t="shared" si="86"/>
        <v>#DIV/0!</v>
      </c>
      <c r="I218" s="817" t="e">
        <f t="shared" si="86"/>
        <v>#DIV/0!</v>
      </c>
      <c r="J218" s="817" t="e">
        <f t="shared" si="86"/>
        <v>#DIV/0!</v>
      </c>
      <c r="K218" s="817" t="e">
        <f t="shared" si="86"/>
        <v>#DIV/0!</v>
      </c>
      <c r="L218" s="817" t="e">
        <f t="shared" si="86"/>
        <v>#DIV/0!</v>
      </c>
      <c r="M218" s="1389" t="e">
        <f t="shared" si="86"/>
        <v>#DIV/0!</v>
      </c>
      <c r="N218" s="1389" t="e">
        <f t="shared" si="86"/>
        <v>#DIV/0!</v>
      </c>
      <c r="O218" s="1389" t="e">
        <f t="shared" si="86"/>
        <v>#DIV/0!</v>
      </c>
      <c r="P218" s="1389" t="e">
        <f t="shared" ref="P218:Q218" si="87">P173/P8</f>
        <v>#DIV/0!</v>
      </c>
      <c r="Q218" s="1389" t="e">
        <f t="shared" si="87"/>
        <v>#DIV/0!</v>
      </c>
      <c r="R218" s="1389" t="e">
        <f t="shared" si="86"/>
        <v>#DIV/0!</v>
      </c>
      <c r="S218" s="1389" t="e">
        <f t="shared" si="86"/>
        <v>#DIV/0!</v>
      </c>
      <c r="T218" s="1389" t="e">
        <f t="shared" si="86"/>
        <v>#DIV/0!</v>
      </c>
      <c r="U218" s="1389" t="e">
        <f t="shared" si="86"/>
        <v>#DIV/0!</v>
      </c>
      <c r="V218" s="1389" t="e">
        <f t="shared" si="86"/>
        <v>#DIV/0!</v>
      </c>
      <c r="W218" s="1389" t="e">
        <f t="shared" si="86"/>
        <v>#DIV/0!</v>
      </c>
      <c r="X218" s="1389" t="e">
        <f t="shared" si="86"/>
        <v>#DIV/0!</v>
      </c>
      <c r="Y218" s="1389" t="e">
        <f t="shared" si="86"/>
        <v>#DIV/0!</v>
      </c>
      <c r="Z218" s="1389" t="e">
        <f t="shared" si="86"/>
        <v>#DIV/0!</v>
      </c>
      <c r="AA218" s="1389" t="e">
        <f t="shared" si="86"/>
        <v>#DIV/0!</v>
      </c>
      <c r="AB218" s="1389" t="e">
        <f t="shared" ref="AB218" si="88">AB173/AB8</f>
        <v>#DIV/0!</v>
      </c>
      <c r="AC218" s="1425"/>
      <c r="AD218" s="1425"/>
      <c r="AE218" s="1425"/>
      <c r="AF218" s="497" t="e">
        <f t="shared" si="75"/>
        <v>#DIV/0!</v>
      </c>
      <c r="AG218" s="498" t="e">
        <f t="shared" si="76"/>
        <v>#DIV/0!</v>
      </c>
      <c r="AH218" s="498" t="e">
        <f t="shared" si="77"/>
        <v>#DIV/0!</v>
      </c>
      <c r="AI218" s="498" t="e">
        <f t="shared" si="78"/>
        <v>#DIV/0!</v>
      </c>
      <c r="AJ218" s="499" t="e">
        <f t="shared" si="79"/>
        <v>#DIV/0!</v>
      </c>
    </row>
    <row r="219" spans="1:37" s="37" customFormat="1" ht="25.5">
      <c r="A219" t="s">
        <v>2032</v>
      </c>
      <c r="B219" s="137" t="s">
        <v>2028</v>
      </c>
      <c r="C219" s="137"/>
      <c r="D219" s="36"/>
      <c r="E219" s="75" t="s">
        <v>2601</v>
      </c>
      <c r="F219" s="820" t="s">
        <v>831</v>
      </c>
      <c r="G219" s="491" t="e">
        <f>#REF!/G8</f>
        <v>#REF!</v>
      </c>
      <c r="H219" s="491" t="e">
        <f>#REF!/H8</f>
        <v>#REF!</v>
      </c>
      <c r="I219" s="491" t="e">
        <f>#REF!/I8</f>
        <v>#REF!</v>
      </c>
      <c r="J219" s="491" t="e">
        <f>#REF!/J8</f>
        <v>#REF!</v>
      </c>
      <c r="K219" s="491" t="e">
        <f>#REF!/K8</f>
        <v>#REF!</v>
      </c>
      <c r="L219" s="491" t="e">
        <f>#REF!/L8</f>
        <v>#REF!</v>
      </c>
      <c r="M219" s="1390" t="e">
        <f t="shared" ref="M219:Z219" si="89">M195/M8</f>
        <v>#DIV/0!</v>
      </c>
      <c r="N219" s="1390" t="e">
        <f t="shared" si="89"/>
        <v>#DIV/0!</v>
      </c>
      <c r="O219" s="1390" t="e">
        <f t="shared" si="89"/>
        <v>#DIV/0!</v>
      </c>
      <c r="P219" s="1390" t="e">
        <f t="shared" ref="P219:Q219" si="90">P195/P8</f>
        <v>#DIV/0!</v>
      </c>
      <c r="Q219" s="1390" t="e">
        <f t="shared" si="90"/>
        <v>#DIV/0!</v>
      </c>
      <c r="R219" s="1390" t="e">
        <f t="shared" si="89"/>
        <v>#DIV/0!</v>
      </c>
      <c r="S219" s="1390" t="e">
        <f t="shared" si="89"/>
        <v>#DIV/0!</v>
      </c>
      <c r="T219" s="1390" t="e">
        <f t="shared" si="89"/>
        <v>#DIV/0!</v>
      </c>
      <c r="U219" s="1390" t="e">
        <f t="shared" si="89"/>
        <v>#DIV/0!</v>
      </c>
      <c r="V219" s="1390" t="e">
        <f t="shared" si="89"/>
        <v>#DIV/0!</v>
      </c>
      <c r="W219" s="1390" t="e">
        <f t="shared" si="89"/>
        <v>#DIV/0!</v>
      </c>
      <c r="X219" s="1390" t="e">
        <f t="shared" si="89"/>
        <v>#DIV/0!</v>
      </c>
      <c r="Y219" s="1390" t="e">
        <f t="shared" si="89"/>
        <v>#DIV/0!</v>
      </c>
      <c r="Z219" s="1390" t="e">
        <f t="shared" si="89"/>
        <v>#DIV/0!</v>
      </c>
      <c r="AA219" s="1390" t="e">
        <f>AA195/AA8</f>
        <v>#DIV/0!</v>
      </c>
      <c r="AB219" s="1390" t="e">
        <f>AB195/AB8</f>
        <v>#DIV/0!</v>
      </c>
      <c r="AC219" s="4"/>
      <c r="AF219" s="497" t="e">
        <f t="shared" si="75"/>
        <v>#DIV/0!</v>
      </c>
      <c r="AG219" s="498" t="e">
        <f t="shared" si="76"/>
        <v>#DIV/0!</v>
      </c>
      <c r="AH219" s="498" t="e">
        <f t="shared" si="77"/>
        <v>#DIV/0!</v>
      </c>
      <c r="AI219" s="498" t="e">
        <f t="shared" si="78"/>
        <v>#DIV/0!</v>
      </c>
      <c r="AJ219" s="499" t="e">
        <f t="shared" si="79"/>
        <v>#DIV/0!</v>
      </c>
    </row>
    <row r="220" spans="1:37" s="37" customFormat="1" ht="29.25" customHeight="1">
      <c r="A220" t="s">
        <v>2035</v>
      </c>
      <c r="B220" s="137" t="s">
        <v>2026</v>
      </c>
      <c r="C220" s="137"/>
      <c r="D220" s="210"/>
      <c r="E220" s="75" t="s">
        <v>2601</v>
      </c>
      <c r="F220" s="490" t="e">
        <f>#REF!/F8</f>
        <v>#REF!</v>
      </c>
      <c r="G220" s="490" t="e">
        <f>#REF!/G8</f>
        <v>#REF!</v>
      </c>
      <c r="H220" s="490" t="e">
        <f>#REF!/H8</f>
        <v>#REF!</v>
      </c>
      <c r="I220" s="490" t="e">
        <f>#REF!/I8</f>
        <v>#REF!</v>
      </c>
      <c r="J220" s="490" t="e">
        <f>#REF!/J8</f>
        <v>#REF!</v>
      </c>
      <c r="K220" s="490" t="e">
        <f>#REF!/K8</f>
        <v>#REF!</v>
      </c>
      <c r="L220" s="490" t="e">
        <f>#REF!/L8</f>
        <v>#REF!</v>
      </c>
      <c r="M220" s="1390" t="e">
        <f t="shared" ref="M220:Z220" si="91">M198/M8</f>
        <v>#DIV/0!</v>
      </c>
      <c r="N220" s="1390" t="e">
        <f t="shared" si="91"/>
        <v>#DIV/0!</v>
      </c>
      <c r="O220" s="1390" t="e">
        <f t="shared" si="91"/>
        <v>#DIV/0!</v>
      </c>
      <c r="P220" s="1390" t="e">
        <f t="shared" ref="P220:Q220" si="92">P198/P8</f>
        <v>#DIV/0!</v>
      </c>
      <c r="Q220" s="1390" t="e">
        <f t="shared" si="92"/>
        <v>#DIV/0!</v>
      </c>
      <c r="R220" s="1390" t="e">
        <f t="shared" si="91"/>
        <v>#DIV/0!</v>
      </c>
      <c r="S220" s="1390" t="e">
        <f t="shared" si="91"/>
        <v>#DIV/0!</v>
      </c>
      <c r="T220" s="1390" t="e">
        <f t="shared" si="91"/>
        <v>#DIV/0!</v>
      </c>
      <c r="U220" s="1390" t="e">
        <f t="shared" si="91"/>
        <v>#DIV/0!</v>
      </c>
      <c r="V220" s="1390" t="e">
        <f t="shared" si="91"/>
        <v>#DIV/0!</v>
      </c>
      <c r="W220" s="1390" t="e">
        <f t="shared" si="91"/>
        <v>#DIV/0!</v>
      </c>
      <c r="X220" s="1390" t="e">
        <f t="shared" si="91"/>
        <v>#DIV/0!</v>
      </c>
      <c r="Y220" s="1390" t="e">
        <f t="shared" si="91"/>
        <v>#DIV/0!</v>
      </c>
      <c r="Z220" s="1390" t="e">
        <f t="shared" si="91"/>
        <v>#DIV/0!</v>
      </c>
      <c r="AA220" s="1390" t="e">
        <f>AA198/AA8</f>
        <v>#DIV/0!</v>
      </c>
      <c r="AB220" s="1390" t="e">
        <f>AB198/AB8</f>
        <v>#DIV/0!</v>
      </c>
      <c r="AC220" s="4"/>
      <c r="AF220" s="497" t="e">
        <f t="shared" si="75"/>
        <v>#DIV/0!</v>
      </c>
      <c r="AG220" s="498" t="e">
        <f t="shared" si="76"/>
        <v>#DIV/0!</v>
      </c>
      <c r="AH220" s="498" t="e">
        <f t="shared" si="77"/>
        <v>#DIV/0!</v>
      </c>
      <c r="AI220" s="498" t="e">
        <f t="shared" si="78"/>
        <v>#DIV/0!</v>
      </c>
      <c r="AJ220" s="499" t="e">
        <f t="shared" si="79"/>
        <v>#DIV/0!</v>
      </c>
    </row>
    <row r="221" spans="1:37" s="37" customFormat="1">
      <c r="A221" t="s">
        <v>2036</v>
      </c>
      <c r="B221" s="137" t="s">
        <v>2029</v>
      </c>
      <c r="C221" s="137"/>
      <c r="D221" s="210"/>
      <c r="E221" s="75" t="s">
        <v>2602</v>
      </c>
      <c r="F221" s="491" t="e">
        <f t="shared" ref="F221:AA221" si="93">F173/(F8*F39)*1000</f>
        <v>#DIV/0!</v>
      </c>
      <c r="G221" s="491" t="e">
        <f t="shared" si="93"/>
        <v>#DIV/0!</v>
      </c>
      <c r="H221" s="491" t="e">
        <f t="shared" si="93"/>
        <v>#DIV/0!</v>
      </c>
      <c r="I221" s="491" t="e">
        <f t="shared" si="93"/>
        <v>#DIV/0!</v>
      </c>
      <c r="J221" s="491" t="e">
        <f t="shared" si="93"/>
        <v>#DIV/0!</v>
      </c>
      <c r="K221" s="491" t="e">
        <f t="shared" si="93"/>
        <v>#DIV/0!</v>
      </c>
      <c r="L221" s="491" t="e">
        <f t="shared" si="93"/>
        <v>#DIV/0!</v>
      </c>
      <c r="M221" s="1390" t="e">
        <f t="shared" si="93"/>
        <v>#DIV/0!</v>
      </c>
      <c r="N221" s="1390" t="e">
        <f t="shared" si="93"/>
        <v>#DIV/0!</v>
      </c>
      <c r="O221" s="1390" t="e">
        <f t="shared" si="93"/>
        <v>#DIV/0!</v>
      </c>
      <c r="P221" s="1390" t="e">
        <f t="shared" ref="P221:Q221" si="94">P173/(P8*P39)*1000</f>
        <v>#DIV/0!</v>
      </c>
      <c r="Q221" s="1390" t="e">
        <f t="shared" si="94"/>
        <v>#DIV/0!</v>
      </c>
      <c r="R221" s="1390" t="e">
        <f t="shared" si="93"/>
        <v>#DIV/0!</v>
      </c>
      <c r="S221" s="1390" t="e">
        <f t="shared" si="93"/>
        <v>#DIV/0!</v>
      </c>
      <c r="T221" s="1390" t="e">
        <f t="shared" si="93"/>
        <v>#DIV/0!</v>
      </c>
      <c r="U221" s="1390" t="e">
        <f t="shared" si="93"/>
        <v>#DIV/0!</v>
      </c>
      <c r="V221" s="1390" t="e">
        <f t="shared" si="93"/>
        <v>#DIV/0!</v>
      </c>
      <c r="W221" s="1390" t="e">
        <f t="shared" si="93"/>
        <v>#DIV/0!</v>
      </c>
      <c r="X221" s="1390" t="e">
        <f t="shared" si="93"/>
        <v>#DIV/0!</v>
      </c>
      <c r="Y221" s="1390" t="e">
        <f t="shared" si="93"/>
        <v>#DIV/0!</v>
      </c>
      <c r="Z221" s="1390" t="e">
        <f t="shared" si="93"/>
        <v>#DIV/0!</v>
      </c>
      <c r="AA221" s="1390" t="e">
        <f t="shared" si="93"/>
        <v>#DIV/0!</v>
      </c>
      <c r="AB221" s="1390" t="e">
        <f t="shared" ref="AB221" si="95">AB173/(AB8*AB39)*1000</f>
        <v>#DIV/0!</v>
      </c>
      <c r="AC221" s="4"/>
      <c r="AF221" s="497" t="e">
        <f t="shared" si="75"/>
        <v>#DIV/0!</v>
      </c>
      <c r="AG221" s="498" t="e">
        <f t="shared" si="76"/>
        <v>#DIV/0!</v>
      </c>
      <c r="AH221" s="498" t="e">
        <f t="shared" si="77"/>
        <v>#DIV/0!</v>
      </c>
      <c r="AI221" s="498" t="e">
        <f t="shared" si="78"/>
        <v>#DIV/0!</v>
      </c>
      <c r="AJ221" s="499" t="e">
        <f t="shared" si="79"/>
        <v>#DIV/0!</v>
      </c>
    </row>
    <row r="222" spans="1:37" s="37" customFormat="1" ht="27" customHeight="1">
      <c r="A222" t="s">
        <v>2037</v>
      </c>
      <c r="B222" s="137" t="s">
        <v>2030</v>
      </c>
      <c r="C222" s="137"/>
      <c r="D222" s="210"/>
      <c r="E222" s="75" t="s">
        <v>2602</v>
      </c>
      <c r="F222" s="490" t="e">
        <f>#REF!/(F8*F39)*1000</f>
        <v>#REF!</v>
      </c>
      <c r="G222" s="490" t="e">
        <f>#REF!/(G8*G39)*1000</f>
        <v>#REF!</v>
      </c>
      <c r="H222" s="490" t="e">
        <f>#REF!/(H8*H39)*1000</f>
        <v>#REF!</v>
      </c>
      <c r="I222" s="490" t="e">
        <f>#REF!/(I8*I39)*1000</f>
        <v>#REF!</v>
      </c>
      <c r="J222" s="490" t="e">
        <f>#REF!/(J8*J39)*1000</f>
        <v>#REF!</v>
      </c>
      <c r="K222" s="490" t="e">
        <f>#REF!/(K8*K39)*1000</f>
        <v>#REF!</v>
      </c>
      <c r="L222" s="490" t="e">
        <f>#REF!/(L8*L39)*1000</f>
        <v>#REF!</v>
      </c>
      <c r="M222" s="1390" t="e">
        <f t="shared" ref="M222:Z222" si="96">M198/(M8*M39)*1000</f>
        <v>#DIV/0!</v>
      </c>
      <c r="N222" s="1390" t="e">
        <f t="shared" si="96"/>
        <v>#DIV/0!</v>
      </c>
      <c r="O222" s="1390" t="e">
        <f t="shared" si="96"/>
        <v>#DIV/0!</v>
      </c>
      <c r="P222" s="1390" t="e">
        <f t="shared" ref="P222:Q222" si="97">P198/(P8*P39)*1000</f>
        <v>#DIV/0!</v>
      </c>
      <c r="Q222" s="1390" t="e">
        <f t="shared" si="97"/>
        <v>#DIV/0!</v>
      </c>
      <c r="R222" s="1390" t="e">
        <f t="shared" si="96"/>
        <v>#DIV/0!</v>
      </c>
      <c r="S222" s="1390" t="e">
        <f t="shared" si="96"/>
        <v>#DIV/0!</v>
      </c>
      <c r="T222" s="1390" t="e">
        <f t="shared" si="96"/>
        <v>#DIV/0!</v>
      </c>
      <c r="U222" s="1390" t="e">
        <f t="shared" si="96"/>
        <v>#DIV/0!</v>
      </c>
      <c r="V222" s="1390" t="e">
        <f t="shared" si="96"/>
        <v>#DIV/0!</v>
      </c>
      <c r="W222" s="1390" t="e">
        <f t="shared" si="96"/>
        <v>#DIV/0!</v>
      </c>
      <c r="X222" s="1390" t="e">
        <f t="shared" si="96"/>
        <v>#DIV/0!</v>
      </c>
      <c r="Y222" s="1390" t="e">
        <f t="shared" si="96"/>
        <v>#DIV/0!</v>
      </c>
      <c r="Z222" s="1390" t="e">
        <f t="shared" si="96"/>
        <v>#DIV/0!</v>
      </c>
      <c r="AA222" s="1390" t="e">
        <f>AA198/(AA8*AA39)*1000</f>
        <v>#DIV/0!</v>
      </c>
      <c r="AB222" s="1390" t="e">
        <f>AB198/(AB8*AB39)*1000</f>
        <v>#DIV/0!</v>
      </c>
      <c r="AC222" s="4"/>
      <c r="AF222" s="497" t="e">
        <f>IF(AND(Y222&lt;&gt;0,Z222&lt;&gt;""),(Z222/Y222-1),"")</f>
        <v>#DIV/0!</v>
      </c>
      <c r="AG222" s="498" t="e">
        <f>IF(AND(X222&lt;&gt;0,Y222&lt;&gt;""),(Y222/X222-1),"")</f>
        <v>#DIV/0!</v>
      </c>
      <c r="AH222" s="498" t="e">
        <f>IF(AND(W222&lt;&gt;0,X222&lt;&gt;""),(X222/W222-1),"")</f>
        <v>#DIV/0!</v>
      </c>
      <c r="AI222" s="498" t="e">
        <f>IF(AND(V222&lt;&gt;0,V222&lt;&gt;""),(W222/V222-1),"")</f>
        <v>#DIV/0!</v>
      </c>
      <c r="AJ222" s="499" t="e">
        <f>IF(AND(U222&lt;&gt;0,U222&lt;&gt;""),(V222/U222-1),"")</f>
        <v>#DIV/0!</v>
      </c>
    </row>
    <row r="223" spans="1:37" s="37" customFormat="1">
      <c r="A223" s="1425" t="s">
        <v>838</v>
      </c>
      <c r="B223" s="756" t="s">
        <v>840</v>
      </c>
      <c r="C223" s="137"/>
      <c r="D223" s="816"/>
      <c r="E223" s="75" t="s">
        <v>2601</v>
      </c>
      <c r="F223" s="817" t="e">
        <f>#REF!/F8</f>
        <v>#REF!</v>
      </c>
      <c r="G223" s="817" t="e">
        <f>#REF!/G8</f>
        <v>#REF!</v>
      </c>
      <c r="H223" s="817" t="e">
        <f>#REF!/H8</f>
        <v>#REF!</v>
      </c>
      <c r="I223" s="817" t="e">
        <f>#REF!/I8</f>
        <v>#REF!</v>
      </c>
      <c r="J223" s="817" t="e">
        <f>#REF!/J8</f>
        <v>#REF!</v>
      </c>
      <c r="K223" s="817" t="e">
        <f>#REF!/K8</f>
        <v>#REF!</v>
      </c>
      <c r="L223" s="817" t="e">
        <f>#REF!/L8</f>
        <v>#REF!</v>
      </c>
      <c r="M223" s="1389" t="e">
        <f t="shared" ref="M223:Z223" si="98">M187/M8</f>
        <v>#DIV/0!</v>
      </c>
      <c r="N223" s="1389" t="e">
        <f t="shared" si="98"/>
        <v>#DIV/0!</v>
      </c>
      <c r="O223" s="1389" t="e">
        <f t="shared" si="98"/>
        <v>#DIV/0!</v>
      </c>
      <c r="P223" s="1389" t="e">
        <f t="shared" ref="P223:Q223" si="99">P187/P8</f>
        <v>#DIV/0!</v>
      </c>
      <c r="Q223" s="1389" t="e">
        <f t="shared" si="99"/>
        <v>#DIV/0!</v>
      </c>
      <c r="R223" s="1389" t="e">
        <f t="shared" si="98"/>
        <v>#DIV/0!</v>
      </c>
      <c r="S223" s="1389" t="e">
        <f t="shared" si="98"/>
        <v>#DIV/0!</v>
      </c>
      <c r="T223" s="1389" t="e">
        <f t="shared" si="98"/>
        <v>#DIV/0!</v>
      </c>
      <c r="U223" s="1389" t="e">
        <f t="shared" si="98"/>
        <v>#DIV/0!</v>
      </c>
      <c r="V223" s="1389" t="e">
        <f t="shared" si="98"/>
        <v>#DIV/0!</v>
      </c>
      <c r="W223" s="1389" t="e">
        <f t="shared" si="98"/>
        <v>#DIV/0!</v>
      </c>
      <c r="X223" s="1389" t="e">
        <f t="shared" si="98"/>
        <v>#DIV/0!</v>
      </c>
      <c r="Y223" s="1389" t="e">
        <f t="shared" si="98"/>
        <v>#DIV/0!</v>
      </c>
      <c r="Z223" s="1389" t="e">
        <f t="shared" si="98"/>
        <v>#DIV/0!</v>
      </c>
      <c r="AA223" s="1389" t="e">
        <f>AA187/AA8</f>
        <v>#DIV/0!</v>
      </c>
      <c r="AB223" s="1389" t="e">
        <f>AB187/AB8</f>
        <v>#DIV/0!</v>
      </c>
      <c r="AC223" s="1425"/>
      <c r="AF223" s="497" t="e">
        <f>IF(AND(Y223&lt;&gt;0,Z223&lt;&gt;""),(Z223/Y223-1),"")</f>
        <v>#DIV/0!</v>
      </c>
      <c r="AG223" s="498" t="e">
        <f>IF(AND(X223&lt;&gt;0,Y223&lt;&gt;""),(Y223/X223-1),"")</f>
        <v>#DIV/0!</v>
      </c>
      <c r="AH223" s="498" t="e">
        <f>IF(AND(W223&lt;&gt;0,X223&lt;&gt;""),(X223/W223-1),"")</f>
        <v>#DIV/0!</v>
      </c>
      <c r="AI223" s="498" t="e">
        <f>IF(AND(V223&lt;&gt;0,V223&lt;&gt;""),(W223/V223-1),"")</f>
        <v>#DIV/0!</v>
      </c>
      <c r="AJ223" s="499" t="e">
        <f>IF(AND(U223&lt;&gt;0,U223&lt;&gt;""),(V223/U223-1),"")</f>
        <v>#DIV/0!</v>
      </c>
    </row>
    <row r="224" spans="1:37" s="37" customFormat="1" ht="27" customHeight="1">
      <c r="A224" s="1425" t="s">
        <v>839</v>
      </c>
      <c r="B224" s="137" t="s">
        <v>841</v>
      </c>
      <c r="C224" s="137"/>
      <c r="D224" s="816"/>
      <c r="E224" s="75" t="s">
        <v>2602</v>
      </c>
      <c r="F224" s="1555" t="e">
        <f>#REF!/(F8*F39)*1000</f>
        <v>#REF!</v>
      </c>
      <c r="G224" s="1555" t="e">
        <f>#REF!/(G8*G39)*1000</f>
        <v>#REF!</v>
      </c>
      <c r="H224" s="1555" t="e">
        <f>#REF!/(H8*H39)*1000</f>
        <v>#REF!</v>
      </c>
      <c r="I224" s="1555" t="e">
        <f>#REF!/(I8*I39)*1000</f>
        <v>#REF!</v>
      </c>
      <c r="J224" s="1555" t="e">
        <f>#REF!/(J8*J39)*1000</f>
        <v>#REF!</v>
      </c>
      <c r="K224" s="1555" t="e">
        <f>#REF!/(K8*K39)*1000</f>
        <v>#REF!</v>
      </c>
      <c r="L224" s="1555" t="e">
        <f>#REF!/(L8*L39)*1000</f>
        <v>#REF!</v>
      </c>
      <c r="M224" s="1389" t="e">
        <f t="shared" ref="M224:Z224" si="100">M187/(M8*M39)*1000</f>
        <v>#DIV/0!</v>
      </c>
      <c r="N224" s="1389" t="e">
        <f t="shared" si="100"/>
        <v>#DIV/0!</v>
      </c>
      <c r="O224" s="1389" t="e">
        <f t="shared" si="100"/>
        <v>#DIV/0!</v>
      </c>
      <c r="P224" s="1389" t="e">
        <f t="shared" ref="P224:Q224" si="101">P187/(P8*P39)*1000</f>
        <v>#DIV/0!</v>
      </c>
      <c r="Q224" s="1389" t="e">
        <f t="shared" si="101"/>
        <v>#DIV/0!</v>
      </c>
      <c r="R224" s="1389" t="e">
        <f t="shared" si="100"/>
        <v>#DIV/0!</v>
      </c>
      <c r="S224" s="1389" t="e">
        <f t="shared" si="100"/>
        <v>#DIV/0!</v>
      </c>
      <c r="T224" s="1389" t="e">
        <f t="shared" si="100"/>
        <v>#DIV/0!</v>
      </c>
      <c r="U224" s="1389" t="e">
        <f t="shared" si="100"/>
        <v>#DIV/0!</v>
      </c>
      <c r="V224" s="1389" t="e">
        <f t="shared" si="100"/>
        <v>#DIV/0!</v>
      </c>
      <c r="W224" s="1389" t="e">
        <f t="shared" si="100"/>
        <v>#DIV/0!</v>
      </c>
      <c r="X224" s="1389" t="e">
        <f t="shared" si="100"/>
        <v>#DIV/0!</v>
      </c>
      <c r="Y224" s="1389" t="e">
        <f t="shared" si="100"/>
        <v>#DIV/0!</v>
      </c>
      <c r="Z224" s="1389" t="e">
        <f t="shared" si="100"/>
        <v>#DIV/0!</v>
      </c>
      <c r="AA224" s="1389" t="e">
        <f>AA187/(AA8*AA39)*1000</f>
        <v>#DIV/0!</v>
      </c>
      <c r="AB224" s="1389" t="e">
        <f>AB187/(AB8*AB39)*1000</f>
        <v>#DIV/0!</v>
      </c>
      <c r="AC224" s="1425"/>
      <c r="AF224" s="497" t="e">
        <f>IF(AND(Y224&lt;&gt;0,Z224&lt;&gt;""),(Z224/Y224-1),"")</f>
        <v>#DIV/0!</v>
      </c>
      <c r="AG224" s="498" t="e">
        <f>IF(AND(X224&lt;&gt;0,Y224&lt;&gt;""),(Y224/X224-1),"")</f>
        <v>#DIV/0!</v>
      </c>
      <c r="AH224" s="498" t="e">
        <f>IF(AND(W224&lt;&gt;0,X224&lt;&gt;""),(X224/W224-1),"")</f>
        <v>#DIV/0!</v>
      </c>
      <c r="AI224" s="498" t="e">
        <f>IF(AND(V224&lt;&gt;0,V224&lt;&gt;""),(W224/V224-1),"")</f>
        <v>#DIV/0!</v>
      </c>
      <c r="AJ224" s="499" t="e">
        <f>IF(AND(U224&lt;&gt;0,U224&lt;&gt;""),(V224/U224-1),"")</f>
        <v>#DIV/0!</v>
      </c>
    </row>
    <row r="225" spans="1:37" s="37" customFormat="1" ht="29.25" customHeight="1">
      <c r="A225" s="1425" t="s">
        <v>844</v>
      </c>
      <c r="B225" s="756" t="s">
        <v>842</v>
      </c>
      <c r="C225" s="137"/>
      <c r="D225" s="816"/>
      <c r="E225" s="75" t="s">
        <v>2601</v>
      </c>
      <c r="F225" s="817" t="e">
        <f>#REF!/F8</f>
        <v>#REF!</v>
      </c>
      <c r="G225" s="817" t="e">
        <f>#REF!/G8</f>
        <v>#REF!</v>
      </c>
      <c r="H225" s="817" t="e">
        <f>#REF!/H8</f>
        <v>#REF!</v>
      </c>
      <c r="I225" s="817" t="e">
        <f>#REF!/I8</f>
        <v>#REF!</v>
      </c>
      <c r="J225" s="817" t="e">
        <f>#REF!/J8</f>
        <v>#REF!</v>
      </c>
      <c r="K225" s="817" t="e">
        <f>#REF!/K8</f>
        <v>#REF!</v>
      </c>
      <c r="L225" s="817" t="e">
        <f>#REF!/L8</f>
        <v>#REF!</v>
      </c>
      <c r="M225" s="1389" t="e">
        <f t="shared" ref="M225:Z225" si="102">(M187/M200)/M8</f>
        <v>#DIV/0!</v>
      </c>
      <c r="N225" s="1389" t="e">
        <f t="shared" si="102"/>
        <v>#DIV/0!</v>
      </c>
      <c r="O225" s="1389" t="e">
        <f t="shared" si="102"/>
        <v>#DIV/0!</v>
      </c>
      <c r="P225" s="1389" t="e">
        <f t="shared" ref="P225:Q225" si="103">(P187/P200)/P8</f>
        <v>#DIV/0!</v>
      </c>
      <c r="Q225" s="1389" t="e">
        <f t="shared" si="103"/>
        <v>#DIV/0!</v>
      </c>
      <c r="R225" s="1389" t="e">
        <f t="shared" si="102"/>
        <v>#DIV/0!</v>
      </c>
      <c r="S225" s="1389" t="e">
        <f t="shared" si="102"/>
        <v>#DIV/0!</v>
      </c>
      <c r="T225" s="1389" t="e">
        <f t="shared" si="102"/>
        <v>#DIV/0!</v>
      </c>
      <c r="U225" s="1389" t="e">
        <f t="shared" si="102"/>
        <v>#DIV/0!</v>
      </c>
      <c r="V225" s="1389" t="e">
        <f t="shared" si="102"/>
        <v>#DIV/0!</v>
      </c>
      <c r="W225" s="1389" t="e">
        <f t="shared" si="102"/>
        <v>#DIV/0!</v>
      </c>
      <c r="X225" s="1389" t="e">
        <f t="shared" si="102"/>
        <v>#DIV/0!</v>
      </c>
      <c r="Y225" s="1389" t="e">
        <f t="shared" si="102"/>
        <v>#DIV/0!</v>
      </c>
      <c r="Z225" s="1389" t="e">
        <f t="shared" si="102"/>
        <v>#DIV/0!</v>
      </c>
      <c r="AA225" s="1389" t="e">
        <f>(AA187/AA200)/AA8</f>
        <v>#DIV/0!</v>
      </c>
      <c r="AB225" s="1389" t="e">
        <f>(AB187/AB200)/AB8</f>
        <v>#DIV/0!</v>
      </c>
      <c r="AC225" s="1425"/>
      <c r="AF225" s="497" t="e">
        <f>IF(AND(Y225&lt;&gt;0,Z225&lt;&gt;""),(Z225/Y225-1),"")</f>
        <v>#DIV/0!</v>
      </c>
      <c r="AG225" s="498" t="e">
        <f>IF(AND(X225&lt;&gt;0,Y225&lt;&gt;""),(Y225/X225-1),"")</f>
        <v>#DIV/0!</v>
      </c>
      <c r="AH225" s="498" t="e">
        <f>IF(AND(W225&lt;&gt;0,X225&lt;&gt;""),(X225/W225-1),"")</f>
        <v>#DIV/0!</v>
      </c>
      <c r="AI225" s="498" t="e">
        <f>IF(AND(V225&lt;&gt;0,V225&lt;&gt;""),(W225/V225-1),"")</f>
        <v>#DIV/0!</v>
      </c>
      <c r="AJ225" s="499" t="e">
        <f>IF(AND(U225&lt;&gt;0,U225&lt;&gt;""),(V225/U225-1),"")</f>
        <v>#DIV/0!</v>
      </c>
    </row>
    <row r="226" spans="1:37" s="37" customFormat="1">
      <c r="A226" s="1425" t="s">
        <v>845</v>
      </c>
      <c r="B226" s="137" t="s">
        <v>843</v>
      </c>
      <c r="C226" s="137"/>
      <c r="D226" s="816"/>
      <c r="E226" s="75" t="s">
        <v>2602</v>
      </c>
      <c r="F226" s="1555" t="e">
        <f>#REF!/(F8*F39)*1000</f>
        <v>#REF!</v>
      </c>
      <c r="G226" s="1555" t="e">
        <f>#REF!/(G8*G39)*1000</f>
        <v>#REF!</v>
      </c>
      <c r="H226" s="1555" t="e">
        <f>#REF!/(H8*H39)*1000</f>
        <v>#REF!</v>
      </c>
      <c r="I226" s="1555" t="e">
        <f>#REF!/(I8*I39)*1000</f>
        <v>#REF!</v>
      </c>
      <c r="J226" s="1555" t="e">
        <f>#REF!/(J8*J39)*1000</f>
        <v>#REF!</v>
      </c>
      <c r="K226" s="1555" t="e">
        <f>#REF!/(K8*K39)*1000</f>
        <v>#REF!</v>
      </c>
      <c r="L226" s="1555" t="e">
        <f>#REF!/(L8*L39)*1000</f>
        <v>#REF!</v>
      </c>
      <c r="M226" s="1389" t="e">
        <f t="shared" ref="M226:Z226" si="104">(M187/M200)/(M8*M39)*1000</f>
        <v>#DIV/0!</v>
      </c>
      <c r="N226" s="1389" t="e">
        <f t="shared" si="104"/>
        <v>#DIV/0!</v>
      </c>
      <c r="O226" s="1389" t="e">
        <f t="shared" si="104"/>
        <v>#DIV/0!</v>
      </c>
      <c r="P226" s="1389" t="e">
        <f t="shared" ref="P226:Q226" si="105">(P187/P200)/(P8*P39)*1000</f>
        <v>#DIV/0!</v>
      </c>
      <c r="Q226" s="1389" t="e">
        <f t="shared" si="105"/>
        <v>#DIV/0!</v>
      </c>
      <c r="R226" s="1389" t="e">
        <f t="shared" si="104"/>
        <v>#DIV/0!</v>
      </c>
      <c r="S226" s="1389" t="e">
        <f t="shared" si="104"/>
        <v>#DIV/0!</v>
      </c>
      <c r="T226" s="1389" t="e">
        <f t="shared" si="104"/>
        <v>#DIV/0!</v>
      </c>
      <c r="U226" s="1389" t="e">
        <f t="shared" si="104"/>
        <v>#DIV/0!</v>
      </c>
      <c r="V226" s="1389" t="e">
        <f t="shared" si="104"/>
        <v>#DIV/0!</v>
      </c>
      <c r="W226" s="1389" t="e">
        <f t="shared" si="104"/>
        <v>#DIV/0!</v>
      </c>
      <c r="X226" s="1389" t="e">
        <f t="shared" si="104"/>
        <v>#DIV/0!</v>
      </c>
      <c r="Y226" s="1389" t="e">
        <f t="shared" si="104"/>
        <v>#DIV/0!</v>
      </c>
      <c r="Z226" s="1389" t="e">
        <f t="shared" si="104"/>
        <v>#DIV/0!</v>
      </c>
      <c r="AA226" s="1389" t="e">
        <f>(AA187/AA200)/(AA8*AA39)*1000</f>
        <v>#DIV/0!</v>
      </c>
      <c r="AB226" s="1389" t="e">
        <f>(AB187/AB200)/(AB8*AB39)*1000</f>
        <v>#DIV/0!</v>
      </c>
      <c r="AC226" s="1425"/>
      <c r="AF226" s="497" t="e">
        <f>IF(AND(Y226&lt;&gt;0,Z226&lt;&gt;""),(Z226/Y226-1),"")</f>
        <v>#DIV/0!</v>
      </c>
      <c r="AG226" s="498" t="e">
        <f>IF(AND(X226&lt;&gt;0,Y226&lt;&gt;""),(Y226/X226-1),"")</f>
        <v>#DIV/0!</v>
      </c>
      <c r="AH226" s="498" t="e">
        <f>IF(AND(W226&lt;&gt;0,X226&lt;&gt;""),(X226/W226-1),"")</f>
        <v>#DIV/0!</v>
      </c>
      <c r="AI226" s="498" t="e">
        <f>IF(AND(V226&lt;&gt;0,V226&lt;&gt;""),(W226/V226-1),"")</f>
        <v>#DIV/0!</v>
      </c>
      <c r="AJ226" s="499" t="e">
        <f>IF(AND(U226&lt;&gt;0,U226&lt;&gt;""),(V226/U226-1),"")</f>
        <v>#DIV/0!</v>
      </c>
    </row>
    <row r="227" spans="1:37" s="37" customFormat="1">
      <c r="A227" s="1425" t="s">
        <v>859</v>
      </c>
      <c r="B227" s="137" t="s">
        <v>861</v>
      </c>
      <c r="C227" s="137"/>
      <c r="D227" s="816"/>
      <c r="E227" s="75" t="s">
        <v>2601</v>
      </c>
      <c r="F227" s="1555" t="e">
        <f t="shared" ref="F227:AA227" si="106">F153/F8</f>
        <v>#DIV/0!</v>
      </c>
      <c r="G227" s="1555" t="e">
        <f t="shared" si="106"/>
        <v>#DIV/0!</v>
      </c>
      <c r="H227" s="1555" t="e">
        <f t="shared" si="106"/>
        <v>#DIV/0!</v>
      </c>
      <c r="I227" s="1555" t="e">
        <f t="shared" si="106"/>
        <v>#DIV/0!</v>
      </c>
      <c r="J227" s="1555" t="e">
        <f t="shared" si="106"/>
        <v>#DIV/0!</v>
      </c>
      <c r="K227" s="1555" t="e">
        <f t="shared" si="106"/>
        <v>#DIV/0!</v>
      </c>
      <c r="L227" s="1555" t="e">
        <f t="shared" si="106"/>
        <v>#DIV/0!</v>
      </c>
      <c r="M227" s="1389" t="e">
        <f t="shared" si="106"/>
        <v>#DIV/0!</v>
      </c>
      <c r="N227" s="1389" t="e">
        <f t="shared" si="106"/>
        <v>#DIV/0!</v>
      </c>
      <c r="O227" s="1389" t="e">
        <f t="shared" si="106"/>
        <v>#DIV/0!</v>
      </c>
      <c r="P227" s="1389" t="e">
        <f t="shared" ref="P227:Q227" si="107">P153/P8</f>
        <v>#DIV/0!</v>
      </c>
      <c r="Q227" s="1389" t="e">
        <f t="shared" si="107"/>
        <v>#DIV/0!</v>
      </c>
      <c r="R227" s="1389" t="e">
        <f t="shared" si="106"/>
        <v>#DIV/0!</v>
      </c>
      <c r="S227" s="1389" t="e">
        <f t="shared" si="106"/>
        <v>#DIV/0!</v>
      </c>
      <c r="T227" s="1389" t="e">
        <f t="shared" si="106"/>
        <v>#DIV/0!</v>
      </c>
      <c r="U227" s="1389" t="e">
        <f t="shared" si="106"/>
        <v>#DIV/0!</v>
      </c>
      <c r="V227" s="1389" t="e">
        <f t="shared" si="106"/>
        <v>#DIV/0!</v>
      </c>
      <c r="W227" s="1389" t="e">
        <f t="shared" si="106"/>
        <v>#DIV/0!</v>
      </c>
      <c r="X227" s="1389" t="e">
        <f t="shared" si="106"/>
        <v>#DIV/0!</v>
      </c>
      <c r="Y227" s="1389" t="e">
        <f t="shared" si="106"/>
        <v>#DIV/0!</v>
      </c>
      <c r="Z227" s="1389" t="e">
        <f t="shared" si="106"/>
        <v>#DIV/0!</v>
      </c>
      <c r="AA227" s="1389" t="e">
        <f t="shared" si="106"/>
        <v>#DIV/0!</v>
      </c>
      <c r="AB227" s="1389" t="e">
        <f t="shared" ref="AB227" si="108">AB153/AB8</f>
        <v>#DIV/0!</v>
      </c>
      <c r="AC227" s="1425"/>
      <c r="AF227" s="497" t="e">
        <f t="shared" ref="AF227:AF239" si="109">IF(AND(Y227&lt;&gt;0,Z227&lt;&gt;""),(Z227/Y227-1),"")</f>
        <v>#DIV/0!</v>
      </c>
      <c r="AG227" s="498" t="e">
        <f t="shared" ref="AG227:AG239" si="110">IF(AND(X227&lt;&gt;0,Y227&lt;&gt;""),(Y227/X227-1),"")</f>
        <v>#DIV/0!</v>
      </c>
      <c r="AH227" s="498" t="e">
        <f t="shared" ref="AH227:AH239" si="111">IF(AND(W227&lt;&gt;0,X227&lt;&gt;""),(X227/W227-1),"")</f>
        <v>#DIV/0!</v>
      </c>
      <c r="AI227" s="498" t="e">
        <f t="shared" ref="AI227:AI239" si="112">IF(AND(V227&lt;&gt;0,V227&lt;&gt;""),(W227/V227-1),"")</f>
        <v>#DIV/0!</v>
      </c>
      <c r="AJ227" s="499" t="e">
        <f t="shared" ref="AJ227:AJ239" si="113">IF(AND(U227&lt;&gt;0,U227&lt;&gt;""),(V227/U227-1),"")</f>
        <v>#DIV/0!</v>
      </c>
    </row>
    <row r="228" spans="1:37" s="37" customFormat="1">
      <c r="A228" s="1425" t="s">
        <v>860</v>
      </c>
      <c r="B228" s="137" t="s">
        <v>862</v>
      </c>
      <c r="C228" s="137"/>
      <c r="D228" s="816"/>
      <c r="E228" s="75" t="s">
        <v>2601</v>
      </c>
      <c r="F228" s="1555" t="e">
        <f>(F147*PARAMETERS!$B$41/100+Households!F148*PARAMETERS!$B$40/100+Households!F149*PARAMETERS!$B$45/100+Households!F151*PARAMETERS!$B$44/100+Households!F152*PARAMETERS!$B$43/100)/Households!F8</f>
        <v>#DIV/0!</v>
      </c>
      <c r="G228" s="1555" t="e">
        <f>(G147*PARAMETERS!$B$41/100+Households!G148*PARAMETERS!$B$40/100+Households!G149*PARAMETERS!$B$45/100+Households!G151*PARAMETERS!$B$44/100+Households!G152*PARAMETERS!$B$43/100)/Households!G8</f>
        <v>#DIV/0!</v>
      </c>
      <c r="H228" s="1555" t="e">
        <f>(H147*PARAMETERS!$B$41/100+Households!H148*PARAMETERS!$B$40/100+Households!H149*PARAMETERS!$B$45/100+Households!H151*PARAMETERS!$B$44/100+Households!H152*PARAMETERS!$B$43/100)/Households!H8</f>
        <v>#DIV/0!</v>
      </c>
      <c r="I228" s="1555" t="e">
        <f>(I147*PARAMETERS!$B$41/100+Households!I148*PARAMETERS!$B$40/100+Households!I149*PARAMETERS!$B$45/100+Households!I151*PARAMETERS!$B$44/100+Households!I152*PARAMETERS!$B$43/100)/Households!I8</f>
        <v>#DIV/0!</v>
      </c>
      <c r="J228" s="1555" t="e">
        <f>(J147*PARAMETERS!$B$41/100+Households!J148*PARAMETERS!$B$40/100+Households!J149*PARAMETERS!$B$45/100+Households!J151*PARAMETERS!$B$44/100+Households!J152*PARAMETERS!$B$43/100)/Households!J8</f>
        <v>#DIV/0!</v>
      </c>
      <c r="K228" s="1555" t="e">
        <f>(K147*PARAMETERS!$B$41/100+Households!K148*PARAMETERS!$B$40/100+Households!K149*PARAMETERS!$B$45/100+Households!K151*PARAMETERS!$B$44/100+Households!K152*PARAMETERS!$B$43/100)/Households!K8</f>
        <v>#DIV/0!</v>
      </c>
      <c r="L228" s="1555" t="e">
        <f>(L147*PARAMETERS!$B$41/100+Households!L148*PARAMETERS!$B$40/100+Households!L149*PARAMETERS!$B$45/100+Households!L151*PARAMETERS!$B$44/100+Households!L152*PARAMETERS!$B$43/100)/Households!L8</f>
        <v>#DIV/0!</v>
      </c>
      <c r="M228" s="1389" t="e">
        <f>(M147*PARAMETERS!$B$41/100+Households!M148*PARAMETERS!$B$40/100+Households!M149*PARAMETERS!$B$45/100+Households!M151*PARAMETERS!$B$44/100+Households!M152*PARAMETERS!$B$43/100)/Households!M8</f>
        <v>#DIV/0!</v>
      </c>
      <c r="N228" s="1389" t="e">
        <f>(N147*PARAMETERS!$B$41/100+Households!N148*PARAMETERS!$B$40/100+Households!N149*PARAMETERS!$B$45/100+Households!N151*PARAMETERS!$B$44/100+Households!N152*PARAMETERS!$B$43/100)/Households!N8</f>
        <v>#DIV/0!</v>
      </c>
      <c r="O228" s="1389" t="e">
        <f>(O147*PARAMETERS!$B$41/100+Households!O148*PARAMETERS!$B$40/100+Households!O149*PARAMETERS!$B$45/100+Households!O151*PARAMETERS!$B$44/100+Households!O152*PARAMETERS!$B$43/100)/Households!O8</f>
        <v>#DIV/0!</v>
      </c>
      <c r="P228" s="1389" t="e">
        <f>(P147*PARAMETERS!$B$41/100+Households!P148*PARAMETERS!$B$40/100+Households!P149*PARAMETERS!$B$45/100+Households!P151*PARAMETERS!$B$44/100+Households!P152*PARAMETERS!$B$43/100)/Households!P8</f>
        <v>#DIV/0!</v>
      </c>
      <c r="Q228" s="1389" t="e">
        <f>(Q147*PARAMETERS!$B$41/100+Households!Q148*PARAMETERS!$B$40/100+Households!Q149*PARAMETERS!$B$45/100+Households!Q151*PARAMETERS!$B$44/100+Households!Q152*PARAMETERS!$B$43/100)/Households!Q8</f>
        <v>#DIV/0!</v>
      </c>
      <c r="R228" s="1389" t="e">
        <f>(R147*PARAMETERS!$B$41/100+Households!R148*PARAMETERS!$B$40/100+Households!R149*PARAMETERS!$B$45/100+Households!R151*PARAMETERS!$B$44/100+Households!R152*PARAMETERS!$B$43/100)/Households!R8</f>
        <v>#DIV/0!</v>
      </c>
      <c r="S228" s="1389" t="e">
        <f>(S147*PARAMETERS!$B$41/100+Households!S148*PARAMETERS!$B$40/100+Households!S149*PARAMETERS!$B$45/100+Households!S151*PARAMETERS!$B$44/100+Households!S152*PARAMETERS!$B$43/100)/Households!S8</f>
        <v>#DIV/0!</v>
      </c>
      <c r="T228" s="1389" t="e">
        <f>(T147*PARAMETERS!$B$41/100+Households!T148*PARAMETERS!$B$40/100+Households!T149*PARAMETERS!$B$45/100+Households!T151*PARAMETERS!$B$44/100+Households!T152*PARAMETERS!$B$43/100)/Households!T8</f>
        <v>#DIV/0!</v>
      </c>
      <c r="U228" s="1389" t="e">
        <f>(U147*PARAMETERS!$B$41/100+Households!U148*PARAMETERS!$B$40/100+Households!U149*PARAMETERS!$B$45/100+Households!U151*PARAMETERS!$B$44/100+Households!U152*PARAMETERS!$B$43/100)/Households!U8</f>
        <v>#DIV/0!</v>
      </c>
      <c r="V228" s="1389" t="e">
        <f>(V147*PARAMETERS!$B$41/100+Households!V148*PARAMETERS!$B$40/100+Households!V149*PARAMETERS!$B$45/100+Households!V151*PARAMETERS!$B$44/100+Households!V152*PARAMETERS!$B$43/100)/Households!V8</f>
        <v>#DIV/0!</v>
      </c>
      <c r="W228" s="1389" t="e">
        <f>(W147*PARAMETERS!$B$41/100+Households!W148*PARAMETERS!$B$40/100+Households!W149*PARAMETERS!$B$45/100+Households!W151*PARAMETERS!$B$44/100+Households!W152*PARAMETERS!$B$43/100)/Households!W8</f>
        <v>#DIV/0!</v>
      </c>
      <c r="X228" s="1389" t="e">
        <f>(X147*PARAMETERS!$B$41/100+Households!X148*PARAMETERS!$B$40/100+Households!X149*PARAMETERS!$B$45/100+Households!X151*PARAMETERS!$B$44/100+Households!X152*PARAMETERS!$B$43/100)/Households!X8</f>
        <v>#DIV/0!</v>
      </c>
      <c r="Y228" s="1389" t="e">
        <f>(Y147*PARAMETERS!$B$41/100+Households!Y148*PARAMETERS!$B$40/100+Households!Y149*PARAMETERS!$B$45/100+Households!Y151*PARAMETERS!$B$44/100+Households!Y152*PARAMETERS!$B$43/100)/Households!Y8</f>
        <v>#DIV/0!</v>
      </c>
      <c r="Z228" s="1389" t="e">
        <f>(Z147*PARAMETERS!$B$41/100+Households!Z148*PARAMETERS!$B$40/100+Households!Z149*PARAMETERS!$B$45/100+Households!Z151*PARAMETERS!$B$44/100+Households!Z152*PARAMETERS!$B$43/100)/Households!Z8</f>
        <v>#DIV/0!</v>
      </c>
      <c r="AA228" s="1389" t="e">
        <f>(AA147*PARAMETERS!$B$41/100+Households!AA148*PARAMETERS!$B$40/100+Households!AA149*PARAMETERS!$B$45/100+Households!AA151*PARAMETERS!$B$44/100+Households!AA152*PARAMETERS!$B$43/100)/Households!AA8</f>
        <v>#DIV/0!</v>
      </c>
      <c r="AB228" s="1389" t="e">
        <f>(AB147*PARAMETERS!$B$41/100+Households!AB148*PARAMETERS!$B$40/100+Households!AB149*PARAMETERS!$B$45/100+Households!AB151*PARAMETERS!$B$44/100+Households!AB152*PARAMETERS!$B$43/100)/Households!AB8</f>
        <v>#DIV/0!</v>
      </c>
      <c r="AC228" s="1425"/>
      <c r="AF228" s="497" t="e">
        <f t="shared" si="109"/>
        <v>#DIV/0!</v>
      </c>
      <c r="AG228" s="498" t="e">
        <f t="shared" si="110"/>
        <v>#DIV/0!</v>
      </c>
      <c r="AH228" s="498" t="e">
        <f t="shared" si="111"/>
        <v>#DIV/0!</v>
      </c>
      <c r="AI228" s="498" t="e">
        <f t="shared" si="112"/>
        <v>#DIV/0!</v>
      </c>
      <c r="AJ228" s="499" t="e">
        <f t="shared" si="113"/>
        <v>#DIV/0!</v>
      </c>
    </row>
    <row r="229" spans="1:37" s="37" customFormat="1" ht="27" customHeight="1">
      <c r="A229" s="1425"/>
      <c r="B229" s="137"/>
      <c r="C229" s="137"/>
      <c r="D229" s="816"/>
      <c r="E229" s="75"/>
      <c r="F229" s="1555"/>
      <c r="G229" s="1555"/>
      <c r="H229" s="1555"/>
      <c r="I229" s="1555"/>
      <c r="J229" s="1555"/>
      <c r="K229" s="1555"/>
      <c r="L229" s="1555"/>
      <c r="M229" s="1555"/>
      <c r="N229" s="1555"/>
      <c r="O229" s="1555"/>
      <c r="P229" s="1555"/>
      <c r="Q229" s="1555"/>
      <c r="R229" s="1555"/>
      <c r="S229" s="1555"/>
      <c r="T229" s="1555"/>
      <c r="U229" s="1555"/>
      <c r="V229" s="1555"/>
      <c r="W229" s="1555"/>
      <c r="X229" s="1555"/>
      <c r="Y229" s="1555"/>
      <c r="Z229" s="1555"/>
      <c r="AA229" s="1555"/>
      <c r="AB229" s="1555"/>
      <c r="AC229" s="1425"/>
      <c r="AF229" s="497" t="str">
        <f t="shared" si="109"/>
        <v/>
      </c>
      <c r="AG229" s="498" t="str">
        <f t="shared" si="110"/>
        <v/>
      </c>
      <c r="AH229" s="498" t="str">
        <f t="shared" si="111"/>
        <v/>
      </c>
      <c r="AI229" s="498" t="str">
        <f t="shared" si="112"/>
        <v/>
      </c>
      <c r="AJ229" s="499" t="str">
        <f t="shared" si="113"/>
        <v/>
      </c>
    </row>
    <row r="230" spans="1:37" s="37" customFormat="1">
      <c r="A230" s="36"/>
      <c r="B230" s="36"/>
      <c r="C230" s="36"/>
      <c r="D230" s="36"/>
      <c r="E230" s="53"/>
      <c r="F230" s="388"/>
      <c r="G230" s="36"/>
      <c r="H230" s="490"/>
      <c r="I230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4"/>
      <c r="AA230" s="4"/>
      <c r="AB230" s="1425"/>
      <c r="AC230" s="4"/>
      <c r="AE230" s="38"/>
      <c r="AF230" s="497" t="str">
        <f t="shared" si="109"/>
        <v/>
      </c>
      <c r="AG230" s="498" t="str">
        <f t="shared" si="110"/>
        <v/>
      </c>
      <c r="AH230" s="498" t="str">
        <f t="shared" si="111"/>
        <v/>
      </c>
      <c r="AI230" s="498" t="str">
        <f t="shared" si="112"/>
        <v/>
      </c>
      <c r="AJ230" s="499" t="str">
        <f t="shared" si="113"/>
        <v/>
      </c>
      <c r="AK230" s="38"/>
    </row>
    <row r="231" spans="1:37" s="106" customFormat="1" ht="15" customHeight="1">
      <c r="A231" s="819" t="s">
        <v>828</v>
      </c>
      <c r="B231" s="134"/>
      <c r="C231" s="134"/>
      <c r="D231" s="212"/>
      <c r="E231" s="213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4"/>
      <c r="AE231" s="4"/>
      <c r="AF231" s="497" t="str">
        <f t="shared" si="109"/>
        <v/>
      </c>
      <c r="AG231" s="498" t="str">
        <f t="shared" si="110"/>
        <v/>
      </c>
      <c r="AH231" s="498" t="str">
        <f t="shared" si="111"/>
        <v/>
      </c>
      <c r="AI231" s="498" t="str">
        <f t="shared" si="112"/>
        <v/>
      </c>
      <c r="AJ231" s="499" t="str">
        <f t="shared" si="113"/>
        <v/>
      </c>
    </row>
    <row r="232" spans="1:37" s="827" customFormat="1">
      <c r="B232" s="1556" t="s">
        <v>836</v>
      </c>
      <c r="E232" s="1557" t="s">
        <v>474</v>
      </c>
      <c r="F232" s="1558">
        <f>F92</f>
        <v>0</v>
      </c>
      <c r="G232" s="1558">
        <f t="shared" ref="G232:Z232" si="114">G92</f>
        <v>0</v>
      </c>
      <c r="H232" s="1558">
        <f t="shared" si="114"/>
        <v>0</v>
      </c>
      <c r="I232" s="1558">
        <f t="shared" si="114"/>
        <v>0</v>
      </c>
      <c r="J232" s="1558">
        <f t="shared" si="114"/>
        <v>0</v>
      </c>
      <c r="K232" s="1558">
        <f t="shared" si="114"/>
        <v>0</v>
      </c>
      <c r="L232" s="1558">
        <f t="shared" si="114"/>
        <v>0</v>
      </c>
      <c r="M232" s="1558">
        <f t="shared" si="114"/>
        <v>0</v>
      </c>
      <c r="N232" s="1558">
        <f t="shared" si="114"/>
        <v>0</v>
      </c>
      <c r="O232" s="1558">
        <f t="shared" si="114"/>
        <v>0</v>
      </c>
      <c r="P232" s="1558">
        <f t="shared" si="114"/>
        <v>0</v>
      </c>
      <c r="Q232" s="1558">
        <f t="shared" si="114"/>
        <v>0</v>
      </c>
      <c r="R232" s="1558">
        <f t="shared" si="114"/>
        <v>0</v>
      </c>
      <c r="S232" s="1558">
        <f t="shared" si="114"/>
        <v>0</v>
      </c>
      <c r="T232" s="1558">
        <f t="shared" si="114"/>
        <v>0</v>
      </c>
      <c r="U232" s="1558">
        <f t="shared" si="114"/>
        <v>0</v>
      </c>
      <c r="V232" s="1558">
        <f t="shared" si="114"/>
        <v>0</v>
      </c>
      <c r="W232" s="1558">
        <f t="shared" si="114"/>
        <v>0</v>
      </c>
      <c r="X232" s="1558">
        <f t="shared" si="114"/>
        <v>0</v>
      </c>
      <c r="Y232" s="1558">
        <f t="shared" si="114"/>
        <v>0</v>
      </c>
      <c r="Z232" s="1558">
        <f t="shared" si="114"/>
        <v>0</v>
      </c>
      <c r="AA232" s="1558">
        <f>AA92</f>
        <v>0</v>
      </c>
      <c r="AB232" s="1558">
        <f>AB92</f>
        <v>0</v>
      </c>
      <c r="AE232" s="828"/>
      <c r="AF232" s="497" t="str">
        <f t="shared" si="109"/>
        <v/>
      </c>
      <c r="AG232" s="498" t="str">
        <f t="shared" si="110"/>
        <v/>
      </c>
      <c r="AH232" s="498" t="str">
        <f t="shared" si="111"/>
        <v/>
      </c>
      <c r="AI232" s="498" t="str">
        <f t="shared" si="112"/>
        <v/>
      </c>
      <c r="AJ232" s="499" t="str">
        <f t="shared" si="113"/>
        <v/>
      </c>
      <c r="AK232" s="828"/>
    </row>
    <row r="233" spans="1:37" s="827" customFormat="1">
      <c r="B233" s="1559" t="s">
        <v>158</v>
      </c>
      <c r="E233" s="1557" t="s">
        <v>392</v>
      </c>
      <c r="F233" s="1558">
        <f>F77</f>
        <v>0</v>
      </c>
      <c r="G233" s="1558">
        <f t="shared" ref="G233:Z233" si="115">G77</f>
        <v>0</v>
      </c>
      <c r="H233" s="1558">
        <f t="shared" si="115"/>
        <v>0</v>
      </c>
      <c r="I233" s="1558">
        <f t="shared" si="115"/>
        <v>0</v>
      </c>
      <c r="J233" s="1558">
        <f t="shared" si="115"/>
        <v>0</v>
      </c>
      <c r="K233" s="1558">
        <f t="shared" si="115"/>
        <v>0</v>
      </c>
      <c r="L233" s="1558">
        <f t="shared" si="115"/>
        <v>0</v>
      </c>
      <c r="M233" s="1558">
        <f t="shared" si="115"/>
        <v>0</v>
      </c>
      <c r="N233" s="1558">
        <f t="shared" si="115"/>
        <v>0</v>
      </c>
      <c r="O233" s="1558">
        <f t="shared" si="115"/>
        <v>0</v>
      </c>
      <c r="P233" s="1558">
        <f t="shared" si="115"/>
        <v>0</v>
      </c>
      <c r="Q233" s="1558">
        <f t="shared" si="115"/>
        <v>0</v>
      </c>
      <c r="R233" s="1558">
        <f t="shared" si="115"/>
        <v>0</v>
      </c>
      <c r="S233" s="1558">
        <f t="shared" si="115"/>
        <v>0</v>
      </c>
      <c r="T233" s="1558">
        <f t="shared" si="115"/>
        <v>0</v>
      </c>
      <c r="U233" s="1558">
        <f t="shared" si="115"/>
        <v>0</v>
      </c>
      <c r="V233" s="1558">
        <f t="shared" si="115"/>
        <v>0</v>
      </c>
      <c r="W233" s="1558">
        <f t="shared" si="115"/>
        <v>0</v>
      </c>
      <c r="X233" s="1558">
        <f t="shared" si="115"/>
        <v>0</v>
      </c>
      <c r="Y233" s="1558">
        <f t="shared" si="115"/>
        <v>0</v>
      </c>
      <c r="Z233" s="1558">
        <f t="shared" si="115"/>
        <v>0</v>
      </c>
      <c r="AA233" s="1558">
        <f>AA77</f>
        <v>0</v>
      </c>
      <c r="AB233" s="1558">
        <f>AB77</f>
        <v>0</v>
      </c>
      <c r="AE233" s="828"/>
      <c r="AF233" s="497" t="str">
        <f t="shared" si="109"/>
        <v/>
      </c>
      <c r="AG233" s="498" t="str">
        <f t="shared" si="110"/>
        <v/>
      </c>
      <c r="AH233" s="498" t="str">
        <f t="shared" si="111"/>
        <v/>
      </c>
      <c r="AI233" s="498" t="str">
        <f t="shared" si="112"/>
        <v/>
      </c>
      <c r="AJ233" s="499" t="str">
        <f t="shared" si="113"/>
        <v/>
      </c>
      <c r="AK233" s="828"/>
    </row>
    <row r="234" spans="1:37" s="827" customFormat="1">
      <c r="B234" s="1559" t="s">
        <v>160</v>
      </c>
      <c r="E234" s="1557" t="s">
        <v>392</v>
      </c>
      <c r="F234" s="1558">
        <f>F79</f>
        <v>0</v>
      </c>
      <c r="G234" s="1558">
        <f t="shared" ref="G234:Z234" si="116">G79</f>
        <v>0</v>
      </c>
      <c r="H234" s="1558">
        <f t="shared" si="116"/>
        <v>0</v>
      </c>
      <c r="I234" s="1558">
        <f t="shared" si="116"/>
        <v>0</v>
      </c>
      <c r="J234" s="1558">
        <f t="shared" si="116"/>
        <v>0</v>
      </c>
      <c r="K234" s="1558">
        <f t="shared" si="116"/>
        <v>0</v>
      </c>
      <c r="L234" s="1558">
        <f t="shared" si="116"/>
        <v>0</v>
      </c>
      <c r="M234" s="1558">
        <f t="shared" si="116"/>
        <v>0</v>
      </c>
      <c r="N234" s="1558">
        <f t="shared" si="116"/>
        <v>0</v>
      </c>
      <c r="O234" s="1558">
        <f t="shared" si="116"/>
        <v>0</v>
      </c>
      <c r="P234" s="1558">
        <f t="shared" si="116"/>
        <v>0</v>
      </c>
      <c r="Q234" s="1558">
        <f t="shared" si="116"/>
        <v>0</v>
      </c>
      <c r="R234" s="1558">
        <f t="shared" si="116"/>
        <v>0</v>
      </c>
      <c r="S234" s="1558">
        <f t="shared" si="116"/>
        <v>0</v>
      </c>
      <c r="T234" s="1558">
        <f t="shared" si="116"/>
        <v>0</v>
      </c>
      <c r="U234" s="1558">
        <f t="shared" si="116"/>
        <v>0</v>
      </c>
      <c r="V234" s="1558">
        <f t="shared" si="116"/>
        <v>0</v>
      </c>
      <c r="W234" s="1558">
        <f t="shared" si="116"/>
        <v>0</v>
      </c>
      <c r="X234" s="1558">
        <f t="shared" si="116"/>
        <v>0</v>
      </c>
      <c r="Y234" s="1558">
        <f t="shared" si="116"/>
        <v>0</v>
      </c>
      <c r="Z234" s="1558">
        <f t="shared" si="116"/>
        <v>0</v>
      </c>
      <c r="AA234" s="1558">
        <f>AA79</f>
        <v>0</v>
      </c>
      <c r="AB234" s="1558">
        <f>AB79</f>
        <v>0</v>
      </c>
      <c r="AE234" s="828"/>
      <c r="AF234" s="497" t="str">
        <f t="shared" si="109"/>
        <v/>
      </c>
      <c r="AG234" s="498" t="str">
        <f t="shared" si="110"/>
        <v/>
      </c>
      <c r="AH234" s="498" t="str">
        <f t="shared" si="111"/>
        <v/>
      </c>
      <c r="AI234" s="498" t="str">
        <f t="shared" si="112"/>
        <v/>
      </c>
      <c r="AJ234" s="499" t="str">
        <f t="shared" si="113"/>
        <v/>
      </c>
      <c r="AK234" s="828"/>
    </row>
    <row r="235" spans="1:37" s="827" customFormat="1">
      <c r="B235" s="1559" t="s">
        <v>162</v>
      </c>
      <c r="E235" s="1557" t="s">
        <v>392</v>
      </c>
      <c r="F235" s="1558">
        <f>F81</f>
        <v>0</v>
      </c>
      <c r="G235" s="1558">
        <f t="shared" ref="G235:Z235" si="117">G81</f>
        <v>0</v>
      </c>
      <c r="H235" s="1558">
        <f t="shared" si="117"/>
        <v>0</v>
      </c>
      <c r="I235" s="1558">
        <f t="shared" si="117"/>
        <v>0</v>
      </c>
      <c r="J235" s="1558">
        <f t="shared" si="117"/>
        <v>0</v>
      </c>
      <c r="K235" s="1558">
        <f t="shared" si="117"/>
        <v>0</v>
      </c>
      <c r="L235" s="1558">
        <f t="shared" si="117"/>
        <v>0</v>
      </c>
      <c r="M235" s="1558">
        <f t="shared" si="117"/>
        <v>0</v>
      </c>
      <c r="N235" s="1558">
        <f t="shared" si="117"/>
        <v>0</v>
      </c>
      <c r="O235" s="1558">
        <f t="shared" si="117"/>
        <v>0</v>
      </c>
      <c r="P235" s="1558">
        <f t="shared" si="117"/>
        <v>0</v>
      </c>
      <c r="Q235" s="1558">
        <f t="shared" si="117"/>
        <v>0</v>
      </c>
      <c r="R235" s="1558">
        <f t="shared" si="117"/>
        <v>0</v>
      </c>
      <c r="S235" s="1558">
        <f t="shared" si="117"/>
        <v>0</v>
      </c>
      <c r="T235" s="1558">
        <f t="shared" si="117"/>
        <v>0</v>
      </c>
      <c r="U235" s="1558">
        <f t="shared" si="117"/>
        <v>0</v>
      </c>
      <c r="V235" s="1558">
        <f t="shared" si="117"/>
        <v>0</v>
      </c>
      <c r="W235" s="1558">
        <f t="shared" si="117"/>
        <v>0</v>
      </c>
      <c r="X235" s="1558">
        <f t="shared" si="117"/>
        <v>0</v>
      </c>
      <c r="Y235" s="1558">
        <f t="shared" si="117"/>
        <v>0</v>
      </c>
      <c r="Z235" s="1558">
        <f t="shared" si="117"/>
        <v>0</v>
      </c>
      <c r="AA235" s="1558">
        <f>AA81</f>
        <v>0</v>
      </c>
      <c r="AB235" s="1558">
        <f>AB81</f>
        <v>0</v>
      </c>
      <c r="AE235" s="828"/>
      <c r="AF235" s="497" t="str">
        <f t="shared" si="109"/>
        <v/>
      </c>
      <c r="AG235" s="498" t="str">
        <f t="shared" si="110"/>
        <v/>
      </c>
      <c r="AH235" s="498" t="str">
        <f t="shared" si="111"/>
        <v/>
      </c>
      <c r="AI235" s="498" t="str">
        <f t="shared" si="112"/>
        <v/>
      </c>
      <c r="AJ235" s="499" t="str">
        <f t="shared" si="113"/>
        <v/>
      </c>
      <c r="AK235" s="828"/>
    </row>
    <row r="236" spans="1:37" s="827" customFormat="1">
      <c r="B236" s="1559" t="s">
        <v>837</v>
      </c>
      <c r="E236" s="1557" t="s">
        <v>392</v>
      </c>
      <c r="F236" s="1558">
        <f>F86</f>
        <v>0</v>
      </c>
      <c r="G236" s="1558">
        <f t="shared" ref="G236:Z236" si="118">G86</f>
        <v>0</v>
      </c>
      <c r="H236" s="1558">
        <f t="shared" si="118"/>
        <v>0</v>
      </c>
      <c r="I236" s="1558">
        <f t="shared" si="118"/>
        <v>0</v>
      </c>
      <c r="J236" s="1558">
        <f t="shared" si="118"/>
        <v>0</v>
      </c>
      <c r="K236" s="1558">
        <f t="shared" si="118"/>
        <v>0</v>
      </c>
      <c r="L236" s="1558">
        <f t="shared" si="118"/>
        <v>0</v>
      </c>
      <c r="M236" s="1558">
        <f t="shared" si="118"/>
        <v>0</v>
      </c>
      <c r="N236" s="1558">
        <f t="shared" si="118"/>
        <v>0</v>
      </c>
      <c r="O236" s="1558">
        <f t="shared" si="118"/>
        <v>0</v>
      </c>
      <c r="P236" s="1558">
        <f t="shared" si="118"/>
        <v>0</v>
      </c>
      <c r="Q236" s="1558">
        <f t="shared" si="118"/>
        <v>0</v>
      </c>
      <c r="R236" s="1558">
        <f t="shared" si="118"/>
        <v>0</v>
      </c>
      <c r="S236" s="1558">
        <f t="shared" si="118"/>
        <v>0</v>
      </c>
      <c r="T236" s="1558">
        <f t="shared" si="118"/>
        <v>0</v>
      </c>
      <c r="U236" s="1558">
        <f t="shared" si="118"/>
        <v>0</v>
      </c>
      <c r="V236" s="1558">
        <f t="shared" si="118"/>
        <v>0</v>
      </c>
      <c r="W236" s="1558">
        <f t="shared" si="118"/>
        <v>0</v>
      </c>
      <c r="X236" s="1558">
        <f t="shared" si="118"/>
        <v>0</v>
      </c>
      <c r="Y236" s="1558">
        <f t="shared" si="118"/>
        <v>0</v>
      </c>
      <c r="Z236" s="1558">
        <f t="shared" si="118"/>
        <v>0</v>
      </c>
      <c r="AA236" s="1558">
        <f>AA86</f>
        <v>0</v>
      </c>
      <c r="AB236" s="1558">
        <f>AB86</f>
        <v>0</v>
      </c>
      <c r="AE236" s="828"/>
      <c r="AF236" s="497" t="str">
        <f t="shared" si="109"/>
        <v/>
      </c>
      <c r="AG236" s="498" t="str">
        <f t="shared" si="110"/>
        <v/>
      </c>
      <c r="AH236" s="498" t="str">
        <f t="shared" si="111"/>
        <v/>
      </c>
      <c r="AI236" s="498" t="str">
        <f t="shared" si="112"/>
        <v/>
      </c>
      <c r="AJ236" s="499" t="str">
        <f t="shared" si="113"/>
        <v/>
      </c>
      <c r="AK236" s="828"/>
    </row>
    <row r="237" spans="1:37" s="827" customFormat="1">
      <c r="B237" s="1559" t="s">
        <v>846</v>
      </c>
      <c r="E237" s="1557" t="s">
        <v>729</v>
      </c>
      <c r="F237" s="1558">
        <f>F102</f>
        <v>0</v>
      </c>
      <c r="G237" s="1558">
        <f t="shared" ref="G237:Z238" si="119">G102</f>
        <v>0</v>
      </c>
      <c r="H237" s="1558">
        <f t="shared" si="119"/>
        <v>0</v>
      </c>
      <c r="I237" s="1558">
        <f t="shared" si="119"/>
        <v>0</v>
      </c>
      <c r="J237" s="1558">
        <f t="shared" si="119"/>
        <v>0</v>
      </c>
      <c r="K237" s="1558">
        <f t="shared" si="119"/>
        <v>0</v>
      </c>
      <c r="L237" s="1558">
        <f t="shared" si="119"/>
        <v>0</v>
      </c>
      <c r="M237" s="1558">
        <f t="shared" si="119"/>
        <v>0</v>
      </c>
      <c r="N237" s="1558">
        <f t="shared" si="119"/>
        <v>0</v>
      </c>
      <c r="O237" s="1558">
        <f t="shared" si="119"/>
        <v>0</v>
      </c>
      <c r="P237" s="1558">
        <f t="shared" si="119"/>
        <v>0</v>
      </c>
      <c r="Q237" s="1558">
        <f t="shared" si="119"/>
        <v>0</v>
      </c>
      <c r="R237" s="1558">
        <f t="shared" si="119"/>
        <v>0</v>
      </c>
      <c r="S237" s="1558">
        <f t="shared" si="119"/>
        <v>0</v>
      </c>
      <c r="T237" s="1558">
        <f t="shared" si="119"/>
        <v>0</v>
      </c>
      <c r="U237" s="1558">
        <f t="shared" si="119"/>
        <v>0</v>
      </c>
      <c r="V237" s="1558">
        <f t="shared" si="119"/>
        <v>0</v>
      </c>
      <c r="W237" s="1558">
        <f t="shared" si="119"/>
        <v>0</v>
      </c>
      <c r="X237" s="1558">
        <f t="shared" si="119"/>
        <v>0</v>
      </c>
      <c r="Y237" s="1558">
        <f t="shared" si="119"/>
        <v>0</v>
      </c>
      <c r="Z237" s="1558">
        <f t="shared" si="119"/>
        <v>0</v>
      </c>
      <c r="AA237" s="1558">
        <f>AA102</f>
        <v>0</v>
      </c>
      <c r="AB237" s="1558">
        <f>AB102</f>
        <v>0</v>
      </c>
      <c r="AE237" s="828"/>
      <c r="AF237" s="497" t="str">
        <f t="shared" si="109"/>
        <v/>
      </c>
      <c r="AG237" s="498" t="str">
        <f t="shared" si="110"/>
        <v/>
      </c>
      <c r="AH237" s="498" t="str">
        <f t="shared" si="111"/>
        <v/>
      </c>
      <c r="AI237" s="498" t="str">
        <f t="shared" si="112"/>
        <v/>
      </c>
      <c r="AJ237" s="499" t="str">
        <f t="shared" si="113"/>
        <v/>
      </c>
      <c r="AK237" s="828"/>
    </row>
    <row r="238" spans="1:37" s="827" customFormat="1">
      <c r="B238" s="1559" t="s">
        <v>847</v>
      </c>
      <c r="E238" s="1557" t="s">
        <v>729</v>
      </c>
      <c r="F238" s="1558">
        <f t="shared" ref="F238:U238" si="120">F103</f>
        <v>0</v>
      </c>
      <c r="G238" s="1558">
        <f t="shared" si="120"/>
        <v>0</v>
      </c>
      <c r="H238" s="1558">
        <f t="shared" si="120"/>
        <v>0</v>
      </c>
      <c r="I238" s="1558">
        <f t="shared" si="120"/>
        <v>0</v>
      </c>
      <c r="J238" s="1558">
        <f t="shared" si="120"/>
        <v>0</v>
      </c>
      <c r="K238" s="1558">
        <f t="shared" si="120"/>
        <v>0</v>
      </c>
      <c r="L238" s="1558">
        <f t="shared" si="120"/>
        <v>0</v>
      </c>
      <c r="M238" s="1558">
        <f t="shared" si="120"/>
        <v>0</v>
      </c>
      <c r="N238" s="1558">
        <f t="shared" si="120"/>
        <v>0</v>
      </c>
      <c r="O238" s="1558">
        <f t="shared" si="120"/>
        <v>0</v>
      </c>
      <c r="P238" s="1558">
        <f t="shared" si="120"/>
        <v>0</v>
      </c>
      <c r="Q238" s="1558">
        <f t="shared" si="120"/>
        <v>0</v>
      </c>
      <c r="R238" s="1558">
        <f t="shared" si="120"/>
        <v>0</v>
      </c>
      <c r="S238" s="1558">
        <f t="shared" si="120"/>
        <v>0</v>
      </c>
      <c r="T238" s="1558">
        <f t="shared" si="120"/>
        <v>0</v>
      </c>
      <c r="U238" s="1558">
        <f t="shared" si="120"/>
        <v>0</v>
      </c>
      <c r="V238" s="1558">
        <f t="shared" si="119"/>
        <v>0</v>
      </c>
      <c r="W238" s="1558">
        <f t="shared" si="119"/>
        <v>0</v>
      </c>
      <c r="X238" s="1558">
        <f t="shared" si="119"/>
        <v>0</v>
      </c>
      <c r="Y238" s="1558">
        <f t="shared" si="119"/>
        <v>0</v>
      </c>
      <c r="Z238" s="1558">
        <f t="shared" si="119"/>
        <v>0</v>
      </c>
      <c r="AA238" s="1558">
        <f>AA103</f>
        <v>0</v>
      </c>
      <c r="AB238" s="1558">
        <f>AB103</f>
        <v>0</v>
      </c>
      <c r="AE238" s="828"/>
      <c r="AF238" s="497" t="str">
        <f t="shared" si="109"/>
        <v/>
      </c>
      <c r="AG238" s="498" t="str">
        <f t="shared" si="110"/>
        <v/>
      </c>
      <c r="AH238" s="498" t="str">
        <f t="shared" si="111"/>
        <v/>
      </c>
      <c r="AI238" s="498" t="str">
        <f t="shared" si="112"/>
        <v/>
      </c>
      <c r="AJ238" s="499" t="str">
        <f t="shared" si="113"/>
        <v/>
      </c>
      <c r="AK238" s="828"/>
    </row>
    <row r="239" spans="1:37" s="827" customFormat="1">
      <c r="B239" s="1559" t="s">
        <v>848</v>
      </c>
      <c r="E239" s="1557" t="s">
        <v>729</v>
      </c>
      <c r="F239" s="1558">
        <f>F106</f>
        <v>0</v>
      </c>
      <c r="G239" s="1558">
        <f t="shared" ref="G239:Z239" si="121">G106</f>
        <v>0</v>
      </c>
      <c r="H239" s="1558">
        <f t="shared" si="121"/>
        <v>0</v>
      </c>
      <c r="I239" s="1558">
        <f t="shared" si="121"/>
        <v>0</v>
      </c>
      <c r="J239" s="1558">
        <f t="shared" si="121"/>
        <v>0</v>
      </c>
      <c r="K239" s="1558">
        <f t="shared" si="121"/>
        <v>0</v>
      </c>
      <c r="L239" s="1558">
        <f t="shared" si="121"/>
        <v>0</v>
      </c>
      <c r="M239" s="1558">
        <f t="shared" si="121"/>
        <v>0</v>
      </c>
      <c r="N239" s="1558">
        <f t="shared" si="121"/>
        <v>0</v>
      </c>
      <c r="O239" s="1558">
        <f t="shared" si="121"/>
        <v>0</v>
      </c>
      <c r="P239" s="1558">
        <f t="shared" si="121"/>
        <v>0</v>
      </c>
      <c r="Q239" s="1558">
        <f t="shared" si="121"/>
        <v>0</v>
      </c>
      <c r="R239" s="1558">
        <f t="shared" si="121"/>
        <v>0</v>
      </c>
      <c r="S239" s="1558">
        <f t="shared" si="121"/>
        <v>0</v>
      </c>
      <c r="T239" s="1558">
        <f t="shared" si="121"/>
        <v>0</v>
      </c>
      <c r="U239" s="1558">
        <f t="shared" si="121"/>
        <v>0</v>
      </c>
      <c r="V239" s="1558">
        <f t="shared" si="121"/>
        <v>0</v>
      </c>
      <c r="W239" s="1558">
        <f t="shared" si="121"/>
        <v>0</v>
      </c>
      <c r="X239" s="1558">
        <f t="shared" si="121"/>
        <v>0</v>
      </c>
      <c r="Y239" s="1558">
        <f t="shared" si="121"/>
        <v>0</v>
      </c>
      <c r="Z239" s="1558">
        <f t="shared" si="121"/>
        <v>0</v>
      </c>
      <c r="AA239" s="1558">
        <f>AA106</f>
        <v>0</v>
      </c>
      <c r="AB239" s="1558">
        <f>AB106</f>
        <v>0</v>
      </c>
      <c r="AE239" s="828"/>
      <c r="AF239" s="497" t="str">
        <f t="shared" si="109"/>
        <v/>
      </c>
      <c r="AG239" s="498" t="str">
        <f t="shared" si="110"/>
        <v/>
      </c>
      <c r="AH239" s="498" t="str">
        <f t="shared" si="111"/>
        <v/>
      </c>
      <c r="AI239" s="498" t="str">
        <f t="shared" si="112"/>
        <v/>
      </c>
      <c r="AJ239" s="499" t="str">
        <f t="shared" si="113"/>
        <v/>
      </c>
      <c r="AK239" s="828"/>
    </row>
    <row r="240" spans="1:37" s="37" customFormat="1">
      <c r="A240" s="36"/>
      <c r="B240" s="1"/>
      <c r="C240" s="36"/>
      <c r="D240" s="36"/>
      <c r="E240" s="53"/>
      <c r="F240" s="388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4"/>
      <c r="AA240" s="4"/>
      <c r="AB240" s="4"/>
      <c r="AC240" s="4"/>
      <c r="AE240" s="38"/>
      <c r="AF240" s="498"/>
      <c r="AG240" s="498"/>
      <c r="AH240" s="498"/>
      <c r="AI240" s="498"/>
      <c r="AJ240" s="498"/>
      <c r="AK240" s="38"/>
    </row>
    <row r="241" spans="1:37" s="37" customFormat="1">
      <c r="E241" s="48"/>
      <c r="AE241" s="38"/>
      <c r="AF241" s="50"/>
      <c r="AG241" s="50"/>
      <c r="AH241" s="50"/>
      <c r="AI241" s="50"/>
      <c r="AJ241" s="50"/>
      <c r="AK241" s="38"/>
    </row>
    <row r="242" spans="1:37" s="192" customFormat="1" ht="15">
      <c r="A242" s="193" t="s">
        <v>2038</v>
      </c>
      <c r="B242" s="193"/>
      <c r="C242" s="193"/>
      <c r="D242" s="193"/>
      <c r="E242" s="193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E242" s="191"/>
      <c r="AF242" s="50"/>
      <c r="AG242" s="50"/>
      <c r="AH242" s="50"/>
      <c r="AI242" s="50"/>
      <c r="AJ242" s="50"/>
      <c r="AK242" s="191"/>
    </row>
    <row r="243" spans="1:37" s="192" customFormat="1" ht="14.25">
      <c r="A243" s="191"/>
      <c r="B243" s="1561"/>
      <c r="C243" s="1562"/>
      <c r="D243" s="60"/>
      <c r="E243" s="60"/>
      <c r="F243" s="181">
        <v>1990</v>
      </c>
      <c r="G243" s="60">
        <f t="shared" ref="G243:W243" si="122">F243+1</f>
        <v>1991</v>
      </c>
      <c r="H243" s="60">
        <f t="shared" si="122"/>
        <v>1992</v>
      </c>
      <c r="I243" s="60">
        <f t="shared" si="122"/>
        <v>1993</v>
      </c>
      <c r="J243" s="60">
        <f t="shared" si="122"/>
        <v>1994</v>
      </c>
      <c r="K243" s="60">
        <f t="shared" si="122"/>
        <v>1995</v>
      </c>
      <c r="L243" s="60">
        <f t="shared" si="122"/>
        <v>1996</v>
      </c>
      <c r="M243" s="60">
        <f t="shared" si="122"/>
        <v>1997</v>
      </c>
      <c r="N243" s="60">
        <f t="shared" si="122"/>
        <v>1998</v>
      </c>
      <c r="O243" s="60">
        <f t="shared" si="122"/>
        <v>1999</v>
      </c>
      <c r="P243" s="60">
        <f t="shared" si="122"/>
        <v>2000</v>
      </c>
      <c r="Q243" s="60">
        <f t="shared" si="122"/>
        <v>2001</v>
      </c>
      <c r="R243" s="60">
        <f t="shared" si="122"/>
        <v>2002</v>
      </c>
      <c r="S243" s="60">
        <f t="shared" si="122"/>
        <v>2003</v>
      </c>
      <c r="T243" s="60">
        <f t="shared" si="122"/>
        <v>2004</v>
      </c>
      <c r="U243" s="60">
        <f t="shared" si="122"/>
        <v>2005</v>
      </c>
      <c r="V243" s="60">
        <f t="shared" si="122"/>
        <v>2006</v>
      </c>
      <c r="W243" s="60">
        <f t="shared" si="122"/>
        <v>2007</v>
      </c>
      <c r="X243" s="60">
        <f>W243+1</f>
        <v>2008</v>
      </c>
      <c r="Y243" s="60">
        <f>X243+1</f>
        <v>2009</v>
      </c>
      <c r="Z243" s="182">
        <f>Y243+1</f>
        <v>2010</v>
      </c>
      <c r="AA243" s="182">
        <f>Z243+1</f>
        <v>2011</v>
      </c>
      <c r="AB243" s="182">
        <f>AA243+1</f>
        <v>2012</v>
      </c>
      <c r="AC243" s="59"/>
      <c r="AE243" s="191"/>
      <c r="AF243" s="50"/>
      <c r="AG243" s="50"/>
      <c r="AH243" s="50"/>
      <c r="AI243" s="50"/>
      <c r="AJ243" s="50"/>
      <c r="AK243" s="191"/>
    </row>
    <row r="244" spans="1:37" ht="13.5" customHeight="1">
      <c r="A244" s="4"/>
      <c r="B244" s="1563" t="str">
        <f>IF(D245=1,B213,IF(D245=2,B214,IF(D245=3,B215,IF(D245=4,B216,IF(D245=5,B218,"")))))</f>
        <v>Unit consumption of households per dwelling  (or households)</v>
      </c>
      <c r="C244" s="1564"/>
      <c r="D244" s="195"/>
      <c r="E244" s="677"/>
      <c r="F244" s="197" t="e">
        <f t="shared" ref="F244:O244" si="123">IF(ISNUMBER(IF($D$245=1,F212,IF($D$245=2,F214,IF($D$245=3,F215,IF($D$245=4,F216,IF($D$245=5,F218,""))))))=FALSE,#N/A,IF($D$245=1,F212,IF($D$245=2,F214,IF($D$245=3,F215,IF($D$245=4,F216,IF($D$245=5,F218,""))))))</f>
        <v>#N/A</v>
      </c>
      <c r="G244" s="198" t="e">
        <f t="shared" si="123"/>
        <v>#N/A</v>
      </c>
      <c r="H244" s="198" t="e">
        <f t="shared" si="123"/>
        <v>#N/A</v>
      </c>
      <c r="I244" s="198" t="e">
        <f t="shared" si="123"/>
        <v>#N/A</v>
      </c>
      <c r="J244" s="198" t="e">
        <f t="shared" si="123"/>
        <v>#N/A</v>
      </c>
      <c r="K244" s="198" t="e">
        <f t="shared" si="123"/>
        <v>#N/A</v>
      </c>
      <c r="L244" s="198" t="e">
        <f t="shared" si="123"/>
        <v>#N/A</v>
      </c>
      <c r="M244" s="198" t="e">
        <f t="shared" si="123"/>
        <v>#N/A</v>
      </c>
      <c r="N244" s="198" t="e">
        <f t="shared" si="123"/>
        <v>#N/A</v>
      </c>
      <c r="O244" s="198" t="e">
        <f t="shared" si="123"/>
        <v>#N/A</v>
      </c>
      <c r="P244" s="198" t="e">
        <f>IF(ISNUMBER(IF($D$245=1,P213,IF($D$245=2,P214,IF($D$245=3,P215,IF($D$245=4,P216,IF($D$245=5,P218,""))))))=FALSE,#N/A,IF($D$245=1,P213,IF($D$245=2,P214,IF($D$245=3,P215,IF($D$245=4,P216,IF($D$245=5,P218,""))))))</f>
        <v>#N/A</v>
      </c>
      <c r="Q244" s="198" t="e">
        <f t="shared" ref="Q244:AA244" si="124">IF(ISNUMBER(IF($D$245=1,Q213,IF($D$245=2,Q214,IF($D$245=3,Q215,IF($D$245=4,Q216,IF($D$245=5,Q218,""))))))=FALSE,#N/A,IF($D$245=1,Q213,IF($D$245=2,Q214,IF($D$245=3,Q215,IF($D$245=4,Q216,IF($D$245=5,Q218,""))))))</f>
        <v>#N/A</v>
      </c>
      <c r="R244" s="198" t="e">
        <f t="shared" si="124"/>
        <v>#N/A</v>
      </c>
      <c r="S244" s="198" t="e">
        <f t="shared" si="124"/>
        <v>#N/A</v>
      </c>
      <c r="T244" s="198" t="e">
        <f t="shared" si="124"/>
        <v>#N/A</v>
      </c>
      <c r="U244" s="198" t="e">
        <f t="shared" si="124"/>
        <v>#N/A</v>
      </c>
      <c r="V244" s="198" t="e">
        <f t="shared" si="124"/>
        <v>#N/A</v>
      </c>
      <c r="W244" s="198" t="e">
        <f t="shared" si="124"/>
        <v>#N/A</v>
      </c>
      <c r="X244" s="198" t="e">
        <f t="shared" si="124"/>
        <v>#N/A</v>
      </c>
      <c r="Y244" s="198" t="e">
        <f t="shared" si="124"/>
        <v>#N/A</v>
      </c>
      <c r="Z244" s="198" t="e">
        <f t="shared" si="124"/>
        <v>#N/A</v>
      </c>
      <c r="AA244" s="198" t="e">
        <f t="shared" si="124"/>
        <v>#N/A</v>
      </c>
      <c r="AB244" s="198" t="e">
        <f t="shared" ref="AB244" si="125">IF(ISNUMBER(IF($D$245=1,AB213,IF($D$245=2,AB214,IF($D$245=3,AB215,IF($D$245=4,AB216,IF($D$245=5,AB218,""))))))=FALSE,#N/A,IF($D$245=1,AB213,IF($D$245=2,AB214,IF($D$245=3,AB215,IF($D$245=4,AB216,IF($D$245=5,AB218,""))))))</f>
        <v>#N/A</v>
      </c>
      <c r="AE244" s="45"/>
      <c r="AF244" s="50"/>
      <c r="AG244" s="50"/>
      <c r="AH244" s="50"/>
      <c r="AI244" s="50"/>
      <c r="AJ244" s="50"/>
      <c r="AK244" s="45"/>
    </row>
    <row r="245" spans="1:37" ht="13.5" customHeight="1">
      <c r="A245" s="4"/>
      <c r="C245" s="183"/>
      <c r="D245" s="184">
        <v>3</v>
      </c>
      <c r="E245" s="185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45"/>
      <c r="Y245" s="4"/>
      <c r="Z245" s="4"/>
      <c r="AA245" s="4"/>
      <c r="AB245" s="4"/>
      <c r="AC245" s="4"/>
      <c r="AE245" s="45"/>
      <c r="AF245" s="50"/>
      <c r="AG245" s="50"/>
      <c r="AH245" s="50"/>
      <c r="AI245" s="50"/>
      <c r="AJ245" s="50"/>
      <c r="AK245" s="45"/>
    </row>
    <row r="246" spans="1:37">
      <c r="A246" s="4"/>
      <c r="B246" s="186"/>
      <c r="C246" s="186"/>
      <c r="D246" s="184"/>
      <c r="E246" s="185"/>
      <c r="F246" s="186"/>
      <c r="G246" s="186"/>
      <c r="H246" s="186"/>
      <c r="I246" s="186"/>
      <c r="J246" s="186"/>
      <c r="K246" s="186"/>
      <c r="L246" s="186"/>
      <c r="M246" s="186"/>
      <c r="N246" s="186"/>
      <c r="O246" s="186"/>
      <c r="P246" s="186"/>
      <c r="Q246" s="186"/>
      <c r="R246" s="186"/>
      <c r="S246" s="186"/>
      <c r="T246" s="186"/>
      <c r="U246" s="186"/>
      <c r="V246" s="186"/>
      <c r="W246" s="186"/>
      <c r="X246" s="186"/>
      <c r="Y246" s="4"/>
      <c r="Z246" s="4"/>
      <c r="AA246" s="4"/>
      <c r="AB246" s="4"/>
      <c r="AC246" s="4"/>
      <c r="AE246" s="45"/>
      <c r="AF246" s="50"/>
      <c r="AG246" s="50"/>
      <c r="AH246" s="50"/>
      <c r="AI246" s="50"/>
      <c r="AJ246" s="50"/>
      <c r="AK246" s="45"/>
    </row>
    <row r="247" spans="1:37" s="1425" customFormat="1">
      <c r="A247"/>
      <c r="D247" s="77"/>
      <c r="E247" s="53"/>
      <c r="F247" s="1560"/>
      <c r="G247" s="1560"/>
      <c r="H247" s="1560"/>
      <c r="I247" s="1560"/>
      <c r="J247" s="1560"/>
      <c r="K247" s="1560"/>
      <c r="L247" s="1560"/>
      <c r="M247" s="1560"/>
      <c r="N247" s="1560"/>
      <c r="O247" s="1560"/>
      <c r="P247" s="1560"/>
      <c r="Q247" s="1560"/>
      <c r="R247" s="1560"/>
      <c r="S247"/>
      <c r="U247" s="45"/>
      <c r="V247" s="50"/>
      <c r="W247" s="50"/>
      <c r="X247" s="50"/>
      <c r="Y247" s="50"/>
      <c r="Z247" s="50"/>
      <c r="AA247" s="45"/>
    </row>
    <row r="248" spans="1:37" s="1425" customFormat="1">
      <c r="A248"/>
      <c r="B248"/>
      <c r="C248"/>
      <c r="D248" s="77"/>
      <c r="E248" s="53"/>
      <c r="F248" s="1560"/>
      <c r="G248" s="1560"/>
      <c r="H248" s="1560"/>
      <c r="I248" s="1560"/>
      <c r="J248" s="1560"/>
      <c r="K248" s="1560"/>
      <c r="L248" s="1560"/>
      <c r="M248" s="1560"/>
      <c r="N248" s="1560"/>
      <c r="O248" s="1560"/>
      <c r="P248" s="1560"/>
      <c r="Q248" s="1560"/>
      <c r="R248" s="1560"/>
      <c r="S248"/>
      <c r="U248" s="45"/>
      <c r="V248" s="50"/>
      <c r="W248" s="50"/>
      <c r="X248" s="50"/>
      <c r="Y248" s="50"/>
      <c r="Z248" s="50"/>
      <c r="AA248" s="45"/>
    </row>
    <row r="249" spans="1:37" s="1425" customFormat="1">
      <c r="A249"/>
      <c r="B249"/>
      <c r="C249"/>
      <c r="D249" s="77"/>
      <c r="E249" s="53"/>
      <c r="F249" s="1560"/>
      <c r="G249" s="1560"/>
      <c r="H249" s="1560"/>
      <c r="I249" s="1560"/>
      <c r="J249" s="1560"/>
      <c r="K249" s="1560"/>
      <c r="L249" s="1560"/>
      <c r="M249" s="1560"/>
      <c r="N249" s="1560"/>
      <c r="O249" s="1560"/>
      <c r="P249" s="1560"/>
      <c r="Q249" s="1560"/>
      <c r="R249" s="1560"/>
      <c r="S249"/>
      <c r="U249" s="45"/>
      <c r="V249" s="50"/>
      <c r="W249" s="50"/>
      <c r="X249" s="50"/>
      <c r="Y249" s="50"/>
      <c r="Z249" s="50"/>
      <c r="AA249" s="45"/>
    </row>
    <row r="250" spans="1:37" s="1425" customFormat="1">
      <c r="A250"/>
      <c r="B250"/>
      <c r="C250"/>
      <c r="D250" s="77"/>
      <c r="E250" s="53"/>
      <c r="F250" s="1560"/>
      <c r="G250" s="1560"/>
      <c r="H250" s="1560"/>
      <c r="I250" s="1560"/>
      <c r="J250" s="1560"/>
      <c r="K250" s="1560"/>
      <c r="L250" s="1560"/>
      <c r="M250" s="1560"/>
      <c r="N250" s="1560"/>
      <c r="O250" s="1560"/>
      <c r="P250" s="1560"/>
      <c r="Q250" s="1560"/>
      <c r="R250" s="1560"/>
      <c r="S250"/>
      <c r="U250" s="45"/>
      <c r="V250" s="50"/>
      <c r="W250" s="50"/>
      <c r="X250" s="50"/>
      <c r="Y250" s="50"/>
      <c r="Z250" s="50"/>
      <c r="AA250" s="45"/>
    </row>
    <row r="251" spans="1:37" s="1425" customFormat="1">
      <c r="A251"/>
      <c r="B251"/>
      <c r="C251"/>
      <c r="D251" s="77"/>
      <c r="E251" s="53"/>
      <c r="F251" s="1560"/>
      <c r="G251" s="1560"/>
      <c r="H251" s="1560"/>
      <c r="I251" s="1560"/>
      <c r="J251" s="1560"/>
      <c r="K251" s="1560"/>
      <c r="L251" s="1560"/>
      <c r="M251" s="1560"/>
      <c r="N251" s="1560"/>
      <c r="O251" s="1560"/>
      <c r="P251" s="1560"/>
      <c r="Q251" s="1560"/>
      <c r="R251" s="1560"/>
      <c r="S251"/>
      <c r="U251" s="45"/>
      <c r="V251" s="50"/>
      <c r="W251" s="50"/>
      <c r="X251" s="50"/>
      <c r="Y251" s="50"/>
      <c r="Z251" s="50"/>
      <c r="AA251" s="45"/>
    </row>
    <row r="252" spans="1:37" s="1425" customFormat="1">
      <c r="A252"/>
      <c r="B252"/>
      <c r="C252"/>
      <c r="D252" s="77"/>
      <c r="E252" s="53"/>
      <c r="F252" s="1560"/>
      <c r="G252" s="1560"/>
      <c r="H252" s="1560"/>
      <c r="I252" s="1560"/>
      <c r="J252" s="1560"/>
      <c r="K252" s="1560"/>
      <c r="L252" s="1560"/>
      <c r="M252" s="1560"/>
      <c r="N252" s="1560"/>
      <c r="O252" s="1560"/>
      <c r="P252" s="1560"/>
      <c r="Q252" s="1560"/>
      <c r="R252" s="1560"/>
      <c r="S252"/>
      <c r="U252" s="45"/>
      <c r="V252" s="50"/>
      <c r="W252" s="50"/>
      <c r="X252" s="50"/>
      <c r="Y252" s="50"/>
      <c r="Z252" s="50"/>
      <c r="AA252" s="45"/>
    </row>
    <row r="253" spans="1:37" s="1425" customFormat="1">
      <c r="A253"/>
      <c r="B253"/>
      <c r="C253"/>
      <c r="D253" s="77"/>
      <c r="E253" s="53"/>
      <c r="F253" s="1560"/>
      <c r="G253" s="1560"/>
      <c r="H253" s="1560"/>
      <c r="I253" s="1560"/>
      <c r="J253" s="1560"/>
      <c r="K253" s="1560"/>
      <c r="L253" s="1560"/>
      <c r="M253" s="1560"/>
      <c r="N253" s="1560"/>
      <c r="O253" s="1560"/>
      <c r="P253" s="1560"/>
      <c r="Q253" s="1560"/>
      <c r="R253" s="1560"/>
      <c r="S253"/>
      <c r="U253" s="45"/>
      <c r="V253" s="50"/>
      <c r="W253" s="50"/>
      <c r="X253" s="50"/>
      <c r="Y253" s="50"/>
      <c r="Z253" s="50"/>
      <c r="AA253" s="45"/>
    </row>
    <row r="254" spans="1:37" s="1425" customFormat="1">
      <c r="A254"/>
      <c r="B254"/>
      <c r="C254"/>
      <c r="D254" s="77"/>
      <c r="E254" s="53"/>
      <c r="F254" s="1560"/>
      <c r="G254" s="1560"/>
      <c r="H254" s="1560"/>
      <c r="I254" s="1560"/>
      <c r="J254" s="1560"/>
      <c r="K254" s="1560"/>
      <c r="L254" s="1560"/>
      <c r="M254" s="1560"/>
      <c r="N254" s="1560"/>
      <c r="O254" s="1560"/>
      <c r="P254" s="1560"/>
      <c r="Q254" s="1560"/>
      <c r="R254" s="1560"/>
      <c r="S254"/>
      <c r="U254" s="45"/>
      <c r="V254" s="50"/>
      <c r="W254" s="50"/>
      <c r="X254" s="50"/>
      <c r="Y254" s="50"/>
      <c r="Z254" s="50"/>
      <c r="AA254" s="45"/>
    </row>
    <row r="255" spans="1:37" s="1425" customFormat="1">
      <c r="A255"/>
      <c r="B255"/>
      <c r="C255"/>
      <c r="D255" s="77"/>
      <c r="E255" s="53"/>
      <c r="F255" s="1560"/>
      <c r="G255" s="1560"/>
      <c r="H255" s="1560"/>
      <c r="I255" s="1560"/>
      <c r="J255" s="1560"/>
      <c r="K255" s="1560"/>
      <c r="L255" s="1560"/>
      <c r="M255" s="1560"/>
      <c r="N255" s="1560"/>
      <c r="O255" s="1560"/>
      <c r="P255" s="1560"/>
      <c r="Q255" s="1560"/>
      <c r="R255" s="1560"/>
      <c r="S255"/>
      <c r="U255" s="45"/>
      <c r="V255" s="50"/>
      <c r="W255" s="50"/>
      <c r="X255" s="50"/>
      <c r="Y255" s="50"/>
      <c r="Z255" s="50"/>
      <c r="AA255" s="45"/>
    </row>
    <row r="256" spans="1:37" s="1425" customFormat="1">
      <c r="A256"/>
      <c r="B256"/>
      <c r="C256"/>
      <c r="D256" s="77"/>
      <c r="E256" s="53"/>
      <c r="F256" s="1560"/>
      <c r="G256" s="1560"/>
      <c r="H256" s="1560"/>
      <c r="I256" s="1560"/>
      <c r="J256" s="1560"/>
      <c r="K256" s="1560"/>
      <c r="L256" s="1560"/>
      <c r="M256" s="1560"/>
      <c r="N256" s="1560"/>
      <c r="O256" s="1560"/>
      <c r="P256" s="1560"/>
      <c r="Q256" s="1560"/>
      <c r="R256" s="1560"/>
      <c r="S256"/>
      <c r="U256" s="45"/>
      <c r="V256" s="50"/>
      <c r="W256" s="50"/>
      <c r="X256" s="50"/>
      <c r="Y256" s="50"/>
      <c r="Z256" s="50"/>
      <c r="AA256" s="45"/>
    </row>
    <row r="257" spans="1:37" s="1425" customFormat="1">
      <c r="A257"/>
      <c r="B257"/>
      <c r="C257"/>
      <c r="D257" s="77"/>
      <c r="E257" s="53"/>
      <c r="F257" s="1560"/>
      <c r="G257" s="1560"/>
      <c r="H257" s="1560"/>
      <c r="I257" s="1560"/>
      <c r="J257" s="1560"/>
      <c r="K257" s="1560"/>
      <c r="L257" s="1560"/>
      <c r="M257" s="1560"/>
      <c r="N257" s="1560"/>
      <c r="O257" s="1560"/>
      <c r="P257" s="1560"/>
      <c r="Q257" s="1560"/>
      <c r="R257" s="1560"/>
      <c r="S257"/>
      <c r="U257" s="45"/>
      <c r="V257" s="50"/>
      <c r="W257" s="50"/>
      <c r="X257" s="50"/>
      <c r="Y257" s="50"/>
      <c r="Z257" s="50"/>
      <c r="AA257" s="45"/>
    </row>
    <row r="258" spans="1:37" s="1425" customFormat="1">
      <c r="A258"/>
      <c r="B258"/>
      <c r="C258"/>
      <c r="D258" s="77"/>
      <c r="E258" s="53"/>
      <c r="F258" s="1560"/>
      <c r="G258" s="1560"/>
      <c r="H258" s="1560"/>
      <c r="I258" s="1560"/>
      <c r="J258" s="1560"/>
      <c r="K258" s="1560"/>
      <c r="L258" s="1560"/>
      <c r="M258" s="1560"/>
      <c r="N258" s="1560"/>
      <c r="O258" s="1560"/>
      <c r="P258" s="1560"/>
      <c r="Q258" s="1560"/>
      <c r="R258" s="1560"/>
      <c r="S258"/>
      <c r="U258" s="45"/>
      <c r="V258" s="50"/>
      <c r="W258" s="50"/>
      <c r="X258" s="50"/>
      <c r="Y258" s="50"/>
      <c r="Z258" s="50"/>
      <c r="AA258" s="45"/>
    </row>
    <row r="259" spans="1:37" s="1425" customFormat="1">
      <c r="A259"/>
      <c r="B259"/>
      <c r="C259"/>
      <c r="D259" s="77"/>
      <c r="E259" s="53"/>
      <c r="F259" s="1560"/>
      <c r="G259" s="1560"/>
      <c r="H259" s="1560"/>
      <c r="I259" s="1560"/>
      <c r="J259" s="1560"/>
      <c r="K259" s="1560"/>
      <c r="L259" s="1560"/>
      <c r="M259" s="1560"/>
      <c r="N259" s="1560"/>
      <c r="O259" s="1560"/>
      <c r="P259" s="1560"/>
      <c r="Q259" s="1560"/>
      <c r="R259" s="1560"/>
      <c r="S259"/>
      <c r="U259" s="45"/>
      <c r="V259" s="50"/>
      <c r="W259" s="50"/>
      <c r="X259" s="50"/>
      <c r="Y259" s="50"/>
      <c r="Z259" s="50"/>
      <c r="AA259" s="45"/>
    </row>
    <row r="260" spans="1:37" s="1425" customFormat="1">
      <c r="A260"/>
      <c r="B260"/>
      <c r="C260"/>
      <c r="D260" s="77"/>
      <c r="E260" s="53"/>
      <c r="F260" s="1560"/>
      <c r="G260" s="1560"/>
      <c r="H260" s="1560"/>
      <c r="I260" s="1560"/>
      <c r="J260" s="1560"/>
      <c r="K260" s="1560"/>
      <c r="L260" s="1560"/>
      <c r="M260" s="1560"/>
      <c r="N260" s="1560"/>
      <c r="O260" s="1560"/>
      <c r="P260" s="1560"/>
      <c r="Q260" s="1560"/>
      <c r="R260" s="1560"/>
      <c r="S260"/>
      <c r="U260" s="45"/>
      <c r="V260" s="50"/>
      <c r="W260" s="50"/>
      <c r="X260" s="50"/>
      <c r="Y260" s="50"/>
      <c r="Z260" s="50"/>
      <c r="AA260" s="45"/>
    </row>
    <row r="261" spans="1:37" s="1425" customFormat="1">
      <c r="A261"/>
      <c r="B261"/>
      <c r="C261"/>
      <c r="D261" s="77"/>
      <c r="E261" s="53"/>
      <c r="F261" s="1560"/>
      <c r="G261" s="1560"/>
      <c r="H261" s="1560"/>
      <c r="I261" s="1560"/>
      <c r="J261" s="1560"/>
      <c r="K261" s="1560"/>
      <c r="L261" s="1560"/>
      <c r="M261" s="1560"/>
      <c r="N261" s="1560"/>
      <c r="O261" s="1560"/>
      <c r="P261" s="1560"/>
      <c r="Q261" s="1560"/>
      <c r="R261" s="1560"/>
      <c r="S261"/>
      <c r="U261" s="45"/>
      <c r="V261" s="50"/>
      <c r="W261" s="50"/>
      <c r="X261" s="50"/>
      <c r="Y261" s="50"/>
      <c r="Z261" s="50"/>
      <c r="AA261" s="45"/>
    </row>
    <row r="262" spans="1:37" s="1425" customFormat="1">
      <c r="A262"/>
      <c r="B262"/>
      <c r="C262"/>
      <c r="D262" s="77"/>
      <c r="E262" s="53"/>
      <c r="F262" s="1560"/>
      <c r="G262" s="1560"/>
      <c r="H262" s="1560"/>
      <c r="I262" s="1560"/>
      <c r="J262" s="1560"/>
      <c r="K262" s="1560"/>
      <c r="L262" s="1560"/>
      <c r="M262" s="1560"/>
      <c r="N262" s="1560"/>
      <c r="O262" s="1560"/>
      <c r="P262" s="1560"/>
      <c r="Q262" s="1560"/>
      <c r="R262" s="1560"/>
      <c r="S262"/>
      <c r="U262" s="45"/>
      <c r="V262" s="50"/>
      <c r="W262" s="50"/>
      <c r="X262" s="50"/>
      <c r="Y262" s="50"/>
      <c r="Z262" s="50"/>
      <c r="AA262" s="45"/>
    </row>
    <row r="263" spans="1:37" s="1425" customFormat="1">
      <c r="A263"/>
      <c r="B263"/>
      <c r="C263"/>
      <c r="D263" s="77"/>
      <c r="E263" s="53"/>
      <c r="F263" s="1560"/>
      <c r="G263" s="1560"/>
      <c r="H263" s="1560"/>
      <c r="I263" s="1560"/>
      <c r="J263" s="1560"/>
      <c r="K263" s="1560"/>
      <c r="L263" s="1560"/>
      <c r="M263" s="1560"/>
      <c r="N263" s="1560"/>
      <c r="O263" s="1560"/>
      <c r="P263" s="1560"/>
      <c r="Q263" s="1560"/>
      <c r="R263" s="1560"/>
      <c r="S263"/>
      <c r="U263" s="45"/>
      <c r="V263" s="50"/>
      <c r="W263" s="50"/>
      <c r="X263" s="50"/>
      <c r="Y263" s="50"/>
      <c r="Z263" s="50"/>
      <c r="AA263" s="45"/>
    </row>
    <row r="264" spans="1:37" s="1425" customFormat="1">
      <c r="A264"/>
      <c r="B264"/>
      <c r="C264"/>
      <c r="D264" s="77"/>
      <c r="E264" s="53"/>
      <c r="F264" s="1560"/>
      <c r="G264" s="1560"/>
      <c r="H264" s="1560"/>
      <c r="I264" s="1560"/>
      <c r="J264" s="1560"/>
      <c r="K264" s="1560"/>
      <c r="L264" s="1560"/>
      <c r="M264" s="1560"/>
      <c r="N264" s="1560"/>
      <c r="O264" s="1560"/>
      <c r="P264" s="1560"/>
      <c r="Q264" s="1560"/>
      <c r="R264" s="1560"/>
      <c r="S264"/>
      <c r="U264" s="45"/>
      <c r="V264" s="50"/>
      <c r="W264" s="50"/>
      <c r="X264" s="50"/>
      <c r="Y264" s="50"/>
      <c r="Z264" s="50"/>
      <c r="AA264" s="45"/>
    </row>
    <row r="265" spans="1:37" s="1425" customFormat="1">
      <c r="A265"/>
      <c r="B265"/>
      <c r="C265"/>
      <c r="D265" s="77"/>
      <c r="E265" s="53"/>
      <c r="F265" s="1560"/>
      <c r="G265" s="1560"/>
      <c r="H265" s="1560"/>
      <c r="I265" s="1560"/>
      <c r="J265" s="1560"/>
      <c r="K265" s="1560"/>
      <c r="L265" s="1560"/>
      <c r="M265" s="1560"/>
      <c r="N265" s="1560"/>
      <c r="O265" s="1560"/>
      <c r="P265" s="1560"/>
      <c r="Q265" s="1560"/>
      <c r="R265" s="1560"/>
      <c r="S265"/>
      <c r="U265" s="45"/>
      <c r="V265" s="50"/>
      <c r="W265" s="50"/>
      <c r="X265" s="50"/>
      <c r="Y265" s="50"/>
      <c r="Z265" s="50"/>
      <c r="AA265" s="45"/>
    </row>
    <row r="266" spans="1:37" s="1425" customFormat="1">
      <c r="A266"/>
      <c r="B266"/>
      <c r="C266"/>
      <c r="D266" s="77"/>
      <c r="E266" s="53"/>
      <c r="F266" s="1560"/>
      <c r="G266" s="1560"/>
      <c r="H266" s="1560"/>
      <c r="I266" s="1560"/>
      <c r="J266" s="1560"/>
      <c r="K266" s="1560"/>
      <c r="L266" s="1560"/>
      <c r="M266" s="1560"/>
      <c r="N266" s="1560"/>
      <c r="O266" s="1560"/>
      <c r="P266" s="1560"/>
      <c r="Q266" s="1560"/>
      <c r="R266" s="1560"/>
      <c r="S266"/>
      <c r="U266" s="45"/>
      <c r="V266" s="50"/>
      <c r="W266" s="50"/>
      <c r="X266" s="50"/>
      <c r="Y266" s="50"/>
      <c r="Z266" s="50"/>
      <c r="AA266" s="45"/>
    </row>
    <row r="267" spans="1:37" s="1425" customFormat="1">
      <c r="A267"/>
      <c r="B267"/>
      <c r="C267"/>
      <c r="D267" s="77"/>
      <c r="E267" s="53"/>
      <c r="F267" s="1560"/>
      <c r="G267" s="1560"/>
      <c r="H267" s="1560"/>
      <c r="I267" s="1560"/>
      <c r="J267" s="1560"/>
      <c r="K267" s="1560"/>
      <c r="L267" s="1560"/>
      <c r="M267" s="1560"/>
      <c r="N267" s="1560"/>
      <c r="O267" s="1560"/>
      <c r="P267" s="1560"/>
      <c r="Q267" s="1560"/>
      <c r="R267" s="1560"/>
      <c r="S267"/>
      <c r="U267" s="45"/>
      <c r="V267" s="50"/>
      <c r="W267" s="50"/>
      <c r="X267" s="50"/>
      <c r="Y267" s="50"/>
      <c r="Z267" s="50"/>
      <c r="AA267" s="45"/>
    </row>
    <row r="268" spans="1:37" s="1425" customFormat="1">
      <c r="A268"/>
      <c r="B268"/>
      <c r="C268"/>
      <c r="D268" s="77"/>
      <c r="E268" s="53"/>
      <c r="F268" s="1560"/>
      <c r="G268" s="1560"/>
      <c r="H268" s="1560"/>
      <c r="I268" s="1560"/>
      <c r="J268" s="1560"/>
      <c r="K268" s="1560"/>
      <c r="L268" s="1560"/>
      <c r="M268" s="1560"/>
      <c r="N268" s="1560"/>
      <c r="O268" s="1560"/>
      <c r="P268" s="1560"/>
      <c r="Q268" s="1560"/>
      <c r="R268" s="1560"/>
      <c r="S268"/>
      <c r="U268" s="45"/>
      <c r="V268" s="50"/>
      <c r="W268" s="50"/>
      <c r="X268" s="50"/>
      <c r="Y268" s="50"/>
      <c r="Z268" s="50"/>
      <c r="AA268" s="45"/>
    </row>
    <row r="269" spans="1:37" s="2" customFormat="1">
      <c r="D269" s="77"/>
      <c r="E269" s="5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/>
      <c r="Y269"/>
      <c r="Z269"/>
      <c r="AA269"/>
      <c r="AB269"/>
      <c r="AC269"/>
      <c r="AD269" s="4"/>
      <c r="AE269" s="45"/>
      <c r="AF269" s="50"/>
      <c r="AG269" s="50"/>
      <c r="AH269" s="50"/>
      <c r="AI269" s="50"/>
      <c r="AJ269" s="50"/>
      <c r="AK269" s="45"/>
    </row>
    <row r="270" spans="1:37" s="2" customFormat="1">
      <c r="D270" s="77"/>
      <c r="E270" s="5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/>
      <c r="Y270"/>
      <c r="Z270"/>
      <c r="AA270"/>
      <c r="AB270"/>
      <c r="AC270"/>
      <c r="AD270" s="4"/>
      <c r="AE270" s="45"/>
      <c r="AF270" s="50"/>
      <c r="AG270" s="50"/>
      <c r="AH270" s="50"/>
      <c r="AI270" s="50"/>
      <c r="AJ270" s="50"/>
      <c r="AK270" s="45"/>
    </row>
    <row r="271" spans="1:37" s="2" customFormat="1">
      <c r="D271" s="77"/>
      <c r="E271" s="5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/>
      <c r="Y271"/>
      <c r="Z271"/>
      <c r="AA271"/>
      <c r="AB271"/>
      <c r="AC271"/>
      <c r="AD271" s="4"/>
      <c r="AE271" s="45"/>
      <c r="AF271" s="50"/>
      <c r="AG271" s="50"/>
      <c r="AH271" s="50"/>
      <c r="AI271" s="50"/>
      <c r="AJ271" s="50"/>
      <c r="AK271" s="45"/>
    </row>
    <row r="272" spans="1:37" s="2" customFormat="1">
      <c r="D272" s="77"/>
      <c r="E272" s="5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/>
      <c r="Y272"/>
      <c r="Z272"/>
      <c r="AA272"/>
      <c r="AB272"/>
      <c r="AC272"/>
      <c r="AD272" s="4"/>
      <c r="AE272" s="45"/>
      <c r="AF272" s="50"/>
      <c r="AG272" s="50"/>
      <c r="AH272" s="50"/>
      <c r="AI272" s="50"/>
      <c r="AJ272" s="50"/>
      <c r="AK272" s="45"/>
    </row>
    <row r="273" spans="1:37" s="2" customFormat="1">
      <c r="D273" s="77"/>
      <c r="E273" s="5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/>
      <c r="Y273"/>
      <c r="Z273"/>
      <c r="AA273"/>
      <c r="AB273"/>
      <c r="AC273"/>
      <c r="AD273" s="4"/>
      <c r="AE273" s="45"/>
      <c r="AF273" s="50"/>
      <c r="AG273" s="50"/>
      <c r="AH273" s="50"/>
      <c r="AI273" s="50"/>
      <c r="AJ273" s="50"/>
      <c r="AK273" s="45"/>
    </row>
    <row r="274" spans="1:37" s="22" customFormat="1">
      <c r="D274" s="77"/>
      <c r="E274" s="5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/>
      <c r="Y274"/>
      <c r="Z274"/>
      <c r="AA274"/>
      <c r="AB274"/>
      <c r="AC274"/>
      <c r="AD274" s="4"/>
      <c r="AE274" s="45"/>
      <c r="AF274" s="50"/>
      <c r="AG274" s="50"/>
      <c r="AH274" s="50"/>
      <c r="AI274" s="50"/>
      <c r="AJ274" s="50"/>
      <c r="AK274" s="45"/>
    </row>
    <row r="275" spans="1:37" s="22" customFormat="1" ht="10.5" customHeight="1">
      <c r="D275" s="77"/>
      <c r="E275" s="5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/>
      <c r="Y275"/>
      <c r="Z275"/>
      <c r="AA275"/>
      <c r="AB275"/>
      <c r="AC275"/>
      <c r="AD275" s="4"/>
      <c r="AE275" s="45"/>
      <c r="AF275" s="50"/>
      <c r="AG275" s="50"/>
      <c r="AH275" s="50"/>
      <c r="AI275" s="50"/>
      <c r="AJ275" s="50"/>
      <c r="AK275" s="45"/>
    </row>
    <row r="276" spans="1:37" s="22" customFormat="1" ht="16.5" customHeight="1">
      <c r="D276" s="77"/>
      <c r="E276" s="5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/>
      <c r="Y276"/>
      <c r="Z276"/>
      <c r="AA276"/>
      <c r="AB276"/>
      <c r="AC276"/>
      <c r="AD276" s="4"/>
      <c r="AE276" s="45"/>
      <c r="AF276" s="50"/>
      <c r="AG276" s="50"/>
      <c r="AH276" s="50"/>
      <c r="AI276" s="50"/>
      <c r="AJ276" s="50"/>
      <c r="AK276" s="45"/>
    </row>
    <row r="277" spans="1:37" s="2" customFormat="1">
      <c r="A277"/>
      <c r="B277"/>
      <c r="C277"/>
      <c r="D277" s="77"/>
      <c r="E277" s="5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/>
      <c r="Y277"/>
      <c r="Z277"/>
      <c r="AA277"/>
      <c r="AB277"/>
      <c r="AC277"/>
      <c r="AD277" s="4"/>
      <c r="AE277" s="45"/>
      <c r="AF277" s="50"/>
      <c r="AG277" s="50"/>
      <c r="AH277" s="50"/>
      <c r="AI277" s="50"/>
      <c r="AJ277" s="50"/>
      <c r="AK277" s="45"/>
    </row>
    <row r="278" spans="1:37" s="2" customFormat="1">
      <c r="A278"/>
      <c r="B278"/>
      <c r="C278"/>
      <c r="D278" s="77"/>
      <c r="E278" s="5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/>
      <c r="Y278"/>
      <c r="Z278"/>
      <c r="AA278"/>
      <c r="AB278"/>
      <c r="AC278"/>
      <c r="AD278" s="4"/>
      <c r="AE278" s="45"/>
      <c r="AF278" s="50"/>
      <c r="AG278" s="50"/>
      <c r="AH278" s="50"/>
      <c r="AI278" s="50"/>
      <c r="AJ278" s="50"/>
      <c r="AK278" s="45"/>
    </row>
    <row r="279" spans="1:37" s="2" customFormat="1">
      <c r="A279"/>
      <c r="B279"/>
      <c r="C279"/>
      <c r="D279" s="77"/>
      <c r="E279" s="5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/>
      <c r="Y279"/>
      <c r="Z279"/>
      <c r="AA279"/>
      <c r="AB279"/>
      <c r="AC279"/>
      <c r="AD279" s="4"/>
      <c r="AE279" s="45"/>
      <c r="AF279" s="50"/>
      <c r="AG279" s="50"/>
      <c r="AH279" s="50"/>
      <c r="AI279" s="50"/>
      <c r="AJ279" s="50"/>
      <c r="AK279" s="45"/>
    </row>
    <row r="280" spans="1:37" s="2" customFormat="1">
      <c r="A280"/>
      <c r="B280"/>
      <c r="C280"/>
      <c r="D280" s="77"/>
      <c r="E280" s="5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/>
      <c r="Y280"/>
      <c r="Z280"/>
      <c r="AA280"/>
      <c r="AB280"/>
      <c r="AC280"/>
      <c r="AD280" s="4"/>
      <c r="AE280" s="45"/>
      <c r="AF280" s="50"/>
      <c r="AG280" s="50"/>
      <c r="AH280" s="50"/>
      <c r="AI280" s="50"/>
      <c r="AJ280" s="50"/>
      <c r="AK280" s="45"/>
    </row>
    <row r="281" spans="1:37" s="2" customFormat="1">
      <c r="A281"/>
      <c r="B281"/>
      <c r="C281"/>
      <c r="D281" s="77"/>
      <c r="E281" s="5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/>
      <c r="Y281"/>
      <c r="Z281"/>
      <c r="AA281"/>
      <c r="AB281"/>
      <c r="AC281"/>
      <c r="AD281" s="4"/>
      <c r="AE281" s="45"/>
      <c r="AF281" s="50"/>
      <c r="AG281" s="50"/>
      <c r="AH281" s="50"/>
      <c r="AI281" s="50"/>
      <c r="AJ281" s="50"/>
      <c r="AK281" s="45"/>
    </row>
    <row r="282" spans="1:37" s="2" customFormat="1">
      <c r="A282"/>
      <c r="B282"/>
      <c r="C282"/>
      <c r="D282" s="77"/>
      <c r="E282" s="5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/>
      <c r="Y282"/>
      <c r="Z282"/>
      <c r="AA282"/>
      <c r="AB282"/>
      <c r="AC282"/>
      <c r="AD282" s="4"/>
      <c r="AE282" s="45"/>
      <c r="AF282" s="50"/>
      <c r="AG282" s="50"/>
      <c r="AH282" s="50"/>
      <c r="AI282" s="50"/>
      <c r="AJ282" s="50"/>
      <c r="AK282" s="45"/>
    </row>
    <row r="283" spans="1:37" s="2" customFormat="1">
      <c r="A283" s="16" t="s">
        <v>780</v>
      </c>
      <c r="B283" s="16"/>
      <c r="C283" s="16"/>
      <c r="D283" s="16"/>
      <c r="E283" s="17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384"/>
      <c r="AE283" s="452"/>
      <c r="AF283" s="50"/>
      <c r="AG283" s="50"/>
      <c r="AH283" s="50"/>
      <c r="AI283" s="50"/>
      <c r="AJ283" s="50"/>
      <c r="AK283" s="452"/>
    </row>
    <row r="284" spans="1:37" s="2" customFormat="1">
      <c r="A284" s="16"/>
      <c r="B284" s="16"/>
      <c r="C284" s="16"/>
      <c r="D284" s="16"/>
      <c r="E284" s="17"/>
      <c r="F284" s="16">
        <v>1990</v>
      </c>
      <c r="G284" s="16">
        <f>F284+1</f>
        <v>1991</v>
      </c>
      <c r="H284" s="16">
        <f t="shared" ref="H284:Y284" si="126">G284+1</f>
        <v>1992</v>
      </c>
      <c r="I284" s="16">
        <f t="shared" si="126"/>
        <v>1993</v>
      </c>
      <c r="J284" s="16">
        <f t="shared" si="126"/>
        <v>1994</v>
      </c>
      <c r="K284" s="16">
        <f t="shared" si="126"/>
        <v>1995</v>
      </c>
      <c r="L284" s="16">
        <f t="shared" si="126"/>
        <v>1996</v>
      </c>
      <c r="M284" s="16">
        <f t="shared" si="126"/>
        <v>1997</v>
      </c>
      <c r="N284" s="16">
        <f t="shared" si="126"/>
        <v>1998</v>
      </c>
      <c r="O284" s="16">
        <f t="shared" si="126"/>
        <v>1999</v>
      </c>
      <c r="P284" s="16">
        <f t="shared" si="126"/>
        <v>2000</v>
      </c>
      <c r="Q284" s="16">
        <f t="shared" si="126"/>
        <v>2001</v>
      </c>
      <c r="R284" s="16">
        <f t="shared" si="126"/>
        <v>2002</v>
      </c>
      <c r="S284" s="16">
        <f t="shared" si="126"/>
        <v>2003</v>
      </c>
      <c r="T284" s="16">
        <f t="shared" si="126"/>
        <v>2004</v>
      </c>
      <c r="U284" s="16">
        <f t="shared" si="126"/>
        <v>2005</v>
      </c>
      <c r="V284" s="16">
        <f t="shared" si="126"/>
        <v>2006</v>
      </c>
      <c r="W284" s="16">
        <f t="shared" si="126"/>
        <v>2007</v>
      </c>
      <c r="X284" s="16">
        <f t="shared" si="126"/>
        <v>2008</v>
      </c>
      <c r="Y284" s="16">
        <f t="shared" si="126"/>
        <v>2009</v>
      </c>
      <c r="Z284" s="16">
        <f>Y284+1</f>
        <v>2010</v>
      </c>
      <c r="AA284" s="16">
        <f>Z284+1</f>
        <v>2011</v>
      </c>
      <c r="AB284" s="16"/>
      <c r="AC284" s="16"/>
      <c r="AD284" s="384"/>
      <c r="AE284" s="452"/>
      <c r="AF284" s="50"/>
      <c r="AG284" s="50"/>
      <c r="AH284" s="50"/>
      <c r="AI284" s="50"/>
      <c r="AJ284" s="50"/>
      <c r="AK284" s="452"/>
    </row>
    <row r="285" spans="1:37" s="22" customFormat="1" ht="6.75" customHeight="1">
      <c r="A285" t="s">
        <v>731</v>
      </c>
      <c r="B285" t="s">
        <v>781</v>
      </c>
      <c r="C285"/>
      <c r="D285"/>
      <c r="E285" s="53"/>
      <c r="F285" s="18" t="e">
        <f>#REF!</f>
        <v>#REF!</v>
      </c>
      <c r="G285" s="18" t="e">
        <f>#REF!</f>
        <v>#REF!</v>
      </c>
      <c r="H285" s="18" t="e">
        <f>#REF!</f>
        <v>#REF!</v>
      </c>
      <c r="I285" s="18" t="e">
        <f>#REF!</f>
        <v>#REF!</v>
      </c>
      <c r="J285" s="18" t="e">
        <f>#REF!</f>
        <v>#REF!</v>
      </c>
      <c r="K285" s="18" t="e">
        <f>#REF!</f>
        <v>#REF!</v>
      </c>
      <c r="L285" s="18" t="e">
        <f>#REF!</f>
        <v>#REF!</v>
      </c>
      <c r="M285" s="18" t="e">
        <f>#REF!</f>
        <v>#REF!</v>
      </c>
      <c r="N285" s="18" t="e">
        <f>#REF!</f>
        <v>#REF!</v>
      </c>
      <c r="O285" s="18" t="e">
        <f>#REF!</f>
        <v>#REF!</v>
      </c>
      <c r="P285" s="18" t="e">
        <f>#REF!</f>
        <v>#REF!</v>
      </c>
      <c r="Q285" s="18" t="e">
        <f>#REF!</f>
        <v>#REF!</v>
      </c>
      <c r="R285" s="18" t="e">
        <f>#REF!</f>
        <v>#REF!</v>
      </c>
      <c r="S285" s="18" t="e">
        <f>#REF!</f>
        <v>#REF!</v>
      </c>
      <c r="T285" s="18" t="e">
        <f>#REF!</f>
        <v>#REF!</v>
      </c>
      <c r="U285" s="18" t="e">
        <f>#REF!</f>
        <v>#REF!</v>
      </c>
      <c r="V285" s="18" t="e">
        <f>#REF!</f>
        <v>#REF!</v>
      </c>
      <c r="W285" s="18" t="e">
        <f>#REF!</f>
        <v>#REF!</v>
      </c>
      <c r="X285" s="18" t="e">
        <f>#REF!</f>
        <v>#REF!</v>
      </c>
      <c r="Y285" s="18" t="e">
        <f>#REF!</f>
        <v>#REF!</v>
      </c>
      <c r="Z285" s="18" t="e">
        <f>#REF!</f>
        <v>#REF!</v>
      </c>
      <c r="AA285" s="18" t="e">
        <f>#REF!</f>
        <v>#REF!</v>
      </c>
      <c r="AB285" s="18"/>
      <c r="AC285"/>
      <c r="AD285" s="4"/>
      <c r="AE285" s="45"/>
      <c r="AF285" s="50"/>
      <c r="AG285" s="50"/>
      <c r="AH285" s="50"/>
      <c r="AI285" s="50"/>
      <c r="AJ285" s="50"/>
      <c r="AK285" s="45"/>
    </row>
    <row r="286" spans="1:37" s="22" customFormat="1" ht="16.5" customHeight="1">
      <c r="A286"/>
      <c r="B286"/>
      <c r="C286"/>
      <c r="D286"/>
      <c r="E286" s="53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 s="4"/>
      <c r="AE286" s="45"/>
      <c r="AF286" s="50"/>
      <c r="AG286" s="50"/>
      <c r="AH286" s="50"/>
      <c r="AI286" s="50"/>
      <c r="AJ286" s="50"/>
      <c r="AK286" s="45"/>
    </row>
    <row r="287" spans="1:37" s="2" customFormat="1">
      <c r="A287" s="16"/>
      <c r="B287" s="16"/>
      <c r="C287" s="16"/>
      <c r="D287" s="16"/>
      <c r="E287" s="17"/>
      <c r="F287" s="16">
        <v>1990</v>
      </c>
      <c r="G287" s="16">
        <f t="shared" ref="G287:Y287" si="127">F287+1</f>
        <v>1991</v>
      </c>
      <c r="H287" s="16">
        <f t="shared" si="127"/>
        <v>1992</v>
      </c>
      <c r="I287" s="16">
        <f t="shared" si="127"/>
        <v>1993</v>
      </c>
      <c r="J287" s="16">
        <f t="shared" si="127"/>
        <v>1994</v>
      </c>
      <c r="K287" s="16">
        <f t="shared" si="127"/>
        <v>1995</v>
      </c>
      <c r="L287" s="16">
        <f t="shared" si="127"/>
        <v>1996</v>
      </c>
      <c r="M287" s="16">
        <f t="shared" si="127"/>
        <v>1997</v>
      </c>
      <c r="N287" s="16">
        <f t="shared" si="127"/>
        <v>1998</v>
      </c>
      <c r="O287" s="16">
        <f t="shared" si="127"/>
        <v>1999</v>
      </c>
      <c r="P287" s="16">
        <f t="shared" si="127"/>
        <v>2000</v>
      </c>
      <c r="Q287" s="16">
        <f t="shared" si="127"/>
        <v>2001</v>
      </c>
      <c r="R287" s="16">
        <f t="shared" si="127"/>
        <v>2002</v>
      </c>
      <c r="S287" s="16">
        <f t="shared" si="127"/>
        <v>2003</v>
      </c>
      <c r="T287" s="16">
        <f t="shared" si="127"/>
        <v>2004</v>
      </c>
      <c r="U287" s="16">
        <f t="shared" si="127"/>
        <v>2005</v>
      </c>
      <c r="V287" s="16">
        <f t="shared" si="127"/>
        <v>2006</v>
      </c>
      <c r="W287" s="16">
        <f t="shared" si="127"/>
        <v>2007</v>
      </c>
      <c r="X287" s="16">
        <f t="shared" si="127"/>
        <v>2008</v>
      </c>
      <c r="Y287" s="16">
        <f t="shared" si="127"/>
        <v>2009</v>
      </c>
      <c r="Z287" s="16">
        <f>Y287+1</f>
        <v>2010</v>
      </c>
      <c r="AA287" s="16">
        <f>Z287+1</f>
        <v>2011</v>
      </c>
      <c r="AB287" s="16"/>
      <c r="AC287" s="16"/>
      <c r="AD287" s="384"/>
      <c r="AE287" s="452"/>
      <c r="AF287" s="50"/>
      <c r="AG287" s="50"/>
      <c r="AH287" s="50"/>
      <c r="AI287" s="50"/>
      <c r="AJ287" s="50"/>
      <c r="AK287" s="452"/>
    </row>
    <row r="288" spans="1:37" s="2" customFormat="1">
      <c r="A288"/>
      <c r="B288" s="280" t="s">
        <v>782</v>
      </c>
      <c r="C288" s="280"/>
      <c r="D288"/>
      <c r="E288" s="53"/>
      <c r="F288" s="19" t="e">
        <f t="shared" ref="F288:X288" si="128">F285/(F285+(F172-F173))</f>
        <v>#REF!</v>
      </c>
      <c r="G288" s="19" t="e">
        <f t="shared" si="128"/>
        <v>#REF!</v>
      </c>
      <c r="H288" s="19" t="e">
        <f t="shared" si="128"/>
        <v>#REF!</v>
      </c>
      <c r="I288" s="19" t="e">
        <f t="shared" si="128"/>
        <v>#REF!</v>
      </c>
      <c r="J288" s="19" t="e">
        <f t="shared" si="128"/>
        <v>#REF!</v>
      </c>
      <c r="K288" s="19" t="e">
        <f t="shared" si="128"/>
        <v>#REF!</v>
      </c>
      <c r="L288" s="19" t="e">
        <f t="shared" si="128"/>
        <v>#REF!</v>
      </c>
      <c r="M288" s="19" t="e">
        <f t="shared" si="128"/>
        <v>#REF!</v>
      </c>
      <c r="N288" s="19" t="e">
        <f t="shared" si="128"/>
        <v>#REF!</v>
      </c>
      <c r="O288" s="19" t="e">
        <f t="shared" si="128"/>
        <v>#REF!</v>
      </c>
      <c r="P288" s="19" t="e">
        <f t="shared" si="128"/>
        <v>#REF!</v>
      </c>
      <c r="Q288" s="19" t="e">
        <f t="shared" si="128"/>
        <v>#REF!</v>
      </c>
      <c r="R288" s="19" t="e">
        <f t="shared" si="128"/>
        <v>#REF!</v>
      </c>
      <c r="S288" s="19" t="e">
        <f t="shared" si="128"/>
        <v>#REF!</v>
      </c>
      <c r="T288" s="19" t="e">
        <f t="shared" si="128"/>
        <v>#REF!</v>
      </c>
      <c r="U288" s="19" t="e">
        <f t="shared" si="128"/>
        <v>#REF!</v>
      </c>
      <c r="V288" s="19" t="e">
        <f t="shared" si="128"/>
        <v>#REF!</v>
      </c>
      <c r="W288" s="19" t="e">
        <f t="shared" si="128"/>
        <v>#REF!</v>
      </c>
      <c r="X288" s="19" t="e">
        <f t="shared" si="128"/>
        <v>#REF!</v>
      </c>
      <c r="Y288" s="19" t="e">
        <f>Y285/(Y285+(#REF!-#REF!))</f>
        <v>#REF!</v>
      </c>
      <c r="Z288" s="19" t="e">
        <f>Z285/(Z285+(#REF!-#REF!))</f>
        <v>#REF!</v>
      </c>
      <c r="AA288" s="19" t="e">
        <f>AA285/(AA285+(#REF!-#REF!))</f>
        <v>#REF!</v>
      </c>
      <c r="AB288" s="19"/>
      <c r="AC288"/>
      <c r="AD288" s="4"/>
      <c r="AE288" s="45"/>
      <c r="AF288" s="50"/>
      <c r="AG288" s="50"/>
      <c r="AH288" s="50"/>
      <c r="AI288" s="50"/>
      <c r="AJ288" s="50"/>
      <c r="AK288" s="45"/>
    </row>
    <row r="289" spans="1:37" s="2" customFormat="1">
      <c r="A289"/>
      <c r="B289" s="284" t="s">
        <v>732</v>
      </c>
      <c r="C289" s="284"/>
      <c r="D289"/>
      <c r="E289" s="53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 s="4"/>
      <c r="AE289" s="45"/>
      <c r="AF289" s="50"/>
      <c r="AG289" s="50"/>
      <c r="AH289" s="50"/>
      <c r="AI289" s="50"/>
      <c r="AJ289" s="50"/>
      <c r="AK289" s="45"/>
    </row>
    <row r="290" spans="1:37" s="2" customFormat="1">
      <c r="A290"/>
      <c r="B290"/>
      <c r="C290"/>
      <c r="D290"/>
      <c r="E290" s="53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 s="4"/>
      <c r="AE290" s="45"/>
      <c r="AF290" s="50"/>
      <c r="AG290" s="50"/>
      <c r="AH290" s="50"/>
      <c r="AI290" s="50"/>
      <c r="AJ290" s="50"/>
      <c r="AK290" s="45"/>
    </row>
    <row r="291" spans="1:37" s="2" customFormat="1" ht="16.5">
      <c r="A291" s="286"/>
      <c r="B291" s="285"/>
      <c r="C291" s="285"/>
      <c r="D291" s="285"/>
      <c r="E291" s="285"/>
      <c r="F291" s="287"/>
      <c r="G291" s="285"/>
      <c r="H291" s="285"/>
      <c r="I291" s="285"/>
      <c r="J291" s="285"/>
      <c r="K291" s="285"/>
      <c r="L291" s="285"/>
      <c r="M291" s="285"/>
      <c r="N291" s="285"/>
      <c r="O291" s="285"/>
      <c r="P291" s="285"/>
      <c r="Q291" s="285"/>
      <c r="R291" s="285"/>
      <c r="S291" s="285"/>
      <c r="T291" s="285"/>
      <c r="U291" s="285"/>
      <c r="V291" s="285"/>
      <c r="W291" s="285"/>
      <c r="X291" s="285"/>
      <c r="Y291" s="285"/>
      <c r="Z291" s="285"/>
      <c r="AA291" s="285"/>
      <c r="AB291" s="285"/>
      <c r="AC291" s="285"/>
      <c r="AD291" s="829"/>
      <c r="AE291" s="453"/>
      <c r="AF291" s="50"/>
      <c r="AG291" s="50"/>
      <c r="AH291" s="50"/>
      <c r="AI291" s="50"/>
      <c r="AJ291" s="50"/>
      <c r="AK291" s="453"/>
    </row>
    <row r="292" spans="1:37" s="2" customFormat="1" ht="15">
      <c r="A292" s="285"/>
      <c r="B292" s="287"/>
      <c r="C292" s="287"/>
      <c r="D292" s="287"/>
      <c r="E292" s="287"/>
      <c r="F292" s="287"/>
      <c r="G292" s="285"/>
      <c r="H292" s="285"/>
      <c r="I292" s="285"/>
      <c r="J292" s="285"/>
      <c r="K292" s="285"/>
      <c r="L292" s="285"/>
      <c r="M292" s="285"/>
      <c r="N292" s="285"/>
      <c r="O292" s="285"/>
      <c r="P292" s="285"/>
      <c r="Q292" s="285"/>
      <c r="R292" s="285"/>
      <c r="S292" s="285"/>
      <c r="T292" s="285"/>
      <c r="U292" s="285"/>
      <c r="V292" s="285"/>
      <c r="W292" s="285"/>
      <c r="X292" s="285"/>
      <c r="Y292" s="285"/>
      <c r="Z292" s="285"/>
      <c r="AA292" s="285"/>
      <c r="AB292" s="285"/>
      <c r="AC292" s="285"/>
      <c r="AD292" s="829"/>
      <c r="AE292" s="453"/>
      <c r="AF292" s="50"/>
      <c r="AG292" s="50"/>
      <c r="AH292" s="50"/>
      <c r="AI292" s="50"/>
      <c r="AJ292" s="50"/>
      <c r="AK292" s="453"/>
    </row>
    <row r="293" spans="1:37" s="2" customFormat="1" ht="15">
      <c r="A293" s="288"/>
      <c r="B293" s="288"/>
      <c r="C293" s="288"/>
      <c r="D293" s="288"/>
      <c r="E293" s="288"/>
      <c r="F293" s="288">
        <v>1990</v>
      </c>
      <c r="G293" s="288">
        <f t="shared" ref="G293:N293" si="129">F293+1</f>
        <v>1991</v>
      </c>
      <c r="H293" s="288">
        <f t="shared" si="129"/>
        <v>1992</v>
      </c>
      <c r="I293" s="288">
        <f t="shared" si="129"/>
        <v>1993</v>
      </c>
      <c r="J293" s="288">
        <f t="shared" si="129"/>
        <v>1994</v>
      </c>
      <c r="K293" s="288">
        <f t="shared" si="129"/>
        <v>1995</v>
      </c>
      <c r="L293" s="288">
        <f t="shared" si="129"/>
        <v>1996</v>
      </c>
      <c r="M293" s="288">
        <f t="shared" si="129"/>
        <v>1997</v>
      </c>
      <c r="N293" s="288">
        <f t="shared" si="129"/>
        <v>1998</v>
      </c>
      <c r="O293" s="288">
        <f t="shared" ref="O293:Y293" si="130">N293+1</f>
        <v>1999</v>
      </c>
      <c r="P293" s="288">
        <f t="shared" si="130"/>
        <v>2000</v>
      </c>
      <c r="Q293" s="288">
        <f t="shared" si="130"/>
        <v>2001</v>
      </c>
      <c r="R293" s="288">
        <f t="shared" si="130"/>
        <v>2002</v>
      </c>
      <c r="S293" s="288">
        <f t="shared" si="130"/>
        <v>2003</v>
      </c>
      <c r="T293" s="288">
        <f t="shared" si="130"/>
        <v>2004</v>
      </c>
      <c r="U293" s="288">
        <f t="shared" si="130"/>
        <v>2005</v>
      </c>
      <c r="V293" s="288">
        <f t="shared" si="130"/>
        <v>2006</v>
      </c>
      <c r="W293" s="288">
        <f t="shared" si="130"/>
        <v>2007</v>
      </c>
      <c r="X293" s="288">
        <f t="shared" si="130"/>
        <v>2008</v>
      </c>
      <c r="Y293" s="288">
        <f t="shared" si="130"/>
        <v>2009</v>
      </c>
      <c r="Z293" s="288">
        <f>Y293+1</f>
        <v>2010</v>
      </c>
      <c r="AA293" s="288">
        <f>Z293+1</f>
        <v>2011</v>
      </c>
      <c r="AB293" s="288"/>
      <c r="AC293" s="288"/>
      <c r="AD293" s="453"/>
      <c r="AE293" s="453"/>
      <c r="AF293" s="50"/>
      <c r="AG293" s="50"/>
      <c r="AH293" s="50"/>
      <c r="AI293" s="50"/>
      <c r="AJ293" s="50"/>
      <c r="AK293" s="453"/>
    </row>
    <row r="294" spans="1:37" s="2" customFormat="1" ht="15">
      <c r="A294" s="288"/>
      <c r="B294" s="288"/>
      <c r="C294" s="288"/>
      <c r="D294" s="288"/>
      <c r="E294" s="288"/>
      <c r="F294">
        <v>1</v>
      </c>
      <c r="G294">
        <f t="shared" ref="G294:Y294" si="131">+F294+1</f>
        <v>2</v>
      </c>
      <c r="H294">
        <f t="shared" si="131"/>
        <v>3</v>
      </c>
      <c r="I294">
        <f t="shared" si="131"/>
        <v>4</v>
      </c>
      <c r="J294">
        <f t="shared" si="131"/>
        <v>5</v>
      </c>
      <c r="K294">
        <f t="shared" si="131"/>
        <v>6</v>
      </c>
      <c r="L294">
        <f t="shared" si="131"/>
        <v>7</v>
      </c>
      <c r="M294"/>
      <c r="N294"/>
      <c r="O294"/>
      <c r="P294"/>
      <c r="Q294"/>
      <c r="R294"/>
      <c r="S294"/>
      <c r="T294"/>
      <c r="U294">
        <v>1</v>
      </c>
      <c r="V294">
        <f t="shared" si="131"/>
        <v>2</v>
      </c>
      <c r="W294">
        <f t="shared" si="131"/>
        <v>3</v>
      </c>
      <c r="X294">
        <f t="shared" si="131"/>
        <v>4</v>
      </c>
      <c r="Y294">
        <f t="shared" si="131"/>
        <v>5</v>
      </c>
      <c r="Z294">
        <f>+Y294+1</f>
        <v>6</v>
      </c>
      <c r="AA294">
        <f>+Z294+1</f>
        <v>7</v>
      </c>
      <c r="AB294"/>
      <c r="AC294" s="288"/>
      <c r="AD294" s="453"/>
      <c r="AE294" s="453"/>
      <c r="AF294" s="50"/>
      <c r="AG294" s="50"/>
      <c r="AH294" s="50"/>
      <c r="AI294" s="50"/>
      <c r="AJ294" s="50"/>
      <c r="AK294" s="453"/>
    </row>
    <row r="295" spans="1:37" s="2" customFormat="1" ht="15">
      <c r="A295" s="289" t="s">
        <v>783</v>
      </c>
      <c r="B295" s="289"/>
      <c r="C295" s="289"/>
      <c r="D295" s="289"/>
      <c r="E295" s="289"/>
      <c r="F295" s="290"/>
      <c r="G295" s="290"/>
      <c r="H295" s="290"/>
      <c r="I295" s="290"/>
      <c r="J295" s="290"/>
      <c r="K295" s="290"/>
      <c r="L295" s="290"/>
      <c r="M295" s="290"/>
      <c r="N295" s="290"/>
      <c r="O295" s="290"/>
      <c r="P295" s="290"/>
      <c r="Q295" s="290"/>
      <c r="R295" s="290"/>
      <c r="S295" s="290"/>
      <c r="T295" s="289"/>
      <c r="U295" s="289" t="e">
        <f t="shared" ref="U295:AA295" si="132">+$AC$296*T221+$AC$297</f>
        <v>#DIV/0!</v>
      </c>
      <c r="V295" s="289" t="e">
        <f t="shared" si="132"/>
        <v>#DIV/0!</v>
      </c>
      <c r="W295" s="289" t="e">
        <f t="shared" si="132"/>
        <v>#DIV/0!</v>
      </c>
      <c r="X295" s="289" t="e">
        <f t="shared" si="132"/>
        <v>#DIV/0!</v>
      </c>
      <c r="Y295" s="289" t="e">
        <f t="shared" si="132"/>
        <v>#DIV/0!</v>
      </c>
      <c r="Z295" s="289" t="e">
        <f t="shared" si="132"/>
        <v>#DIV/0!</v>
      </c>
      <c r="AA295" s="289" t="e">
        <f t="shared" si="132"/>
        <v>#DIV/0!</v>
      </c>
      <c r="AB295" s="289"/>
      <c r="AC295" s="289"/>
      <c r="AD295" s="453"/>
      <c r="AE295" s="453"/>
      <c r="AF295" s="453"/>
      <c r="AG295" s="453"/>
      <c r="AH295" s="453"/>
      <c r="AI295" s="453"/>
      <c r="AJ295" s="453"/>
      <c r="AK295" s="453"/>
    </row>
    <row r="296" spans="1:37" s="22" customFormat="1" ht="15">
      <c r="A296" s="288"/>
      <c r="B296" s="288"/>
      <c r="C296" s="288"/>
      <c r="D296" s="288"/>
      <c r="E296" s="288"/>
      <c r="F296" s="288"/>
      <c r="G296" s="288"/>
      <c r="H296" s="288"/>
      <c r="I296" s="288"/>
      <c r="J296" s="288"/>
      <c r="K296" s="288"/>
      <c r="L296" s="288"/>
      <c r="M296" s="288"/>
      <c r="N296" s="288"/>
      <c r="O296" s="288"/>
      <c r="P296" s="288"/>
      <c r="Q296" s="288"/>
      <c r="R296" s="288"/>
      <c r="S296" s="288"/>
      <c r="T296" s="288" t="s">
        <v>1096</v>
      </c>
      <c r="U296" s="288" t="s">
        <v>1095</v>
      </c>
      <c r="V296" s="288" t="s">
        <v>1094</v>
      </c>
      <c r="W296" s="288" t="s">
        <v>1093</v>
      </c>
      <c r="X296" s="288" t="s">
        <v>1092</v>
      </c>
      <c r="Y296" s="288" t="s">
        <v>1091</v>
      </c>
      <c r="Z296" s="288"/>
      <c r="AA296" s="288"/>
      <c r="AB296" s="288"/>
      <c r="AC296" s="288">
        <v>2.9999999999999997E-4</v>
      </c>
      <c r="AD296" s="453"/>
      <c r="AE296" s="453"/>
      <c r="AF296" s="453"/>
      <c r="AG296" s="453"/>
      <c r="AH296" s="453"/>
      <c r="AI296" s="453"/>
      <c r="AJ296" s="453"/>
      <c r="AK296" s="453"/>
    </row>
    <row r="297" spans="1:37" s="2" customFormat="1" ht="15">
      <c r="A297"/>
      <c r="B297"/>
      <c r="C297"/>
      <c r="D297"/>
      <c r="E297" s="53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 s="1253"/>
      <c r="U297" s="1253">
        <f>+$AC$296*U294+$AC$297</f>
        <v>0.34810000000000002</v>
      </c>
      <c r="V297" s="1253">
        <f t="shared" ref="V297:AA297" si="133">+$AC$296*V294+$AC$297</f>
        <v>0.34839999999999999</v>
      </c>
      <c r="W297" s="1253">
        <f t="shared" si="133"/>
        <v>0.34870000000000001</v>
      </c>
      <c r="X297" s="1253">
        <f t="shared" si="133"/>
        <v>0.34899999999999998</v>
      </c>
      <c r="Y297" s="1253">
        <f t="shared" si="133"/>
        <v>0.3493</v>
      </c>
      <c r="Z297" s="1253">
        <f t="shared" si="133"/>
        <v>0.34960000000000002</v>
      </c>
      <c r="AA297" s="1253">
        <f t="shared" si="133"/>
        <v>0.34989999999999999</v>
      </c>
      <c r="AB297" s="1253"/>
      <c r="AC297">
        <v>0.3478</v>
      </c>
      <c r="AD297" s="4"/>
      <c r="AE297" s="45"/>
      <c r="AF297" s="45"/>
      <c r="AG297" s="45"/>
      <c r="AH297" s="45"/>
      <c r="AI297" s="45"/>
      <c r="AJ297" s="45"/>
      <c r="AK297" s="45"/>
    </row>
    <row r="298" spans="1:37" s="2" customFormat="1">
      <c r="A298"/>
      <c r="B298"/>
      <c r="C298"/>
      <c r="D298"/>
      <c r="E298" s="53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 s="4"/>
      <c r="AE298" s="45"/>
      <c r="AF298" s="45"/>
      <c r="AG298" s="45"/>
      <c r="AH298" s="45"/>
      <c r="AI298" s="45"/>
      <c r="AJ298" s="45"/>
      <c r="AK298" s="45"/>
    </row>
    <row r="299" spans="1:37" s="2" customFormat="1">
      <c r="A299"/>
      <c r="B299"/>
      <c r="C299"/>
      <c r="D299"/>
      <c r="E299" s="53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 s="4"/>
      <c r="AE299" s="45"/>
      <c r="AF299" s="45"/>
      <c r="AG299" s="45"/>
      <c r="AH299" s="45"/>
      <c r="AI299" s="45"/>
      <c r="AJ299" s="45"/>
      <c r="AK299" s="45"/>
    </row>
    <row r="300" spans="1:37" s="2" customFormat="1">
      <c r="A300"/>
      <c r="B300"/>
      <c r="C300"/>
      <c r="D300"/>
      <c r="E300" s="53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 s="4"/>
      <c r="AE300" s="45"/>
      <c r="AF300" s="45"/>
      <c r="AG300" s="45"/>
      <c r="AH300" s="45"/>
      <c r="AI300" s="45"/>
      <c r="AJ300" s="45"/>
      <c r="AK300" s="45"/>
    </row>
    <row r="301" spans="1:37" s="2" customFormat="1">
      <c r="A301"/>
      <c r="B301"/>
      <c r="C301"/>
      <c r="D301"/>
      <c r="E301" s="53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 s="4"/>
      <c r="AE301" s="45"/>
      <c r="AF301" s="45"/>
      <c r="AG301" s="45"/>
      <c r="AH301" s="45"/>
      <c r="AI301" s="45"/>
      <c r="AJ301" s="45"/>
      <c r="AK301" s="45"/>
    </row>
    <row r="302" spans="1:37" s="2" customFormat="1">
      <c r="A302"/>
      <c r="B302"/>
      <c r="C302"/>
      <c r="D302"/>
      <c r="E302" s="53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 s="4"/>
      <c r="AE302" s="45"/>
      <c r="AF302" s="45"/>
      <c r="AG302" s="45"/>
      <c r="AH302" s="45"/>
      <c r="AI302" s="45"/>
      <c r="AJ302" s="45"/>
      <c r="AK302" s="45"/>
    </row>
    <row r="304" spans="1:37" s="2" customFormat="1">
      <c r="A304"/>
      <c r="B304"/>
      <c r="C304"/>
      <c r="D304"/>
      <c r="E304" s="53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 s="830"/>
      <c r="AE304" s="4"/>
      <c r="AF304" s="4"/>
      <c r="AG304" s="4"/>
      <c r="AH304" s="4"/>
      <c r="AI304" s="4"/>
      <c r="AJ304" s="4"/>
      <c r="AK304" s="4"/>
    </row>
    <row r="305" spans="1:37" s="22" customFormat="1" ht="8.25" customHeight="1">
      <c r="A305"/>
      <c r="B305"/>
      <c r="C305"/>
      <c r="D305"/>
      <c r="E305" s="53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 s="830"/>
      <c r="AE305" s="4"/>
      <c r="AF305" s="4"/>
      <c r="AG305" s="4"/>
      <c r="AH305" s="4"/>
      <c r="AI305" s="4"/>
      <c r="AJ305" s="4"/>
      <c r="AK305" s="4"/>
    </row>
    <row r="306" spans="1:37" s="22" customFormat="1" ht="19.5" customHeight="1">
      <c r="A306"/>
      <c r="B306"/>
      <c r="C306"/>
      <c r="D306"/>
      <c r="E306" s="53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 s="830"/>
      <c r="AE306" s="4"/>
      <c r="AF306" s="4"/>
      <c r="AG306" s="4"/>
      <c r="AH306" s="4"/>
      <c r="AI306" s="4"/>
      <c r="AJ306" s="4"/>
      <c r="AK306" s="4"/>
    </row>
    <row r="307" spans="1:37" s="2" customFormat="1">
      <c r="A307"/>
      <c r="B307"/>
      <c r="C307"/>
      <c r="D307"/>
      <c r="E307" s="53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 s="830"/>
      <c r="AE307" s="4"/>
      <c r="AF307" s="4"/>
      <c r="AG307" s="4"/>
      <c r="AH307" s="4"/>
      <c r="AI307" s="4"/>
      <c r="AJ307" s="4"/>
      <c r="AK307" s="4"/>
    </row>
    <row r="308" spans="1:37" s="2" customFormat="1">
      <c r="A308"/>
      <c r="B308"/>
      <c r="C308"/>
      <c r="D308"/>
      <c r="E308" s="53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 s="830"/>
      <c r="AE308" s="4"/>
      <c r="AF308" s="4"/>
      <c r="AG308" s="4"/>
      <c r="AH308" s="4"/>
      <c r="AI308" s="4"/>
      <c r="AJ308" s="4"/>
      <c r="AK308" s="4"/>
    </row>
    <row r="309" spans="1:37" s="2" customFormat="1">
      <c r="AD309" s="830"/>
    </row>
    <row r="310" spans="1:37" s="2" customFormat="1">
      <c r="AD310" s="830"/>
    </row>
    <row r="311" spans="1:37" s="2" customFormat="1">
      <c r="AD311" s="830"/>
    </row>
  </sheetData>
  <mergeCells count="1">
    <mergeCell ref="AE2:AI2"/>
  </mergeCells>
  <phoneticPr fontId="18" type="noConversion"/>
  <conditionalFormatting sqref="AH277:AI283 AH285:AI293 AH295:AI303 AH305:AI313 AH315:AI315 V247:Z268 AF81:AI81">
    <cfRule type="cellIs" priority="17" stopIfTrue="1" operator="equal">
      <formula>"n.d."</formula>
    </cfRule>
    <cfRule type="cellIs" dxfId="11" priority="18" stopIfTrue="1" operator="between">
      <formula>-0.15</formula>
      <formula>-0.05</formula>
    </cfRule>
    <cfRule type="cellIs" dxfId="10" priority="19" stopIfTrue="1" operator="between">
      <formula>0.05</formula>
      <formula>0.15</formula>
    </cfRule>
    <cfRule type="cellIs" dxfId="9" priority="20" stopIfTrue="1" operator="between">
      <formula>-0.3</formula>
      <formula>-0.15</formula>
    </cfRule>
    <cfRule type="cellIs" dxfId="8" priority="21" stopIfTrue="1" operator="between">
      <formula>0.15</formula>
      <formula>0.3</formula>
    </cfRule>
    <cfRule type="cellIs" dxfId="7" priority="22" stopIfTrue="1" operator="lessThan">
      <formula>-0.3</formula>
    </cfRule>
    <cfRule type="cellIs" dxfId="6" priority="23" stopIfTrue="1" operator="greaterThan">
      <formula>0.3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11">
    <tabColor rgb="FFCC00FF"/>
  </sheetPr>
  <dimension ref="A1:BE296"/>
  <sheetViews>
    <sheetView zoomScale="90" zoomScaleNormal="90" workbookViewId="0">
      <pane xSplit="5" ySplit="3" topLeftCell="P4" activePane="bottomRight" state="frozen"/>
      <selection pane="topRight" activeCell="F1" sqref="F1"/>
      <selection pane="bottomLeft" activeCell="A4" sqref="A4"/>
      <selection pane="bottomRight" activeCell="P4" sqref="P4"/>
    </sheetView>
  </sheetViews>
  <sheetFormatPr defaultColWidth="11.42578125" defaultRowHeight="12.75"/>
  <cols>
    <col min="1" max="1" width="11.42578125" style="880"/>
    <col min="2" max="2" width="44" style="880" customWidth="1"/>
    <col min="3" max="3" width="6" style="880" customWidth="1"/>
    <col min="4" max="4" width="6" style="886" customWidth="1"/>
    <col min="5" max="5" width="11.42578125" style="880"/>
    <col min="6" max="6" width="11.5703125" style="880" hidden="1" customWidth="1"/>
    <col min="7" max="12" width="11.42578125" style="880" hidden="1" customWidth="1"/>
    <col min="13" max="13" width="15.7109375" style="880" hidden="1" customWidth="1"/>
    <col min="14" max="15" width="0" style="880" hidden="1" customWidth="1"/>
    <col min="16" max="32" width="11.42578125" style="880"/>
    <col min="33" max="46" width="11.42578125" style="839"/>
    <col min="47" max="49" width="11.42578125" style="880"/>
    <col min="50" max="57" width="11.42578125" style="836"/>
    <col min="58" max="16384" width="11.42578125" style="880"/>
  </cols>
  <sheetData>
    <row r="1" spans="1:57" s="835" customFormat="1" ht="27" thickBot="1">
      <c r="A1" s="127" t="s">
        <v>2039</v>
      </c>
      <c r="B1" s="831"/>
      <c r="C1" s="831"/>
      <c r="D1" s="832"/>
      <c r="E1" s="126"/>
      <c r="F1" s="833"/>
      <c r="G1" s="833"/>
      <c r="H1" s="833"/>
      <c r="I1" s="833"/>
      <c r="J1" s="833"/>
      <c r="K1" s="833"/>
      <c r="L1" s="833"/>
      <c r="M1" s="833"/>
      <c r="N1" s="833"/>
      <c r="O1" s="833"/>
      <c r="P1" s="834">
        <v>6</v>
      </c>
      <c r="Q1" s="834">
        <v>7</v>
      </c>
      <c r="R1" s="834">
        <v>8</v>
      </c>
      <c r="S1" s="834">
        <v>9</v>
      </c>
      <c r="T1" s="834">
        <v>10</v>
      </c>
      <c r="U1" s="834">
        <v>11</v>
      </c>
      <c r="V1" s="834">
        <v>12</v>
      </c>
      <c r="W1" s="834">
        <v>13</v>
      </c>
      <c r="X1" s="834">
        <v>14</v>
      </c>
      <c r="Y1" s="834">
        <v>15</v>
      </c>
      <c r="Z1" s="834">
        <v>16</v>
      </c>
      <c r="AA1" s="834"/>
      <c r="AB1" s="834"/>
      <c r="AC1" s="831"/>
      <c r="AG1" s="454"/>
      <c r="AH1" s="1582"/>
      <c r="AI1" s="1582"/>
      <c r="AJ1" s="1582"/>
      <c r="AK1" s="1582"/>
      <c r="AL1" s="454"/>
      <c r="AM1" s="454"/>
      <c r="AN1" s="454"/>
      <c r="AO1" s="454"/>
      <c r="AP1" s="454"/>
      <c r="AQ1" s="454"/>
      <c r="AR1" s="454"/>
      <c r="AS1" s="454"/>
      <c r="AT1" s="454"/>
      <c r="AX1" s="456"/>
      <c r="AY1" s="456"/>
      <c r="AZ1" s="456"/>
      <c r="BA1" s="456"/>
      <c r="BB1" s="456"/>
      <c r="BC1" s="456"/>
      <c r="BD1" s="456"/>
      <c r="BE1" s="456"/>
    </row>
    <row r="2" spans="1:57" s="836" customFormat="1" ht="18.75" thickBot="1">
      <c r="A2" s="70"/>
      <c r="D2" s="837"/>
      <c r="E2" s="74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AE2" s="835"/>
      <c r="AF2" s="1583" t="s">
        <v>723</v>
      </c>
      <c r="AG2" s="1584"/>
      <c r="AH2" s="1584"/>
      <c r="AI2" s="1584"/>
      <c r="AJ2" s="1585"/>
      <c r="AK2" s="839"/>
      <c r="AL2" s="839"/>
      <c r="AM2" s="839"/>
      <c r="AN2" s="839"/>
      <c r="AO2" s="839"/>
      <c r="AP2" s="839"/>
      <c r="AQ2" s="839"/>
      <c r="AR2" s="839"/>
      <c r="AS2" s="839"/>
      <c r="AT2" s="839"/>
    </row>
    <row r="3" spans="1:57" s="841" customFormat="1" ht="12.75" customHeight="1">
      <c r="A3" s="695" t="s">
        <v>2040</v>
      </c>
      <c r="B3" s="696"/>
      <c r="C3" s="696"/>
      <c r="D3" s="697"/>
      <c r="E3" s="128" t="s">
        <v>1975</v>
      </c>
      <c r="F3" s="698">
        <v>1990</v>
      </c>
      <c r="G3" s="698">
        <v>1991</v>
      </c>
      <c r="H3" s="698">
        <v>1992</v>
      </c>
      <c r="I3" s="698">
        <v>1993</v>
      </c>
      <c r="J3" s="698">
        <v>1994</v>
      </c>
      <c r="K3" s="698">
        <v>1995</v>
      </c>
      <c r="L3" s="698">
        <v>1996</v>
      </c>
      <c r="M3" s="698">
        <v>1997</v>
      </c>
      <c r="N3" s="698">
        <v>1998</v>
      </c>
      <c r="O3" s="698">
        <v>1999</v>
      </c>
      <c r="P3" s="698">
        <v>2000</v>
      </c>
      <c r="Q3" s="698">
        <f t="shared" ref="Q3:Y3" si="0">P3+1</f>
        <v>2001</v>
      </c>
      <c r="R3" s="698">
        <f t="shared" si="0"/>
        <v>2002</v>
      </c>
      <c r="S3" s="698">
        <f t="shared" si="0"/>
        <v>2003</v>
      </c>
      <c r="T3" s="698">
        <f t="shared" si="0"/>
        <v>2004</v>
      </c>
      <c r="U3" s="698">
        <f t="shared" si="0"/>
        <v>2005</v>
      </c>
      <c r="V3" s="698">
        <f t="shared" si="0"/>
        <v>2006</v>
      </c>
      <c r="W3" s="698">
        <f t="shared" si="0"/>
        <v>2007</v>
      </c>
      <c r="X3" s="699">
        <f t="shared" si="0"/>
        <v>2008</v>
      </c>
      <c r="Y3" s="699">
        <f t="shared" si="0"/>
        <v>2009</v>
      </c>
      <c r="Z3" s="699">
        <v>2010</v>
      </c>
      <c r="AA3" s="699">
        <v>2011</v>
      </c>
      <c r="AB3" s="699">
        <v>2012</v>
      </c>
      <c r="AC3" s="128" t="s">
        <v>697</v>
      </c>
      <c r="AD3" s="840" t="s">
        <v>698</v>
      </c>
      <c r="AF3" s="842" t="s">
        <v>2534</v>
      </c>
      <c r="AG3" s="843" t="s">
        <v>2533</v>
      </c>
      <c r="AH3" s="843" t="s">
        <v>722</v>
      </c>
      <c r="AI3" s="843" t="s">
        <v>360</v>
      </c>
      <c r="AJ3" s="844" t="s">
        <v>361</v>
      </c>
      <c r="AK3" s="845"/>
      <c r="AL3" s="846"/>
      <c r="AM3" s="846"/>
      <c r="AN3" s="846"/>
      <c r="AO3" s="846"/>
      <c r="AP3" s="846"/>
      <c r="AQ3" s="846"/>
      <c r="AR3" s="846"/>
      <c r="AS3" s="846"/>
      <c r="AT3" s="846"/>
      <c r="AX3" s="847"/>
      <c r="AY3" s="847"/>
      <c r="AZ3" s="847"/>
      <c r="BA3" s="847"/>
      <c r="BB3" s="847"/>
      <c r="BC3" s="847"/>
      <c r="BD3" s="847"/>
      <c r="BE3" s="847"/>
    </row>
    <row r="4" spans="1:57" s="852" customFormat="1" ht="11.25">
      <c r="A4" s="852" t="s">
        <v>680</v>
      </c>
      <c r="B4" s="852" t="s">
        <v>2041</v>
      </c>
      <c r="D4" s="700"/>
      <c r="E4" s="701" t="s">
        <v>1104</v>
      </c>
      <c r="F4" s="703"/>
      <c r="G4" s="703"/>
      <c r="H4" s="703"/>
      <c r="I4" s="703"/>
      <c r="J4" s="703"/>
      <c r="K4" s="703"/>
      <c r="L4" s="703"/>
      <c r="M4" s="1189"/>
      <c r="N4" s="1189"/>
      <c r="O4" s="1189"/>
      <c r="P4" s="1189">
        <f>'Macro '!P99</f>
        <v>0</v>
      </c>
      <c r="Q4" s="1189">
        <f>'Macro '!Q99</f>
        <v>0</v>
      </c>
      <c r="R4" s="1189">
        <f>'Macro '!R99</f>
        <v>0</v>
      </c>
      <c r="S4" s="1189">
        <f>'Macro '!S99</f>
        <v>0</v>
      </c>
      <c r="T4" s="1189">
        <f>'Macro '!T99</f>
        <v>0</v>
      </c>
      <c r="U4" s="1189">
        <f>'Macro '!U99</f>
        <v>0</v>
      </c>
      <c r="V4" s="1189">
        <f>'Macro '!V99</f>
        <v>0</v>
      </c>
      <c r="W4" s="1189">
        <f>'Macro '!W99</f>
        <v>0</v>
      </c>
      <c r="X4" s="1189">
        <f>'Macro '!X99</f>
        <v>0</v>
      </c>
      <c r="Y4" s="1189">
        <f>'Macro '!Y99</f>
        <v>0</v>
      </c>
      <c r="Z4" s="1189">
        <f>'Macro '!Z99</f>
        <v>0</v>
      </c>
      <c r="AA4" s="1189">
        <f>'Macro '!AA99</f>
        <v>0</v>
      </c>
      <c r="AB4" s="1189">
        <f>'Macro '!AB99</f>
        <v>0</v>
      </c>
      <c r="AC4" s="703"/>
      <c r="AD4" s="704"/>
      <c r="AE4" s="847"/>
      <c r="AF4" s="849" t="str">
        <f t="shared" ref="AF4:AF10" si="1">IF(AND(Y4&lt;&gt;0,Z4&lt;&gt;""),(Z4/Y4-1),"")</f>
        <v/>
      </c>
      <c r="AG4" s="850" t="str">
        <f t="shared" ref="AG4:AG10" si="2">IF(AND(X4&lt;&gt;0,Y4&lt;&gt;""),(Y4/X4-1),"")</f>
        <v/>
      </c>
      <c r="AH4" s="850" t="str">
        <f t="shared" ref="AH4:AH10" si="3">IF(AND(W4&lt;&gt;0,X4&lt;&gt;""),(X4/W4-1),"")</f>
        <v/>
      </c>
      <c r="AI4" s="850" t="str">
        <f t="shared" ref="AI4:AI10" si="4">IF(AND(V4&lt;&gt;0,V4&lt;&gt;""),(W4/V4-1),"")</f>
        <v/>
      </c>
      <c r="AJ4" s="851" t="str">
        <f t="shared" ref="AJ4:AJ10" si="5">IF(AND(U4&lt;&gt;0,U4&lt;&gt;""),(V4/U4-1),"")</f>
        <v/>
      </c>
      <c r="AK4" s="850"/>
      <c r="AL4" s="850"/>
    </row>
    <row r="5" spans="1:57" s="852" customFormat="1" ht="11.25">
      <c r="A5" s="852" t="s">
        <v>681</v>
      </c>
      <c r="B5" s="852" t="s">
        <v>2042</v>
      </c>
      <c r="D5" s="700"/>
      <c r="E5" s="701" t="s">
        <v>1104</v>
      </c>
      <c r="F5" s="703"/>
      <c r="G5" s="703"/>
      <c r="H5" s="703"/>
      <c r="I5" s="703"/>
      <c r="J5" s="703"/>
      <c r="K5" s="703"/>
      <c r="L5" s="703"/>
      <c r="M5" s="1189"/>
      <c r="N5" s="1189"/>
      <c r="O5" s="1189"/>
      <c r="P5" s="1189">
        <f>'Macro '!P98</f>
        <v>0</v>
      </c>
      <c r="Q5" s="1189">
        <f>'Macro '!Q98</f>
        <v>0</v>
      </c>
      <c r="R5" s="1189">
        <f>'Macro '!R98</f>
        <v>0</v>
      </c>
      <c r="S5" s="1189">
        <f>'Macro '!S98</f>
        <v>0</v>
      </c>
      <c r="T5" s="1189">
        <f>'Macro '!T98</f>
        <v>0</v>
      </c>
      <c r="U5" s="1189">
        <f>'Macro '!U98</f>
        <v>0</v>
      </c>
      <c r="V5" s="1189">
        <f>'Macro '!V98</f>
        <v>0</v>
      </c>
      <c r="W5" s="1189">
        <f>'Macro '!W98</f>
        <v>0</v>
      </c>
      <c r="X5" s="1189">
        <f>'Macro '!X98</f>
        <v>0</v>
      </c>
      <c r="Y5" s="1189">
        <f>'Macro '!Y98</f>
        <v>0</v>
      </c>
      <c r="Z5" s="1189">
        <f>'Macro '!Z98</f>
        <v>0</v>
      </c>
      <c r="AA5" s="1189">
        <f>'Macro '!AA98</f>
        <v>0</v>
      </c>
      <c r="AB5" s="1189">
        <f>'Macro '!AB98</f>
        <v>0</v>
      </c>
      <c r="AC5" s="703"/>
      <c r="AD5" s="704"/>
      <c r="AF5" s="849" t="str">
        <f t="shared" si="1"/>
        <v/>
      </c>
      <c r="AG5" s="850" t="str">
        <f t="shared" si="2"/>
        <v/>
      </c>
      <c r="AH5" s="850" t="str">
        <f t="shared" si="3"/>
        <v/>
      </c>
      <c r="AI5" s="850" t="str">
        <f t="shared" si="4"/>
        <v/>
      </c>
      <c r="AJ5" s="851" t="str">
        <f t="shared" si="5"/>
        <v/>
      </c>
      <c r="AK5" s="850"/>
      <c r="AL5" s="850"/>
    </row>
    <row r="6" spans="1:57" s="852" customFormat="1" ht="11.25">
      <c r="A6" s="852" t="s">
        <v>682</v>
      </c>
      <c r="B6" s="852" t="s">
        <v>2043</v>
      </c>
      <c r="D6" s="700"/>
      <c r="E6" s="701" t="s">
        <v>1104</v>
      </c>
      <c r="F6" s="703"/>
      <c r="G6" s="703"/>
      <c r="H6" s="703"/>
      <c r="I6" s="703"/>
      <c r="J6" s="703"/>
      <c r="K6" s="703"/>
      <c r="L6" s="703"/>
      <c r="M6" s="1189"/>
      <c r="N6" s="1189"/>
      <c r="O6" s="1189"/>
      <c r="P6" s="1189">
        <f>'Macro '!P100</f>
        <v>0</v>
      </c>
      <c r="Q6" s="1189">
        <f>'Macro '!Q100</f>
        <v>0</v>
      </c>
      <c r="R6" s="1189">
        <f>'Macro '!R100</f>
        <v>0</v>
      </c>
      <c r="S6" s="1189">
        <f>'Macro '!S100</f>
        <v>0</v>
      </c>
      <c r="T6" s="1189">
        <f>'Macro '!T100</f>
        <v>0</v>
      </c>
      <c r="U6" s="1189">
        <f>'Macro '!U100</f>
        <v>0</v>
      </c>
      <c r="V6" s="1189">
        <f>'Macro '!V100</f>
        <v>0</v>
      </c>
      <c r="W6" s="1189">
        <f>'Macro '!W100</f>
        <v>0</v>
      </c>
      <c r="X6" s="1189">
        <f>'Macro '!X100</f>
        <v>0</v>
      </c>
      <c r="Y6" s="1189">
        <f>'Macro '!Y100</f>
        <v>0</v>
      </c>
      <c r="Z6" s="1189">
        <f>'Macro '!Z100</f>
        <v>0</v>
      </c>
      <c r="AA6" s="1189">
        <f>'Macro '!AA100</f>
        <v>0</v>
      </c>
      <c r="AB6" s="1189">
        <f>'Macro '!AB100</f>
        <v>0</v>
      </c>
      <c r="AC6" s="703"/>
      <c r="AD6" s="704"/>
      <c r="AF6" s="849" t="str">
        <f t="shared" si="1"/>
        <v/>
      </c>
      <c r="AG6" s="850" t="str">
        <f t="shared" si="2"/>
        <v/>
      </c>
      <c r="AH6" s="850" t="str">
        <f t="shared" si="3"/>
        <v/>
      </c>
      <c r="AI6" s="850" t="str">
        <f t="shared" si="4"/>
        <v/>
      </c>
      <c r="AJ6" s="851" t="str">
        <f t="shared" si="5"/>
        <v/>
      </c>
      <c r="AK6" s="850"/>
      <c r="AL6" s="850"/>
    </row>
    <row r="7" spans="1:57" s="852" customFormat="1" ht="11.25">
      <c r="A7" s="852" t="s">
        <v>2318</v>
      </c>
      <c r="B7" s="852" t="s">
        <v>2044</v>
      </c>
      <c r="D7" s="700"/>
      <c r="E7" s="701" t="s">
        <v>1104</v>
      </c>
      <c r="F7" s="703"/>
      <c r="G7" s="703"/>
      <c r="H7" s="703"/>
      <c r="I7" s="703"/>
      <c r="J7" s="703"/>
      <c r="K7" s="703"/>
      <c r="L7" s="703"/>
      <c r="M7" s="1189"/>
      <c r="N7" s="1189"/>
      <c r="O7" s="1189"/>
      <c r="P7" s="1189">
        <f>'Macro '!P101</f>
        <v>0</v>
      </c>
      <c r="Q7" s="1189">
        <f>'Macro '!Q101</f>
        <v>0</v>
      </c>
      <c r="R7" s="1189">
        <f>'Macro '!R101</f>
        <v>0</v>
      </c>
      <c r="S7" s="1189">
        <f>'Macro '!S101</f>
        <v>0</v>
      </c>
      <c r="T7" s="1189">
        <f>'Macro '!T101</f>
        <v>0</v>
      </c>
      <c r="U7" s="1189">
        <f>'Macro '!U101</f>
        <v>0</v>
      </c>
      <c r="V7" s="1189">
        <f>'Macro '!V101</f>
        <v>0</v>
      </c>
      <c r="W7" s="1189">
        <f>'Macro '!W101</f>
        <v>0</v>
      </c>
      <c r="X7" s="1189">
        <f>'Macro '!X101</f>
        <v>0</v>
      </c>
      <c r="Y7" s="1189">
        <f>'Macro '!Y101</f>
        <v>0</v>
      </c>
      <c r="Z7" s="1189">
        <f>'Macro '!Z101</f>
        <v>0</v>
      </c>
      <c r="AA7" s="1189">
        <f>'Macro '!AA101</f>
        <v>0</v>
      </c>
      <c r="AB7" s="1189">
        <f>'Macro '!AB101</f>
        <v>0</v>
      </c>
      <c r="AC7" s="703"/>
      <c r="AD7" s="704"/>
      <c r="AF7" s="849" t="str">
        <f t="shared" si="1"/>
        <v/>
      </c>
      <c r="AG7" s="850" t="str">
        <f t="shared" si="2"/>
        <v/>
      </c>
      <c r="AH7" s="850" t="str">
        <f t="shared" si="3"/>
        <v/>
      </c>
      <c r="AI7" s="850" t="str">
        <f t="shared" si="4"/>
        <v/>
      </c>
      <c r="AJ7" s="851" t="str">
        <f t="shared" si="5"/>
        <v/>
      </c>
      <c r="AK7" s="850"/>
      <c r="AL7" s="850"/>
    </row>
    <row r="8" spans="1:57" s="852" customFormat="1" ht="11.25">
      <c r="A8" s="852" t="s">
        <v>420</v>
      </c>
      <c r="B8" s="852" t="s">
        <v>2045</v>
      </c>
      <c r="D8" s="700"/>
      <c r="E8" s="701" t="s">
        <v>1104</v>
      </c>
      <c r="F8" s="703"/>
      <c r="G8" s="703"/>
      <c r="H8" s="703"/>
      <c r="I8" s="703"/>
      <c r="J8" s="703"/>
      <c r="K8" s="703"/>
      <c r="L8" s="703"/>
      <c r="M8" s="1189"/>
      <c r="N8" s="1189"/>
      <c r="O8" s="1189"/>
      <c r="P8" s="1189">
        <f>'Macro '!P102</f>
        <v>0</v>
      </c>
      <c r="Q8" s="1189">
        <f>'Macro '!Q102</f>
        <v>0</v>
      </c>
      <c r="R8" s="1189">
        <f>'Macro '!R102</f>
        <v>0</v>
      </c>
      <c r="S8" s="1189">
        <f>'Macro '!S102</f>
        <v>0</v>
      </c>
      <c r="T8" s="1189">
        <f>'Macro '!T102</f>
        <v>0</v>
      </c>
      <c r="U8" s="1189">
        <f>'Macro '!U102</f>
        <v>0</v>
      </c>
      <c r="V8" s="1189">
        <f>'Macro '!V102</f>
        <v>0</v>
      </c>
      <c r="W8" s="1189">
        <f>'Macro '!W102</f>
        <v>0</v>
      </c>
      <c r="X8" s="1189">
        <f>'Macro '!X102</f>
        <v>0</v>
      </c>
      <c r="Y8" s="1189">
        <f>'Macro '!Y102</f>
        <v>0</v>
      </c>
      <c r="Z8" s="1189">
        <f>'Macro '!Z102</f>
        <v>0</v>
      </c>
      <c r="AA8" s="1189">
        <f>'Macro '!AA102</f>
        <v>0</v>
      </c>
      <c r="AB8" s="1189">
        <f>'Macro '!AB102</f>
        <v>0</v>
      </c>
      <c r="AC8" s="703"/>
      <c r="AD8" s="706"/>
      <c r="AF8" s="849" t="str">
        <f t="shared" si="1"/>
        <v/>
      </c>
      <c r="AG8" s="850" t="str">
        <f t="shared" si="2"/>
        <v/>
      </c>
      <c r="AH8" s="850" t="str">
        <f t="shared" si="3"/>
        <v/>
      </c>
      <c r="AI8" s="850" t="str">
        <f t="shared" si="4"/>
        <v/>
      </c>
      <c r="AJ8" s="851" t="str">
        <f t="shared" si="5"/>
        <v/>
      </c>
      <c r="AK8" s="850"/>
      <c r="AL8" s="850"/>
    </row>
    <row r="9" spans="1:57" s="852" customFormat="1" ht="11.25">
      <c r="A9" s="852" t="s">
        <v>487</v>
      </c>
      <c r="B9" s="852" t="s">
        <v>2046</v>
      </c>
      <c r="D9" s="700"/>
      <c r="E9" s="701" t="s">
        <v>1104</v>
      </c>
      <c r="F9" s="703"/>
      <c r="G9" s="703"/>
      <c r="H9" s="703"/>
      <c r="I9" s="703"/>
      <c r="J9" s="703"/>
      <c r="K9" s="703"/>
      <c r="L9" s="703"/>
      <c r="M9" s="1189"/>
      <c r="N9" s="1189"/>
      <c r="O9" s="1189"/>
      <c r="P9" s="1189">
        <f>'Macro '!P103</f>
        <v>0</v>
      </c>
      <c r="Q9" s="1189">
        <f>'Macro '!Q103</f>
        <v>0</v>
      </c>
      <c r="R9" s="1189">
        <f>'Macro '!R103</f>
        <v>0</v>
      </c>
      <c r="S9" s="1189">
        <f>'Macro '!S103</f>
        <v>0</v>
      </c>
      <c r="T9" s="1189">
        <f>'Macro '!T103</f>
        <v>0</v>
      </c>
      <c r="U9" s="1189">
        <f>'Macro '!U103</f>
        <v>0</v>
      </c>
      <c r="V9" s="1189">
        <f>'Macro '!V103</f>
        <v>0</v>
      </c>
      <c r="W9" s="1189">
        <f>'Macro '!W103</f>
        <v>0</v>
      </c>
      <c r="X9" s="1189">
        <f>'Macro '!X103</f>
        <v>0</v>
      </c>
      <c r="Y9" s="1189">
        <f>'Macro '!Y103</f>
        <v>0</v>
      </c>
      <c r="Z9" s="1189">
        <f>'Macro '!Z103</f>
        <v>0</v>
      </c>
      <c r="AA9" s="1189">
        <f>'Macro '!AA103</f>
        <v>0</v>
      </c>
      <c r="AB9" s="1189">
        <f>'Macro '!AB103</f>
        <v>0</v>
      </c>
      <c r="AC9" s="703"/>
      <c r="AD9" s="704"/>
      <c r="AF9" s="849" t="str">
        <f t="shared" si="1"/>
        <v/>
      </c>
      <c r="AG9" s="850" t="str">
        <f t="shared" si="2"/>
        <v/>
      </c>
      <c r="AH9" s="850" t="str">
        <f t="shared" si="3"/>
        <v/>
      </c>
      <c r="AI9" s="850" t="str">
        <f t="shared" si="4"/>
        <v/>
      </c>
      <c r="AJ9" s="851" t="str">
        <f t="shared" si="5"/>
        <v/>
      </c>
      <c r="AK9" s="850"/>
      <c r="AL9" s="850"/>
    </row>
    <row r="10" spans="1:57" s="854" customFormat="1" ht="11.25">
      <c r="A10" s="854" t="s">
        <v>521</v>
      </c>
      <c r="B10" s="845" t="s">
        <v>2047</v>
      </c>
      <c r="C10" s="845"/>
      <c r="D10" s="700"/>
      <c r="E10" s="701" t="s">
        <v>1104</v>
      </c>
      <c r="F10" s="703"/>
      <c r="G10" s="703"/>
      <c r="H10" s="703"/>
      <c r="I10" s="703"/>
      <c r="J10" s="703"/>
      <c r="K10" s="703"/>
      <c r="L10" s="703"/>
      <c r="M10" s="1189"/>
      <c r="N10" s="1189"/>
      <c r="O10" s="1189"/>
      <c r="P10" s="1189">
        <f>SUM(P4:P9)</f>
        <v>0</v>
      </c>
      <c r="Q10" s="1189">
        <f t="shared" ref="Q10:AB10" si="6">SUM(Q4:Q9)</f>
        <v>0</v>
      </c>
      <c r="R10" s="1189">
        <f t="shared" si="6"/>
        <v>0</v>
      </c>
      <c r="S10" s="1189">
        <f t="shared" si="6"/>
        <v>0</v>
      </c>
      <c r="T10" s="1189">
        <f t="shared" si="6"/>
        <v>0</v>
      </c>
      <c r="U10" s="1189">
        <f t="shared" si="6"/>
        <v>0</v>
      </c>
      <c r="V10" s="1189">
        <f t="shared" si="6"/>
        <v>0</v>
      </c>
      <c r="W10" s="1189">
        <f t="shared" si="6"/>
        <v>0</v>
      </c>
      <c r="X10" s="1189">
        <f t="shared" si="6"/>
        <v>0</v>
      </c>
      <c r="Y10" s="1189">
        <f t="shared" si="6"/>
        <v>0</v>
      </c>
      <c r="Z10" s="1189">
        <f t="shared" si="6"/>
        <v>0</v>
      </c>
      <c r="AA10" s="1189">
        <f t="shared" si="6"/>
        <v>0</v>
      </c>
      <c r="AB10" s="1189">
        <f t="shared" si="6"/>
        <v>0</v>
      </c>
      <c r="AC10" s="703"/>
      <c r="AD10" s="522"/>
      <c r="AF10" s="849" t="str">
        <f t="shared" si="1"/>
        <v/>
      </c>
      <c r="AG10" s="850" t="str">
        <f t="shared" si="2"/>
        <v/>
      </c>
      <c r="AH10" s="850" t="str">
        <f t="shared" si="3"/>
        <v/>
      </c>
      <c r="AI10" s="850" t="str">
        <f t="shared" si="4"/>
        <v/>
      </c>
      <c r="AJ10" s="851" t="str">
        <f t="shared" si="5"/>
        <v/>
      </c>
      <c r="AK10" s="855"/>
      <c r="AL10" s="855"/>
    </row>
    <row r="11" spans="1:57" s="845" customFormat="1" ht="11.25">
      <c r="D11" s="707"/>
      <c r="E11" s="708"/>
      <c r="F11" s="710"/>
      <c r="G11" s="710"/>
      <c r="H11" s="710"/>
      <c r="I11" s="710"/>
      <c r="J11" s="710"/>
      <c r="K11" s="710"/>
      <c r="L11" s="710"/>
      <c r="M11" s="1205"/>
      <c r="N11" s="1205"/>
      <c r="O11" s="1205"/>
      <c r="P11" s="1205"/>
      <c r="Q11" s="1205"/>
      <c r="R11" s="1205"/>
      <c r="S11" s="1205"/>
      <c r="T11" s="1205"/>
      <c r="U11" s="1205"/>
      <c r="V11" s="1205"/>
      <c r="W11" s="1205"/>
      <c r="X11" s="1205"/>
      <c r="Y11" s="1205"/>
      <c r="Z11" s="1205"/>
      <c r="AA11" s="1205"/>
      <c r="AB11" s="1205"/>
      <c r="AC11" s="710"/>
      <c r="AD11" s="704"/>
      <c r="AF11" s="856"/>
      <c r="AH11" s="850"/>
      <c r="AI11" s="850"/>
      <c r="AJ11" s="851"/>
      <c r="AK11" s="850"/>
      <c r="AL11" s="850"/>
    </row>
    <row r="12" spans="1:57" s="845" customFormat="1" ht="11.25">
      <c r="A12" s="845" t="s">
        <v>1526</v>
      </c>
      <c r="D12" s="707"/>
      <c r="E12" s="708"/>
      <c r="F12" s="710"/>
      <c r="G12" s="710"/>
      <c r="H12" s="710"/>
      <c r="I12" s="710"/>
      <c r="J12" s="710"/>
      <c r="K12" s="710"/>
      <c r="L12" s="710"/>
      <c r="M12" s="710"/>
      <c r="N12" s="710"/>
      <c r="O12" s="710"/>
      <c r="P12" s="710"/>
      <c r="Q12" s="710"/>
      <c r="R12" s="710"/>
      <c r="S12" s="710"/>
      <c r="T12" s="710"/>
      <c r="U12" s="710"/>
      <c r="V12" s="710"/>
      <c r="W12" s="710"/>
      <c r="X12" s="710"/>
      <c r="Y12" s="710"/>
      <c r="Z12" s="710"/>
      <c r="AA12" s="710"/>
      <c r="AB12" s="710"/>
      <c r="AC12" s="710"/>
      <c r="AD12" s="704"/>
      <c r="AF12" s="856"/>
      <c r="AH12" s="850"/>
      <c r="AI12" s="850"/>
      <c r="AJ12" s="851"/>
      <c r="AK12" s="850"/>
      <c r="AL12" s="850"/>
    </row>
    <row r="13" spans="1:57" s="852" customFormat="1" ht="11.25">
      <c r="A13" s="852" t="s">
        <v>1512</v>
      </c>
      <c r="B13" s="852" t="s">
        <v>1528</v>
      </c>
      <c r="D13" s="700"/>
      <c r="E13" s="701" t="s">
        <v>1104</v>
      </c>
      <c r="F13" s="703"/>
      <c r="G13" s="703"/>
      <c r="H13" s="703"/>
      <c r="I13" s="703"/>
      <c r="J13" s="703"/>
      <c r="K13" s="703"/>
      <c r="L13" s="703"/>
      <c r="M13" s="1189"/>
      <c r="N13" s="1189"/>
      <c r="O13" s="1189"/>
      <c r="P13" s="1189"/>
      <c r="Q13" s="1189"/>
      <c r="R13" s="1189"/>
      <c r="S13" s="1189"/>
      <c r="T13" s="1189"/>
      <c r="U13" s="1189"/>
      <c r="V13" s="1189"/>
      <c r="W13" s="1189"/>
      <c r="X13" s="1189"/>
      <c r="Y13" s="1189"/>
      <c r="Z13" s="1189"/>
      <c r="AA13" s="1189"/>
      <c r="AB13" s="1189"/>
      <c r="AC13" s="703"/>
      <c r="AD13" s="704"/>
      <c r="AE13" s="847"/>
      <c r="AF13" s="849" t="str">
        <f t="shared" ref="AF13:AF19" si="7">IF(AND(Y13&lt;&gt;0,Z13&lt;&gt;""),(Z13/Y13-1),"")</f>
        <v/>
      </c>
      <c r="AG13" s="850" t="str">
        <f t="shared" ref="AG13:AG19" si="8">IF(AND(X13&lt;&gt;0,Y13&lt;&gt;""),(Y13/X13-1),"")</f>
        <v/>
      </c>
      <c r="AH13" s="850" t="str">
        <f t="shared" ref="AH13:AH19" si="9">IF(AND(W13&lt;&gt;0,X13&lt;&gt;""),(X13/W13-1),"")</f>
        <v/>
      </c>
      <c r="AI13" s="850" t="str">
        <f t="shared" ref="AI13:AI19" si="10">IF(AND(V13&lt;&gt;0,V13&lt;&gt;""),(W13/V13-1),"")</f>
        <v/>
      </c>
      <c r="AJ13" s="851" t="str">
        <f t="shared" ref="AJ13:AJ19" si="11">IF(AND(U13&lt;&gt;0,U13&lt;&gt;""),(V13/U13-1),"")</f>
        <v/>
      </c>
      <c r="AK13" s="850"/>
      <c r="AL13" s="850"/>
    </row>
    <row r="14" spans="1:57" s="852" customFormat="1" ht="11.25">
      <c r="A14" s="852" t="s">
        <v>1514</v>
      </c>
      <c r="B14" s="852" t="s">
        <v>1529</v>
      </c>
      <c r="D14" s="700"/>
      <c r="E14" s="701" t="s">
        <v>1104</v>
      </c>
      <c r="F14" s="703"/>
      <c r="G14" s="703"/>
      <c r="H14" s="703"/>
      <c r="I14" s="703"/>
      <c r="J14" s="703"/>
      <c r="K14" s="703"/>
      <c r="L14" s="703"/>
      <c r="M14" s="1189"/>
      <c r="N14" s="1189"/>
      <c r="O14" s="1189"/>
      <c r="P14" s="1189"/>
      <c r="Q14" s="1189"/>
      <c r="R14" s="1189"/>
      <c r="S14" s="1189"/>
      <c r="T14" s="1189"/>
      <c r="U14" s="1189"/>
      <c r="V14" s="1189"/>
      <c r="W14" s="1189"/>
      <c r="X14" s="1189"/>
      <c r="Y14" s="1189"/>
      <c r="Z14" s="1189"/>
      <c r="AA14" s="1189"/>
      <c r="AB14" s="1189"/>
      <c r="AC14" s="703"/>
      <c r="AD14" s="704"/>
      <c r="AF14" s="849" t="str">
        <f t="shared" si="7"/>
        <v/>
      </c>
      <c r="AG14" s="850" t="str">
        <f t="shared" si="8"/>
        <v/>
      </c>
      <c r="AH14" s="850" t="str">
        <f t="shared" si="9"/>
        <v/>
      </c>
      <c r="AI14" s="850" t="str">
        <f t="shared" si="10"/>
        <v/>
      </c>
      <c r="AJ14" s="851" t="str">
        <f t="shared" si="11"/>
        <v/>
      </c>
      <c r="AK14" s="850"/>
      <c r="AL14" s="850"/>
    </row>
    <row r="15" spans="1:57" s="852" customFormat="1" ht="11.25">
      <c r="A15" s="852" t="s">
        <v>1515</v>
      </c>
      <c r="B15" s="852" t="s">
        <v>1530</v>
      </c>
      <c r="D15" s="700"/>
      <c r="E15" s="701"/>
      <c r="F15" s="703"/>
      <c r="G15" s="703"/>
      <c r="H15" s="703"/>
      <c r="I15" s="703"/>
      <c r="J15" s="703"/>
      <c r="K15" s="703"/>
      <c r="L15" s="703"/>
      <c r="M15" s="1189"/>
      <c r="N15" s="1189"/>
      <c r="O15" s="1189"/>
      <c r="P15" s="1189"/>
      <c r="Q15" s="1189"/>
      <c r="R15" s="1189"/>
      <c r="S15" s="1189"/>
      <c r="T15" s="1189"/>
      <c r="U15" s="1189"/>
      <c r="V15" s="1189"/>
      <c r="W15" s="1189"/>
      <c r="X15" s="1189"/>
      <c r="Y15" s="1189"/>
      <c r="Z15" s="1189"/>
      <c r="AA15" s="1189"/>
      <c r="AB15" s="1189"/>
      <c r="AC15" s="703"/>
      <c r="AD15" s="704"/>
      <c r="AF15" s="849" t="str">
        <f t="shared" si="7"/>
        <v/>
      </c>
      <c r="AG15" s="850" t="str">
        <f t="shared" si="8"/>
        <v/>
      </c>
      <c r="AH15" s="850" t="str">
        <f t="shared" si="9"/>
        <v/>
      </c>
      <c r="AI15" s="850" t="str">
        <f t="shared" si="10"/>
        <v/>
      </c>
      <c r="AJ15" s="851" t="str">
        <f t="shared" si="11"/>
        <v/>
      </c>
      <c r="AK15" s="850"/>
      <c r="AL15" s="850"/>
    </row>
    <row r="16" spans="1:57" s="852" customFormat="1" ht="11.25">
      <c r="A16" s="852" t="s">
        <v>1516</v>
      </c>
      <c r="B16" s="852" t="s">
        <v>1531</v>
      </c>
      <c r="D16" s="700"/>
      <c r="E16" s="701"/>
      <c r="F16" s="703"/>
      <c r="G16" s="703"/>
      <c r="H16" s="703"/>
      <c r="I16" s="703"/>
      <c r="J16" s="703"/>
      <c r="K16" s="703"/>
      <c r="L16" s="703"/>
      <c r="M16" s="1189"/>
      <c r="N16" s="1189"/>
      <c r="O16" s="1189"/>
      <c r="P16" s="1189"/>
      <c r="Q16" s="1189"/>
      <c r="R16" s="1189"/>
      <c r="S16" s="1189"/>
      <c r="T16" s="1189"/>
      <c r="U16" s="1189"/>
      <c r="V16" s="1189"/>
      <c r="W16" s="1189"/>
      <c r="X16" s="1189"/>
      <c r="Y16" s="1189"/>
      <c r="Z16" s="1189"/>
      <c r="AA16" s="1189"/>
      <c r="AB16" s="1189"/>
      <c r="AC16" s="703"/>
      <c r="AD16" s="704"/>
      <c r="AF16" s="849" t="str">
        <f t="shared" si="7"/>
        <v/>
      </c>
      <c r="AG16" s="850" t="str">
        <f t="shared" si="8"/>
        <v/>
      </c>
      <c r="AH16" s="850" t="str">
        <f t="shared" si="9"/>
        <v/>
      </c>
      <c r="AI16" s="850" t="str">
        <f t="shared" si="10"/>
        <v/>
      </c>
      <c r="AJ16" s="851" t="str">
        <f t="shared" si="11"/>
        <v/>
      </c>
      <c r="AK16" s="850"/>
      <c r="AL16" s="850"/>
    </row>
    <row r="17" spans="1:57" s="852" customFormat="1" ht="11.25">
      <c r="A17" s="852" t="s">
        <v>1517</v>
      </c>
      <c r="B17" s="852" t="s">
        <v>1532</v>
      </c>
      <c r="D17" s="700"/>
      <c r="E17" s="701" t="s">
        <v>1104</v>
      </c>
      <c r="F17" s="703"/>
      <c r="G17" s="703"/>
      <c r="H17" s="703"/>
      <c r="I17" s="703"/>
      <c r="J17" s="703"/>
      <c r="K17" s="703"/>
      <c r="L17" s="703"/>
      <c r="M17" s="1189"/>
      <c r="N17" s="1189"/>
      <c r="O17" s="1189"/>
      <c r="P17" s="1189"/>
      <c r="Q17" s="1189"/>
      <c r="R17" s="1189"/>
      <c r="S17" s="1189"/>
      <c r="T17" s="1189"/>
      <c r="U17" s="1189"/>
      <c r="V17" s="1189"/>
      <c r="W17" s="1189"/>
      <c r="X17" s="1189"/>
      <c r="Y17" s="1189"/>
      <c r="Z17" s="1189"/>
      <c r="AA17" s="1189"/>
      <c r="AB17" s="1189"/>
      <c r="AC17" s="703"/>
      <c r="AD17" s="706"/>
      <c r="AF17" s="849" t="str">
        <f t="shared" si="7"/>
        <v/>
      </c>
      <c r="AG17" s="850" t="str">
        <f t="shared" si="8"/>
        <v/>
      </c>
      <c r="AH17" s="850" t="str">
        <f t="shared" si="9"/>
        <v/>
      </c>
      <c r="AI17" s="850" t="str">
        <f t="shared" si="10"/>
        <v/>
      </c>
      <c r="AJ17" s="851" t="str">
        <f t="shared" si="11"/>
        <v/>
      </c>
      <c r="AK17" s="850"/>
      <c r="AL17" s="850"/>
    </row>
    <row r="18" spans="1:57" s="852" customFormat="1" ht="11.25">
      <c r="A18" s="852" t="s">
        <v>1518</v>
      </c>
      <c r="B18" s="852" t="s">
        <v>1533</v>
      </c>
      <c r="D18" s="700"/>
      <c r="E18" s="701" t="s">
        <v>1104</v>
      </c>
      <c r="F18" s="703"/>
      <c r="G18" s="703"/>
      <c r="H18" s="703"/>
      <c r="I18" s="703"/>
      <c r="J18" s="703"/>
      <c r="K18" s="703"/>
      <c r="L18" s="703"/>
      <c r="M18" s="1189"/>
      <c r="N18" s="1189"/>
      <c r="O18" s="1189"/>
      <c r="P18" s="1189"/>
      <c r="Q18" s="1189"/>
      <c r="R18" s="1189"/>
      <c r="S18" s="1189"/>
      <c r="T18" s="1189"/>
      <c r="U18" s="1189"/>
      <c r="V18" s="1189"/>
      <c r="W18" s="1189"/>
      <c r="X18" s="1189"/>
      <c r="Y18" s="1189"/>
      <c r="Z18" s="1189"/>
      <c r="AA18" s="1189"/>
      <c r="AB18" s="1189"/>
      <c r="AC18" s="703"/>
      <c r="AD18" s="704"/>
      <c r="AF18" s="849" t="str">
        <f t="shared" si="7"/>
        <v/>
      </c>
      <c r="AG18" s="850" t="str">
        <f t="shared" si="8"/>
        <v/>
      </c>
      <c r="AH18" s="850" t="str">
        <f t="shared" si="9"/>
        <v/>
      </c>
      <c r="AI18" s="850" t="str">
        <f t="shared" si="10"/>
        <v/>
      </c>
      <c r="AJ18" s="851" t="str">
        <f t="shared" si="11"/>
        <v/>
      </c>
      <c r="AK18" s="850"/>
      <c r="AL18" s="850"/>
    </row>
    <row r="19" spans="1:57" s="854" customFormat="1" ht="11.25">
      <c r="A19" s="854" t="s">
        <v>1519</v>
      </c>
      <c r="B19" s="845" t="s">
        <v>1534</v>
      </c>
      <c r="C19" s="845"/>
      <c r="D19" s="700"/>
      <c r="E19" s="701" t="s">
        <v>1104</v>
      </c>
      <c r="F19" s="711"/>
      <c r="G19" s="711"/>
      <c r="H19" s="711"/>
      <c r="I19" s="711"/>
      <c r="J19" s="711"/>
      <c r="K19" s="711"/>
      <c r="L19" s="711"/>
      <c r="M19" s="1207"/>
      <c r="N19" s="1207"/>
      <c r="O19" s="1207"/>
      <c r="P19" s="1207"/>
      <c r="Q19" s="1207"/>
      <c r="R19" s="1207"/>
      <c r="S19" s="1207"/>
      <c r="T19" s="1207"/>
      <c r="U19" s="1207"/>
      <c r="V19" s="1207"/>
      <c r="W19" s="1207"/>
      <c r="X19" s="1207"/>
      <c r="Y19" s="1207"/>
      <c r="Z19" s="1207"/>
      <c r="AA19" s="1207"/>
      <c r="AB19" s="1207"/>
      <c r="AC19" s="711"/>
      <c r="AD19" s="522"/>
      <c r="AF19" s="849" t="str">
        <f t="shared" si="7"/>
        <v/>
      </c>
      <c r="AG19" s="850" t="str">
        <f t="shared" si="8"/>
        <v/>
      </c>
      <c r="AH19" s="850" t="str">
        <f t="shared" si="9"/>
        <v/>
      </c>
      <c r="AI19" s="850" t="str">
        <f t="shared" si="10"/>
        <v/>
      </c>
      <c r="AJ19" s="851" t="str">
        <f t="shared" si="11"/>
        <v/>
      </c>
      <c r="AK19" s="855"/>
      <c r="AL19" s="855"/>
    </row>
    <row r="20" spans="1:57" s="845" customFormat="1" ht="11.25">
      <c r="A20" s="853"/>
      <c r="B20" s="853"/>
      <c r="C20" s="853"/>
      <c r="D20" s="707"/>
      <c r="E20" s="708"/>
      <c r="F20" s="710"/>
      <c r="G20" s="710"/>
      <c r="H20" s="710"/>
      <c r="I20" s="710"/>
      <c r="J20" s="710"/>
      <c r="K20" s="710"/>
      <c r="L20" s="710"/>
      <c r="M20" s="1205"/>
      <c r="N20" s="1205"/>
      <c r="O20" s="1205"/>
      <c r="P20" s="1205"/>
      <c r="Q20" s="1205"/>
      <c r="R20" s="1205"/>
      <c r="S20" s="1205"/>
      <c r="T20" s="1205"/>
      <c r="U20" s="1205"/>
      <c r="V20" s="1205"/>
      <c r="W20" s="1205"/>
      <c r="X20" s="1205"/>
      <c r="Y20" s="1205"/>
      <c r="Z20" s="1205"/>
      <c r="AA20" s="1205"/>
      <c r="AB20" s="1205"/>
      <c r="AC20" s="710"/>
      <c r="AD20" s="704"/>
      <c r="AF20" s="856"/>
      <c r="AH20" s="850"/>
      <c r="AI20" s="850"/>
      <c r="AJ20" s="851"/>
      <c r="AK20" s="850"/>
      <c r="AL20" s="850"/>
    </row>
    <row r="21" spans="1:57" s="845" customFormat="1" ht="11.25">
      <c r="A21" s="853" t="s">
        <v>1527</v>
      </c>
      <c r="B21" s="853"/>
      <c r="C21" s="853"/>
      <c r="D21" s="707"/>
      <c r="E21" s="708"/>
      <c r="F21" s="710"/>
      <c r="G21" s="710"/>
      <c r="H21" s="710"/>
      <c r="I21" s="710"/>
      <c r="J21" s="710"/>
      <c r="K21" s="710"/>
      <c r="L21" s="710"/>
      <c r="M21" s="1205"/>
      <c r="N21" s="1205"/>
      <c r="O21" s="1205"/>
      <c r="P21" s="1205"/>
      <c r="Q21" s="1205"/>
      <c r="R21" s="1205"/>
      <c r="S21" s="1205"/>
      <c r="T21" s="1205"/>
      <c r="U21" s="1205"/>
      <c r="V21" s="1205"/>
      <c r="W21" s="1205"/>
      <c r="X21" s="1205"/>
      <c r="Y21" s="1205"/>
      <c r="Z21" s="1205"/>
      <c r="AA21" s="1205"/>
      <c r="AB21" s="1205"/>
      <c r="AC21" s="710"/>
      <c r="AD21" s="704"/>
      <c r="AF21" s="856"/>
      <c r="AH21" s="850"/>
      <c r="AI21" s="850"/>
      <c r="AJ21" s="851"/>
      <c r="AK21" s="850"/>
      <c r="AL21" s="850"/>
    </row>
    <row r="22" spans="1:57" s="852" customFormat="1" ht="11.25">
      <c r="A22" s="848" t="s">
        <v>1513</v>
      </c>
      <c r="B22" s="848" t="s">
        <v>1535</v>
      </c>
      <c r="C22" s="848"/>
      <c r="D22" s="700"/>
      <c r="E22" s="701" t="s">
        <v>1104</v>
      </c>
      <c r="F22" s="703"/>
      <c r="G22" s="703"/>
      <c r="H22" s="703"/>
      <c r="I22" s="703"/>
      <c r="J22" s="703"/>
      <c r="K22" s="703"/>
      <c r="L22" s="703"/>
      <c r="M22" s="1189"/>
      <c r="N22" s="1189"/>
      <c r="O22" s="1189"/>
      <c r="P22" s="1189"/>
      <c r="Q22" s="1189"/>
      <c r="R22" s="1189"/>
      <c r="S22" s="1189"/>
      <c r="T22" s="1189"/>
      <c r="U22" s="1189"/>
      <c r="V22" s="1189"/>
      <c r="W22" s="1189"/>
      <c r="X22" s="1189"/>
      <c r="Y22" s="1189"/>
      <c r="Z22" s="1189"/>
      <c r="AA22" s="1189"/>
      <c r="AB22" s="1189"/>
      <c r="AC22" s="703"/>
      <c r="AD22" s="704"/>
      <c r="AE22" s="841"/>
      <c r="AF22" s="849" t="str">
        <f t="shared" ref="AF22:AF28" si="12">IF(AND(Y22&lt;&gt;0,Z22&lt;&gt;""),(Z22/Y22-1),"")</f>
        <v/>
      </c>
      <c r="AG22" s="850" t="str">
        <f t="shared" ref="AG22:AG28" si="13">IF(AND(X22&lt;&gt;0,Y22&lt;&gt;""),(Y22/X22-1),"")</f>
        <v/>
      </c>
      <c r="AH22" s="850" t="str">
        <f t="shared" ref="AH22:AH28" si="14">IF(AND(W22&lt;&gt;0,X22&lt;&gt;""),(X22/W22-1),"")</f>
        <v/>
      </c>
      <c r="AI22" s="850" t="str">
        <f t="shared" ref="AI22:AI28" si="15">IF(AND(V22&lt;&gt;0,V22&lt;&gt;""),(W22/V22-1),"")</f>
        <v/>
      </c>
      <c r="AJ22" s="851" t="str">
        <f t="shared" ref="AJ22:AJ28" si="16">IF(AND(U22&lt;&gt;0,U22&lt;&gt;""),(V22/U22-1),"")</f>
        <v/>
      </c>
      <c r="AK22" s="850"/>
      <c r="AL22" s="850"/>
    </row>
    <row r="23" spans="1:57" s="852" customFormat="1" ht="11.25">
      <c r="A23" s="848" t="s">
        <v>1520</v>
      </c>
      <c r="B23" s="848" t="s">
        <v>1536</v>
      </c>
      <c r="C23" s="848"/>
      <c r="D23" s="700"/>
      <c r="E23" s="701" t="s">
        <v>1104</v>
      </c>
      <c r="F23" s="703"/>
      <c r="G23" s="703"/>
      <c r="H23" s="703"/>
      <c r="I23" s="703"/>
      <c r="J23" s="703"/>
      <c r="K23" s="703"/>
      <c r="L23" s="703"/>
      <c r="M23" s="1189"/>
      <c r="N23" s="1189"/>
      <c r="O23" s="1189"/>
      <c r="P23" s="1189"/>
      <c r="Q23" s="1189"/>
      <c r="R23" s="1189"/>
      <c r="S23" s="1189"/>
      <c r="T23" s="1189"/>
      <c r="U23" s="1189"/>
      <c r="V23" s="1189"/>
      <c r="W23" s="1189"/>
      <c r="X23" s="1189"/>
      <c r="Y23" s="1189"/>
      <c r="Z23" s="1189"/>
      <c r="AA23" s="1189"/>
      <c r="AB23" s="1189"/>
      <c r="AC23" s="703"/>
      <c r="AD23" s="704"/>
      <c r="AF23" s="849" t="str">
        <f t="shared" si="12"/>
        <v/>
      </c>
      <c r="AG23" s="850" t="str">
        <f t="shared" si="13"/>
        <v/>
      </c>
      <c r="AH23" s="850" t="str">
        <f t="shared" si="14"/>
        <v/>
      </c>
      <c r="AI23" s="850" t="str">
        <f t="shared" si="15"/>
        <v/>
      </c>
      <c r="AJ23" s="851" t="str">
        <f t="shared" si="16"/>
        <v/>
      </c>
      <c r="AK23" s="850"/>
      <c r="AL23" s="850"/>
    </row>
    <row r="24" spans="1:57" s="852" customFormat="1" ht="11.25">
      <c r="A24" s="848" t="s">
        <v>1521</v>
      </c>
      <c r="B24" s="848" t="s">
        <v>1537</v>
      </c>
      <c r="C24" s="848"/>
      <c r="D24" s="700"/>
      <c r="E24" s="701" t="s">
        <v>1104</v>
      </c>
      <c r="F24" s="703"/>
      <c r="G24" s="703"/>
      <c r="H24" s="703"/>
      <c r="I24" s="703"/>
      <c r="J24" s="703"/>
      <c r="K24" s="703"/>
      <c r="L24" s="703"/>
      <c r="M24" s="1189"/>
      <c r="N24" s="1189"/>
      <c r="O24" s="1189"/>
      <c r="P24" s="1189"/>
      <c r="Q24" s="1189"/>
      <c r="R24" s="1189"/>
      <c r="S24" s="1189"/>
      <c r="T24" s="1189"/>
      <c r="U24" s="1189"/>
      <c r="V24" s="1189"/>
      <c r="W24" s="1189"/>
      <c r="X24" s="1189"/>
      <c r="Y24" s="1189"/>
      <c r="Z24" s="1189"/>
      <c r="AA24" s="1189"/>
      <c r="AB24" s="1189"/>
      <c r="AC24" s="703"/>
      <c r="AD24" s="704"/>
      <c r="AF24" s="849" t="str">
        <f t="shared" si="12"/>
        <v/>
      </c>
      <c r="AG24" s="850" t="str">
        <f t="shared" si="13"/>
        <v/>
      </c>
      <c r="AH24" s="850" t="str">
        <f t="shared" si="14"/>
        <v/>
      </c>
      <c r="AI24" s="850" t="str">
        <f t="shared" si="15"/>
        <v/>
      </c>
      <c r="AJ24" s="851" t="str">
        <f t="shared" si="16"/>
        <v/>
      </c>
      <c r="AK24" s="850"/>
      <c r="AL24" s="850"/>
    </row>
    <row r="25" spans="1:57" s="852" customFormat="1" ht="11.25">
      <c r="A25" s="848" t="s">
        <v>1522</v>
      </c>
      <c r="B25" s="848" t="s">
        <v>1538</v>
      </c>
      <c r="C25" s="848"/>
      <c r="D25" s="700"/>
      <c r="E25" s="701" t="s">
        <v>1104</v>
      </c>
      <c r="F25" s="703"/>
      <c r="G25" s="703"/>
      <c r="H25" s="703"/>
      <c r="I25" s="703"/>
      <c r="J25" s="703"/>
      <c r="K25" s="703"/>
      <c r="L25" s="703"/>
      <c r="M25" s="1189"/>
      <c r="N25" s="1189"/>
      <c r="O25" s="1189"/>
      <c r="P25" s="1189"/>
      <c r="Q25" s="1189"/>
      <c r="R25" s="1189"/>
      <c r="S25" s="1189"/>
      <c r="T25" s="1189"/>
      <c r="U25" s="1189"/>
      <c r="V25" s="1189"/>
      <c r="W25" s="1189"/>
      <c r="X25" s="1189"/>
      <c r="Y25" s="1189"/>
      <c r="Z25" s="1189"/>
      <c r="AA25" s="1189"/>
      <c r="AB25" s="1189"/>
      <c r="AC25" s="703"/>
      <c r="AD25" s="704"/>
      <c r="AF25" s="849" t="str">
        <f t="shared" si="12"/>
        <v/>
      </c>
      <c r="AG25" s="850" t="str">
        <f t="shared" si="13"/>
        <v/>
      </c>
      <c r="AH25" s="850" t="str">
        <f t="shared" si="14"/>
        <v/>
      </c>
      <c r="AI25" s="850" t="str">
        <f t="shared" si="15"/>
        <v/>
      </c>
      <c r="AJ25" s="851" t="str">
        <f t="shared" si="16"/>
        <v/>
      </c>
      <c r="AK25" s="850"/>
      <c r="AL25" s="850"/>
    </row>
    <row r="26" spans="1:57" s="852" customFormat="1" ht="11.25">
      <c r="A26" s="848" t="s">
        <v>1523</v>
      </c>
      <c r="B26" s="848" t="s">
        <v>1539</v>
      </c>
      <c r="C26" s="848"/>
      <c r="D26" s="700"/>
      <c r="E26" s="701" t="s">
        <v>1104</v>
      </c>
      <c r="F26" s="703"/>
      <c r="G26" s="703"/>
      <c r="H26" s="703"/>
      <c r="I26" s="703"/>
      <c r="J26" s="703"/>
      <c r="K26" s="703"/>
      <c r="L26" s="703"/>
      <c r="M26" s="1189"/>
      <c r="N26" s="1189"/>
      <c r="O26" s="1189"/>
      <c r="P26" s="1189"/>
      <c r="Q26" s="1189"/>
      <c r="R26" s="1189"/>
      <c r="S26" s="1189"/>
      <c r="T26" s="1189"/>
      <c r="U26" s="1189"/>
      <c r="V26" s="1189"/>
      <c r="W26" s="1189"/>
      <c r="X26" s="1189"/>
      <c r="Y26" s="1189"/>
      <c r="Z26" s="1189"/>
      <c r="AA26" s="1189"/>
      <c r="AB26" s="1189"/>
      <c r="AC26" s="703"/>
      <c r="AD26" s="706"/>
      <c r="AF26" s="849" t="str">
        <f t="shared" si="12"/>
        <v/>
      </c>
      <c r="AG26" s="850" t="str">
        <f t="shared" si="13"/>
        <v/>
      </c>
      <c r="AH26" s="850" t="str">
        <f t="shared" si="14"/>
        <v/>
      </c>
      <c r="AI26" s="850" t="str">
        <f t="shared" si="15"/>
        <v/>
      </c>
      <c r="AJ26" s="851" t="str">
        <f t="shared" si="16"/>
        <v/>
      </c>
      <c r="AK26" s="850"/>
      <c r="AL26" s="850"/>
    </row>
    <row r="27" spans="1:57" s="852" customFormat="1" ht="11.25">
      <c r="A27" s="848" t="s">
        <v>1524</v>
      </c>
      <c r="B27" s="848" t="s">
        <v>1540</v>
      </c>
      <c r="C27" s="848"/>
      <c r="D27" s="700"/>
      <c r="E27" s="701" t="s">
        <v>1104</v>
      </c>
      <c r="F27" s="703"/>
      <c r="G27" s="703"/>
      <c r="H27" s="703"/>
      <c r="I27" s="703"/>
      <c r="J27" s="703"/>
      <c r="K27" s="703"/>
      <c r="L27" s="703"/>
      <c r="M27" s="1189"/>
      <c r="N27" s="1189"/>
      <c r="O27" s="1189"/>
      <c r="P27" s="1189"/>
      <c r="Q27" s="1189"/>
      <c r="R27" s="1189"/>
      <c r="S27" s="1189"/>
      <c r="T27" s="1189"/>
      <c r="U27" s="1189"/>
      <c r="V27" s="1189"/>
      <c r="W27" s="1189"/>
      <c r="X27" s="1189"/>
      <c r="Y27" s="1189"/>
      <c r="Z27" s="1189"/>
      <c r="AA27" s="1189"/>
      <c r="AB27" s="1189"/>
      <c r="AC27" s="703"/>
      <c r="AD27" s="704"/>
      <c r="AF27" s="849" t="str">
        <f t="shared" si="12"/>
        <v/>
      </c>
      <c r="AG27" s="850" t="str">
        <f t="shared" si="13"/>
        <v/>
      </c>
      <c r="AH27" s="850" t="str">
        <f t="shared" si="14"/>
        <v/>
      </c>
      <c r="AI27" s="850" t="str">
        <f t="shared" si="15"/>
        <v/>
      </c>
      <c r="AJ27" s="851" t="str">
        <f t="shared" si="16"/>
        <v/>
      </c>
      <c r="AK27" s="850"/>
      <c r="AL27" s="850"/>
    </row>
    <row r="28" spans="1:57" s="854" customFormat="1" ht="11.25">
      <c r="A28" s="854" t="s">
        <v>1525</v>
      </c>
      <c r="B28" s="853" t="s">
        <v>1541</v>
      </c>
      <c r="C28" s="853"/>
      <c r="D28" s="700"/>
      <c r="E28" s="701" t="s">
        <v>1104</v>
      </c>
      <c r="F28" s="711"/>
      <c r="G28" s="711"/>
      <c r="H28" s="711"/>
      <c r="I28" s="711"/>
      <c r="J28" s="711"/>
      <c r="K28" s="711"/>
      <c r="L28" s="711"/>
      <c r="M28" s="1207"/>
      <c r="N28" s="1207"/>
      <c r="O28" s="1207"/>
      <c r="P28" s="1207"/>
      <c r="Q28" s="1207"/>
      <c r="R28" s="1207"/>
      <c r="S28" s="1207"/>
      <c r="T28" s="1207"/>
      <c r="U28" s="1207"/>
      <c r="V28" s="1207"/>
      <c r="W28" s="1207"/>
      <c r="X28" s="1207"/>
      <c r="Y28" s="1207"/>
      <c r="Z28" s="1207"/>
      <c r="AA28" s="1207"/>
      <c r="AB28" s="1207"/>
      <c r="AC28" s="711"/>
      <c r="AD28" s="522"/>
      <c r="AF28" s="849" t="str">
        <f t="shared" si="12"/>
        <v/>
      </c>
      <c r="AG28" s="850" t="str">
        <f t="shared" si="13"/>
        <v/>
      </c>
      <c r="AH28" s="850" t="str">
        <f t="shared" si="14"/>
        <v/>
      </c>
      <c r="AI28" s="850" t="str">
        <f t="shared" si="15"/>
        <v/>
      </c>
      <c r="AJ28" s="851" t="str">
        <f t="shared" si="16"/>
        <v/>
      </c>
      <c r="AK28" s="855"/>
      <c r="AL28" s="855"/>
    </row>
    <row r="29" spans="1:57" s="845" customFormat="1" ht="11.25">
      <c r="A29" s="853"/>
      <c r="B29" s="853"/>
      <c r="C29" s="853"/>
      <c r="D29" s="707"/>
      <c r="E29" s="708"/>
      <c r="F29" s="709"/>
      <c r="G29" s="709"/>
      <c r="H29" s="709"/>
      <c r="I29" s="709"/>
      <c r="J29" s="709"/>
      <c r="K29" s="709"/>
      <c r="L29" s="709"/>
      <c r="M29" s="1212"/>
      <c r="N29" s="1212"/>
      <c r="O29" s="1212"/>
      <c r="P29" s="1212"/>
      <c r="Q29" s="1212"/>
      <c r="R29" s="1212"/>
      <c r="S29" s="1212"/>
      <c r="T29" s="1212"/>
      <c r="U29" s="1212"/>
      <c r="V29" s="1212"/>
      <c r="W29" s="1212"/>
      <c r="X29" s="1212"/>
      <c r="Y29" s="1212"/>
      <c r="Z29" s="1212"/>
      <c r="AA29" s="1212"/>
      <c r="AB29" s="1212"/>
      <c r="AC29" s="1212"/>
      <c r="AD29" s="704"/>
      <c r="AF29" s="856"/>
      <c r="AH29" s="850"/>
      <c r="AI29" s="850"/>
      <c r="AJ29" s="851"/>
      <c r="AK29" s="850"/>
      <c r="AL29" s="850"/>
    </row>
    <row r="30" spans="1:57" s="845" customFormat="1" ht="11.25">
      <c r="A30" s="853"/>
      <c r="B30" s="853"/>
      <c r="C30" s="853"/>
      <c r="D30" s="707"/>
      <c r="E30" s="708"/>
      <c r="F30" s="709"/>
      <c r="G30" s="709"/>
      <c r="H30" s="709"/>
      <c r="I30" s="709"/>
      <c r="J30" s="709"/>
      <c r="K30" s="709"/>
      <c r="L30" s="709"/>
      <c r="M30" s="709"/>
      <c r="N30" s="709"/>
      <c r="O30" s="709"/>
      <c r="P30" s="709"/>
      <c r="Q30" s="709"/>
      <c r="R30" s="709"/>
      <c r="S30" s="709"/>
      <c r="T30" s="709"/>
      <c r="U30" s="709"/>
      <c r="V30" s="709"/>
      <c r="W30" s="709"/>
      <c r="X30" s="702"/>
      <c r="Y30" s="702"/>
      <c r="Z30" s="702"/>
      <c r="AA30" s="702"/>
      <c r="AB30" s="702"/>
      <c r="AC30" s="710"/>
      <c r="AD30" s="704"/>
      <c r="AF30" s="856"/>
      <c r="AH30" s="850"/>
      <c r="AI30" s="850"/>
      <c r="AJ30" s="851"/>
      <c r="AK30" s="850"/>
      <c r="AL30" s="850"/>
    </row>
    <row r="31" spans="1:57" s="841" customFormat="1" ht="12.75" customHeight="1">
      <c r="A31" s="695" t="s">
        <v>2048</v>
      </c>
      <c r="B31" s="696"/>
      <c r="C31" s="696"/>
      <c r="D31" s="712"/>
      <c r="E31" s="71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4"/>
      <c r="Y31" s="274"/>
      <c r="Z31" s="274"/>
      <c r="AA31" s="274"/>
      <c r="AB31" s="274"/>
      <c r="AC31" s="272"/>
      <c r="AD31" s="714"/>
      <c r="AE31" s="845"/>
      <c r="AF31" s="857"/>
      <c r="AG31" s="846"/>
      <c r="AH31" s="850"/>
      <c r="AI31" s="850"/>
      <c r="AJ31" s="851"/>
      <c r="AK31" s="850"/>
      <c r="AL31" s="846"/>
      <c r="AM31" s="846"/>
      <c r="AN31" s="846"/>
      <c r="AO31" s="846"/>
      <c r="AP31" s="846"/>
      <c r="AQ31" s="846"/>
      <c r="AR31" s="846"/>
      <c r="AS31" s="846"/>
      <c r="AT31" s="846"/>
      <c r="AX31" s="847"/>
      <c r="AY31" s="847"/>
      <c r="AZ31" s="847"/>
      <c r="BA31" s="847"/>
      <c r="BB31" s="847"/>
      <c r="BC31" s="847"/>
      <c r="BD31" s="847"/>
      <c r="BE31" s="847"/>
    </row>
    <row r="32" spans="1:57" s="847" customFormat="1" ht="5.25" customHeight="1">
      <c r="A32" s="715"/>
      <c r="B32" s="716"/>
      <c r="C32" s="716"/>
      <c r="D32" s="717"/>
      <c r="E32" s="718"/>
      <c r="F32" s="703"/>
      <c r="G32" s="703"/>
      <c r="H32" s="703"/>
      <c r="I32" s="703"/>
      <c r="J32" s="703"/>
      <c r="K32" s="703"/>
      <c r="L32" s="703"/>
      <c r="M32" s="703"/>
      <c r="N32" s="703"/>
      <c r="O32" s="703"/>
      <c r="P32" s="703"/>
      <c r="Q32" s="703"/>
      <c r="R32" s="703"/>
      <c r="S32" s="703"/>
      <c r="T32" s="703"/>
      <c r="U32" s="703"/>
      <c r="V32" s="703"/>
      <c r="W32" s="703"/>
      <c r="X32" s="703"/>
      <c r="Y32" s="703"/>
      <c r="Z32" s="703"/>
      <c r="AA32" s="703"/>
      <c r="AB32" s="703"/>
      <c r="AC32" s="703"/>
      <c r="AD32" s="706"/>
      <c r="AE32" s="845"/>
      <c r="AF32" s="858"/>
      <c r="AG32" s="846"/>
      <c r="AH32" s="850"/>
      <c r="AI32" s="850"/>
      <c r="AJ32" s="851"/>
      <c r="AK32" s="850"/>
      <c r="AL32" s="846"/>
      <c r="AM32" s="846"/>
      <c r="AN32" s="846"/>
      <c r="AO32" s="846"/>
      <c r="AP32" s="846"/>
      <c r="AQ32" s="846"/>
      <c r="AR32" s="846"/>
      <c r="AS32" s="846"/>
      <c r="AT32" s="846"/>
    </row>
    <row r="33" spans="1:38" s="1215" customFormat="1" ht="11.25">
      <c r="A33" s="859" t="s">
        <v>2049</v>
      </c>
      <c r="B33" s="853"/>
      <c r="C33" s="853"/>
      <c r="D33" s="707"/>
      <c r="E33" s="701"/>
      <c r="F33" s="703"/>
      <c r="G33" s="703"/>
      <c r="H33" s="703"/>
      <c r="I33" s="703"/>
      <c r="J33" s="703"/>
      <c r="K33" s="703"/>
      <c r="L33" s="703"/>
      <c r="M33" s="1204"/>
      <c r="N33" s="1204"/>
      <c r="O33" s="1204"/>
      <c r="P33" s="1204"/>
      <c r="Q33" s="1204"/>
      <c r="R33" s="1204"/>
      <c r="S33" s="1204"/>
      <c r="T33" s="1204"/>
      <c r="U33" s="1204"/>
      <c r="V33" s="1204"/>
      <c r="W33" s="1204"/>
      <c r="X33" s="1204"/>
      <c r="Y33" s="1204"/>
      <c r="Z33" s="1204"/>
      <c r="AA33" s="1204"/>
      <c r="AB33" s="1204"/>
      <c r="AC33" s="1204"/>
      <c r="AD33" s="1204"/>
      <c r="AE33" s="1213"/>
      <c r="AF33" s="1214"/>
      <c r="AH33" s="1216"/>
      <c r="AI33" s="1216"/>
      <c r="AJ33" s="1217"/>
      <c r="AK33" s="1216"/>
      <c r="AL33" s="1216"/>
    </row>
    <row r="34" spans="1:38" s="852" customFormat="1" ht="11.25">
      <c r="A34" s="852" t="s">
        <v>599</v>
      </c>
      <c r="B34" s="852" t="s">
        <v>2050</v>
      </c>
      <c r="D34" s="700"/>
      <c r="E34" s="701" t="s">
        <v>1104</v>
      </c>
      <c r="F34" s="703"/>
      <c r="G34" s="703"/>
      <c r="H34" s="703"/>
      <c r="I34" s="703"/>
      <c r="J34" s="703"/>
      <c r="K34" s="703"/>
      <c r="L34" s="703"/>
      <c r="M34" s="1204"/>
      <c r="N34" s="1204"/>
      <c r="O34" s="1204"/>
      <c r="P34" s="1204"/>
      <c r="Q34" s="1204"/>
      <c r="R34" s="1204"/>
      <c r="S34" s="1204"/>
      <c r="T34" s="1204"/>
      <c r="U34" s="1204"/>
      <c r="V34" s="1204"/>
      <c r="W34" s="1204"/>
      <c r="X34" s="1204"/>
      <c r="Y34" s="1204"/>
      <c r="Z34" s="1204"/>
      <c r="AA34" s="1204"/>
      <c r="AB34" s="1204"/>
      <c r="AC34" s="703"/>
      <c r="AD34" s="704"/>
      <c r="AF34" s="849" t="str">
        <f>IF(AND(Y34&lt;&gt;0,Z34&lt;&gt;""),(Z34/Y34-1),"")</f>
        <v/>
      </c>
      <c r="AG34" s="850" t="str">
        <f>IF(AND(X34&lt;&gt;0,Y34&lt;&gt;""),(Y34/X34-1),"")</f>
        <v/>
      </c>
      <c r="AH34" s="850" t="str">
        <f>IF(AND(W34&lt;&gt;0,X34&lt;&gt;""),(X34/W34-1),"")</f>
        <v/>
      </c>
      <c r="AI34" s="850" t="str">
        <f>IF(AND(V34&lt;&gt;0,V34&lt;&gt;""),(W34/V34-1),"")</f>
        <v/>
      </c>
      <c r="AJ34" s="851" t="str">
        <f>IF(AND(U34&lt;&gt;0,U34&lt;&gt;""),(V34/U34-1),"")</f>
        <v/>
      </c>
      <c r="AK34" s="850"/>
      <c r="AL34" s="850"/>
    </row>
    <row r="35" spans="1:38" s="852" customFormat="1" ht="11.25">
      <c r="A35" s="852" t="s">
        <v>715</v>
      </c>
      <c r="B35" s="852" t="s">
        <v>2051</v>
      </c>
      <c r="D35" s="700"/>
      <c r="E35" s="701" t="s">
        <v>1104</v>
      </c>
      <c r="F35" s="703"/>
      <c r="G35" s="703"/>
      <c r="H35" s="703"/>
      <c r="I35" s="703"/>
      <c r="J35" s="703"/>
      <c r="K35" s="703"/>
      <c r="L35" s="703"/>
      <c r="M35" s="1204"/>
      <c r="N35" s="1204"/>
      <c r="O35" s="1204"/>
      <c r="P35" s="1204"/>
      <c r="Q35" s="1204"/>
      <c r="R35" s="1204"/>
      <c r="S35" s="1204"/>
      <c r="T35" s="1204"/>
      <c r="U35" s="1204"/>
      <c r="V35" s="1204"/>
      <c r="W35" s="1204"/>
      <c r="X35" s="1204"/>
      <c r="Y35" s="1204"/>
      <c r="Z35" s="1204"/>
      <c r="AA35" s="1204"/>
      <c r="AB35" s="1204"/>
      <c r="AC35" s="703"/>
      <c r="AD35" s="704"/>
      <c r="AF35" s="849" t="str">
        <f>IF(AND(Y35&lt;&gt;0,Z35&lt;&gt;""),(Z35/Y35-1),"")</f>
        <v/>
      </c>
      <c r="AG35" s="850" t="str">
        <f>IF(AND(X35&lt;&gt;0,Y35&lt;&gt;""),(Y35/X35-1),"")</f>
        <v/>
      </c>
      <c r="AH35" s="850" t="str">
        <f>IF(AND(W35&lt;&gt;0,X35&lt;&gt;""),(X35/W35-1),"")</f>
        <v/>
      </c>
      <c r="AI35" s="850" t="str">
        <f>IF(AND(V35&lt;&gt;0,V35&lt;&gt;""),(W35/V35-1),"")</f>
        <v/>
      </c>
      <c r="AJ35" s="851" t="str">
        <f>IF(AND(U35&lt;&gt;0,U35&lt;&gt;""),(V35/U35-1),"")</f>
        <v/>
      </c>
      <c r="AK35" s="850"/>
      <c r="AL35" s="850"/>
    </row>
    <row r="36" spans="1:38" s="852" customFormat="1" ht="5.25" customHeight="1">
      <c r="D36" s="700"/>
      <c r="E36" s="701"/>
      <c r="F36" s="703"/>
      <c r="G36" s="703"/>
      <c r="H36" s="703"/>
      <c r="I36" s="703"/>
      <c r="J36" s="703"/>
      <c r="K36" s="703"/>
      <c r="L36" s="703"/>
      <c r="M36" s="1204"/>
      <c r="N36" s="1204"/>
      <c r="O36" s="1204"/>
      <c r="P36" s="1204"/>
      <c r="Q36" s="1204"/>
      <c r="R36" s="1204"/>
      <c r="S36" s="1204"/>
      <c r="T36" s="1204"/>
      <c r="U36" s="1204"/>
      <c r="V36" s="1204"/>
      <c r="W36" s="1204"/>
      <c r="X36" s="1204"/>
      <c r="Y36" s="1204"/>
      <c r="Z36" s="1204"/>
      <c r="AA36" s="1204"/>
      <c r="AB36" s="1204"/>
      <c r="AC36" s="703"/>
      <c r="AD36" s="704"/>
      <c r="AF36" s="860"/>
      <c r="AH36" s="850"/>
      <c r="AI36" s="850"/>
      <c r="AJ36" s="851"/>
      <c r="AK36" s="850"/>
      <c r="AL36" s="850"/>
    </row>
    <row r="37" spans="1:38" s="852" customFormat="1" ht="11.25">
      <c r="A37" s="861" t="s">
        <v>2067</v>
      </c>
      <c r="D37" s="707"/>
      <c r="E37" s="701"/>
      <c r="F37" s="703"/>
      <c r="G37" s="703"/>
      <c r="H37" s="703"/>
      <c r="I37" s="703"/>
      <c r="J37" s="703"/>
      <c r="K37" s="703"/>
      <c r="L37" s="703"/>
      <c r="M37" s="1204"/>
      <c r="N37" s="1204"/>
      <c r="O37" s="1204"/>
      <c r="P37" s="1204"/>
      <c r="Q37" s="1204"/>
      <c r="R37" s="1204"/>
      <c r="S37" s="1204"/>
      <c r="T37" s="1204"/>
      <c r="U37" s="1204"/>
      <c r="V37" s="1204"/>
      <c r="W37" s="1204"/>
      <c r="X37" s="1204"/>
      <c r="Y37" s="1204"/>
      <c r="Z37" s="1204"/>
      <c r="AA37" s="1204"/>
      <c r="AB37" s="1204"/>
      <c r="AC37" s="703"/>
      <c r="AD37" s="704"/>
      <c r="AF37" s="860"/>
      <c r="AH37" s="850"/>
      <c r="AI37" s="850"/>
      <c r="AJ37" s="851"/>
      <c r="AK37" s="850"/>
      <c r="AL37" s="850"/>
    </row>
    <row r="38" spans="1:38" s="852" customFormat="1" ht="11.25">
      <c r="A38" s="862" t="s">
        <v>665</v>
      </c>
      <c r="B38" s="852" t="s">
        <v>2065</v>
      </c>
      <c r="D38" s="700"/>
      <c r="E38" s="701" t="s">
        <v>1104</v>
      </c>
      <c r="F38" s="703"/>
      <c r="G38" s="703"/>
      <c r="H38" s="703"/>
      <c r="I38" s="703"/>
      <c r="J38" s="703"/>
      <c r="K38" s="703"/>
      <c r="L38" s="703"/>
      <c r="M38" s="1204"/>
      <c r="N38" s="1204"/>
      <c r="O38" s="1204"/>
      <c r="P38" s="1204"/>
      <c r="Q38" s="1204"/>
      <c r="R38" s="1204"/>
      <c r="S38" s="1204"/>
      <c r="T38" s="1204"/>
      <c r="U38" s="1204"/>
      <c r="V38" s="1204"/>
      <c r="W38" s="1204"/>
      <c r="X38" s="1204"/>
      <c r="Y38" s="1204"/>
      <c r="Z38" s="1204"/>
      <c r="AA38" s="1204"/>
      <c r="AB38" s="1204"/>
      <c r="AC38" s="703"/>
      <c r="AD38" s="704"/>
      <c r="AF38" s="849" t="str">
        <f>IF(AND(Y38&lt;&gt;0,Z38&lt;&gt;""),(Z38/Y38-1),"")</f>
        <v/>
      </c>
      <c r="AG38" s="850" t="str">
        <f>IF(AND(X38&lt;&gt;0,Y38&lt;&gt;""),(Y38/X38-1),"")</f>
        <v/>
      </c>
      <c r="AH38" s="850" t="str">
        <f>IF(AND(W38&lt;&gt;0,X38&lt;&gt;""),(X38/W38-1),"")</f>
        <v/>
      </c>
      <c r="AI38" s="850" t="str">
        <f>IF(AND(V38&lt;&gt;0,V38&lt;&gt;""),(W38/V38-1),"")</f>
        <v/>
      </c>
      <c r="AJ38" s="851" t="str">
        <f>IF(AND(U38&lt;&gt;0,U38&lt;&gt;""),(V38/U38-1),"")</f>
        <v/>
      </c>
      <c r="AK38" s="850"/>
      <c r="AL38" s="850"/>
    </row>
    <row r="39" spans="1:38" s="852" customFormat="1" ht="11.25">
      <c r="A39" s="862" t="s">
        <v>716</v>
      </c>
      <c r="B39" s="852" t="s">
        <v>2066</v>
      </c>
      <c r="D39" s="700"/>
      <c r="E39" s="701" t="s">
        <v>1104</v>
      </c>
      <c r="F39" s="703"/>
      <c r="G39" s="703"/>
      <c r="H39" s="703"/>
      <c r="I39" s="703"/>
      <c r="J39" s="703"/>
      <c r="K39" s="703"/>
      <c r="L39" s="703"/>
      <c r="M39" s="1204"/>
      <c r="N39" s="1204"/>
      <c r="O39" s="1204"/>
      <c r="P39" s="1204"/>
      <c r="Q39" s="1204"/>
      <c r="R39" s="1204"/>
      <c r="S39" s="1204"/>
      <c r="T39" s="1204"/>
      <c r="U39" s="1204"/>
      <c r="V39" s="1204"/>
      <c r="W39" s="1204"/>
      <c r="X39" s="1204"/>
      <c r="Y39" s="1204"/>
      <c r="Z39" s="1204"/>
      <c r="AA39" s="1204"/>
      <c r="AB39" s="1204"/>
      <c r="AC39" s="703"/>
      <c r="AD39" s="704"/>
      <c r="AF39" s="849" t="str">
        <f>IF(AND(Y39&lt;&gt;0,Z39&lt;&gt;""),(Z39/Y39-1),"")</f>
        <v/>
      </c>
      <c r="AG39" s="850" t="str">
        <f>IF(AND(X39&lt;&gt;0,Y39&lt;&gt;""),(Y39/X39-1),"")</f>
        <v/>
      </c>
      <c r="AH39" s="850" t="str">
        <f>IF(AND(W39&lt;&gt;0,X39&lt;&gt;""),(X39/W39-1),"")</f>
        <v/>
      </c>
      <c r="AI39" s="850" t="str">
        <f>IF(AND(V39&lt;&gt;0,V39&lt;&gt;""),(W39/V39-1),"")</f>
        <v/>
      </c>
      <c r="AJ39" s="851" t="str">
        <f>IF(AND(U39&lt;&gt;0,U39&lt;&gt;""),(V39/U39-1),"")</f>
        <v/>
      </c>
      <c r="AK39" s="850"/>
      <c r="AL39" s="850"/>
    </row>
    <row r="40" spans="1:38" s="852" customFormat="1" ht="5.25" customHeight="1">
      <c r="A40" s="862"/>
      <c r="D40" s="700"/>
      <c r="E40" s="701"/>
      <c r="F40" s="703"/>
      <c r="G40" s="703"/>
      <c r="H40" s="703"/>
      <c r="I40" s="703"/>
      <c r="J40" s="703"/>
      <c r="K40" s="703"/>
      <c r="L40" s="703"/>
      <c r="M40" s="1204"/>
      <c r="N40" s="1204"/>
      <c r="O40" s="1204"/>
      <c r="P40" s="1204"/>
      <c r="Q40" s="1204"/>
      <c r="R40" s="1204"/>
      <c r="S40" s="1204"/>
      <c r="T40" s="1204"/>
      <c r="U40" s="1204"/>
      <c r="V40" s="1204"/>
      <c r="W40" s="1204"/>
      <c r="X40" s="1204"/>
      <c r="Y40" s="1204"/>
      <c r="Z40" s="1204"/>
      <c r="AA40" s="1204"/>
      <c r="AB40" s="1204"/>
      <c r="AC40" s="703"/>
      <c r="AD40" s="704"/>
      <c r="AF40" s="860"/>
      <c r="AH40" s="850"/>
      <c r="AI40" s="850"/>
      <c r="AJ40" s="851"/>
      <c r="AK40" s="850"/>
      <c r="AL40" s="850"/>
    </row>
    <row r="41" spans="1:38" s="852" customFormat="1" ht="11.25">
      <c r="A41" s="861" t="s">
        <v>2068</v>
      </c>
      <c r="D41" s="707"/>
      <c r="E41" s="701"/>
      <c r="F41" s="703"/>
      <c r="G41" s="703"/>
      <c r="H41" s="703"/>
      <c r="I41" s="703"/>
      <c r="J41" s="703"/>
      <c r="K41" s="703"/>
      <c r="L41" s="703"/>
      <c r="M41" s="1204"/>
      <c r="N41" s="1204"/>
      <c r="O41" s="1204"/>
      <c r="P41" s="1204"/>
      <c r="Q41" s="1204"/>
      <c r="R41" s="1204"/>
      <c r="S41" s="1204"/>
      <c r="T41" s="1204"/>
      <c r="U41" s="1204"/>
      <c r="V41" s="1204"/>
      <c r="W41" s="1204"/>
      <c r="X41" s="1204"/>
      <c r="Y41" s="1204"/>
      <c r="Z41" s="1204"/>
      <c r="AA41" s="1204"/>
      <c r="AB41" s="1204"/>
      <c r="AC41" s="703"/>
      <c r="AD41" s="704"/>
      <c r="AF41" s="860"/>
      <c r="AH41" s="850"/>
      <c r="AI41" s="850"/>
      <c r="AJ41" s="851"/>
      <c r="AK41" s="850"/>
      <c r="AL41" s="850"/>
    </row>
    <row r="42" spans="1:38" s="852" customFormat="1" ht="11.25">
      <c r="A42" s="862" t="s">
        <v>399</v>
      </c>
      <c r="B42" s="852" t="s">
        <v>2052</v>
      </c>
      <c r="D42" s="700"/>
      <c r="E42" s="701" t="s">
        <v>1104</v>
      </c>
      <c r="F42" s="703"/>
      <c r="G42" s="703"/>
      <c r="H42" s="703"/>
      <c r="I42" s="703"/>
      <c r="J42" s="703"/>
      <c r="K42" s="703"/>
      <c r="L42" s="703"/>
      <c r="M42" s="1204"/>
      <c r="N42" s="1204"/>
      <c r="O42" s="1204"/>
      <c r="P42" s="1204"/>
      <c r="Q42" s="1204"/>
      <c r="R42" s="1204"/>
      <c r="S42" s="1204"/>
      <c r="T42" s="1204"/>
      <c r="U42" s="1204"/>
      <c r="V42" s="1204"/>
      <c r="W42" s="1204"/>
      <c r="X42" s="1204"/>
      <c r="Y42" s="1204"/>
      <c r="Z42" s="1204"/>
      <c r="AA42" s="1204"/>
      <c r="AB42" s="1204"/>
      <c r="AC42" s="703"/>
      <c r="AD42" s="704"/>
      <c r="AF42" s="849" t="str">
        <f>IF(AND(Y42&lt;&gt;0,Z42&lt;&gt;""),(Z42/Y42-1),"")</f>
        <v/>
      </c>
      <c r="AG42" s="850" t="str">
        <f>IF(AND(X42&lt;&gt;0,Y42&lt;&gt;""),(Y42/X42-1),"")</f>
        <v/>
      </c>
      <c r="AH42" s="850" t="str">
        <f>IF(AND(W42&lt;&gt;0,X42&lt;&gt;""),(X42/W42-1),"")</f>
        <v/>
      </c>
      <c r="AI42" s="850" t="str">
        <f>IF(AND(V42&lt;&gt;0,V42&lt;&gt;""),(W42/V42-1),"")</f>
        <v/>
      </c>
      <c r="AJ42" s="851" t="str">
        <f>IF(AND(U42&lt;&gt;0,U42&lt;&gt;""),(V42/U42-1),"")</f>
        <v/>
      </c>
      <c r="AK42" s="850"/>
      <c r="AL42" s="850"/>
    </row>
    <row r="43" spans="1:38" s="863" customFormat="1" ht="11.25">
      <c r="A43" s="863" t="s">
        <v>717</v>
      </c>
      <c r="B43" s="852" t="s">
        <v>2053</v>
      </c>
      <c r="C43" s="852"/>
      <c r="D43" s="700"/>
      <c r="E43" s="701" t="s">
        <v>1104</v>
      </c>
      <c r="F43" s="703"/>
      <c r="G43" s="703"/>
      <c r="H43" s="703"/>
      <c r="I43" s="703"/>
      <c r="J43" s="703"/>
      <c r="K43" s="703"/>
      <c r="L43" s="703"/>
      <c r="M43" s="1204"/>
      <c r="N43" s="1204"/>
      <c r="O43" s="1204"/>
      <c r="P43" s="1204"/>
      <c r="Q43" s="1204"/>
      <c r="R43" s="1204"/>
      <c r="S43" s="1204"/>
      <c r="T43" s="1204"/>
      <c r="U43" s="1204"/>
      <c r="V43" s="1204"/>
      <c r="W43" s="1204"/>
      <c r="X43" s="1204"/>
      <c r="Y43" s="1204"/>
      <c r="Z43" s="1204"/>
      <c r="AA43" s="1204"/>
      <c r="AB43" s="1204"/>
      <c r="AC43" s="703"/>
      <c r="AD43" s="522"/>
      <c r="AF43" s="864" t="str">
        <f>IF(AND(Y43&lt;&gt;0,Z43&lt;&gt;""),(Z43/Y43-1),"")</f>
        <v/>
      </c>
      <c r="AG43" s="855" t="str">
        <f>IF(AND(X43&lt;&gt;0,Y43&lt;&gt;""),(Y43/X43-1),"")</f>
        <v/>
      </c>
      <c r="AH43" s="855" t="str">
        <f>IF(AND(W43&lt;&gt;0,X43&lt;&gt;""),(X43/W43-1),"")</f>
        <v/>
      </c>
      <c r="AI43" s="855" t="str">
        <f>IF(AND(V43&lt;&gt;0,V43&lt;&gt;""),(W43/V43-1),"")</f>
        <v/>
      </c>
      <c r="AJ43" s="865" t="str">
        <f>IF(AND(U43&lt;&gt;0,U43&lt;&gt;""),(V43/U43-1),"")</f>
        <v/>
      </c>
      <c r="AK43" s="855"/>
      <c r="AL43" s="855"/>
    </row>
    <row r="44" spans="1:38" s="852" customFormat="1" ht="5.25" customHeight="1">
      <c r="A44" s="862"/>
      <c r="D44" s="700"/>
      <c r="E44" s="701"/>
      <c r="F44" s="703"/>
      <c r="G44" s="703"/>
      <c r="H44" s="703"/>
      <c r="I44" s="703"/>
      <c r="J44" s="703"/>
      <c r="K44" s="703"/>
      <c r="L44" s="703"/>
      <c r="M44" s="1204"/>
      <c r="N44" s="1204"/>
      <c r="O44" s="1204"/>
      <c r="P44" s="1204"/>
      <c r="Q44" s="1204"/>
      <c r="R44" s="1204"/>
      <c r="S44" s="1204"/>
      <c r="T44" s="1204"/>
      <c r="U44" s="1204"/>
      <c r="V44" s="1204"/>
      <c r="W44" s="1204"/>
      <c r="X44" s="1204"/>
      <c r="Y44" s="1204"/>
      <c r="Z44" s="1204"/>
      <c r="AA44" s="1204"/>
      <c r="AB44" s="1204"/>
      <c r="AC44" s="703"/>
      <c r="AD44" s="704"/>
      <c r="AF44" s="860"/>
      <c r="AH44" s="850"/>
      <c r="AI44" s="850"/>
      <c r="AJ44" s="851"/>
      <c r="AK44" s="850"/>
      <c r="AL44" s="850"/>
    </row>
    <row r="45" spans="1:38" s="852" customFormat="1" ht="11.25">
      <c r="A45" s="861" t="s">
        <v>2064</v>
      </c>
      <c r="D45" s="707"/>
      <c r="E45" s="701"/>
      <c r="F45" s="710"/>
      <c r="G45" s="710"/>
      <c r="H45" s="710"/>
      <c r="I45" s="710"/>
      <c r="J45" s="710"/>
      <c r="K45" s="710"/>
      <c r="L45" s="710"/>
      <c r="M45" s="1205"/>
      <c r="N45" s="1205"/>
      <c r="O45" s="1205"/>
      <c r="P45" s="1205"/>
      <c r="Q45" s="1205"/>
      <c r="R45" s="1205"/>
      <c r="S45" s="1205"/>
      <c r="T45" s="1205"/>
      <c r="U45" s="1205"/>
      <c r="V45" s="1205"/>
      <c r="W45" s="1205"/>
      <c r="X45" s="1205"/>
      <c r="Y45" s="1205"/>
      <c r="Z45" s="1205"/>
      <c r="AA45" s="1205"/>
      <c r="AB45" s="1205"/>
      <c r="AC45" s="710"/>
      <c r="AD45" s="704"/>
      <c r="AF45" s="860"/>
      <c r="AH45" s="850"/>
      <c r="AI45" s="850"/>
      <c r="AJ45" s="851"/>
      <c r="AK45" s="850"/>
      <c r="AL45" s="850"/>
    </row>
    <row r="46" spans="1:38" s="852" customFormat="1" ht="11.25">
      <c r="A46" s="862" t="s">
        <v>400</v>
      </c>
      <c r="B46" s="852" t="s">
        <v>2054</v>
      </c>
      <c r="D46" s="700"/>
      <c r="E46" s="701" t="s">
        <v>1104</v>
      </c>
      <c r="F46" s="710"/>
      <c r="G46" s="710"/>
      <c r="H46" s="710"/>
      <c r="I46" s="710"/>
      <c r="J46" s="710"/>
      <c r="K46" s="710"/>
      <c r="L46" s="710"/>
      <c r="M46" s="1205"/>
      <c r="N46" s="1205"/>
      <c r="O46" s="1205"/>
      <c r="P46" s="1205"/>
      <c r="Q46" s="1205"/>
      <c r="R46" s="1205"/>
      <c r="S46" s="1205"/>
      <c r="T46" s="1205"/>
      <c r="U46" s="1205"/>
      <c r="V46" s="1205"/>
      <c r="W46" s="1205"/>
      <c r="X46" s="1205"/>
      <c r="Y46" s="1205"/>
      <c r="Z46" s="1205"/>
      <c r="AA46" s="1205"/>
      <c r="AB46" s="1205"/>
      <c r="AC46" s="710"/>
      <c r="AD46" s="704"/>
      <c r="AF46" s="849" t="str">
        <f>IF(AND(Y46&lt;&gt;0,Z46&lt;&gt;""),(Z46/Y46-1),"")</f>
        <v/>
      </c>
      <c r="AG46" s="850" t="str">
        <f>IF(AND(X46&lt;&gt;0,Y46&lt;&gt;""),(Y46/X46-1),"")</f>
        <v/>
      </c>
      <c r="AH46" s="850" t="str">
        <f>IF(AND(W46&lt;&gt;0,X46&lt;&gt;""),(X46/W46-1),"")</f>
        <v/>
      </c>
      <c r="AI46" s="850" t="str">
        <f>IF(AND(V46&lt;&gt;0,V46&lt;&gt;""),(W46/V46-1),"")</f>
        <v/>
      </c>
      <c r="AJ46" s="851" t="str">
        <f>IF(AND(U46&lt;&gt;0,U46&lt;&gt;""),(V46/U46-1),"")</f>
        <v/>
      </c>
      <c r="AK46" s="850"/>
      <c r="AL46" s="850"/>
    </row>
    <row r="47" spans="1:38" s="852" customFormat="1" ht="11.25">
      <c r="A47" s="862" t="s">
        <v>718</v>
      </c>
      <c r="B47" s="852" t="s">
        <v>2055</v>
      </c>
      <c r="D47" s="700"/>
      <c r="E47" s="701" t="s">
        <v>1104</v>
      </c>
      <c r="F47" s="703"/>
      <c r="G47" s="703"/>
      <c r="H47" s="703"/>
      <c r="I47" s="703"/>
      <c r="J47" s="703"/>
      <c r="K47" s="703"/>
      <c r="L47" s="703"/>
      <c r="M47" s="1204"/>
      <c r="N47" s="1204"/>
      <c r="O47" s="1204"/>
      <c r="P47" s="1204"/>
      <c r="Q47" s="1204"/>
      <c r="R47" s="1204"/>
      <c r="S47" s="1204"/>
      <c r="T47" s="1204"/>
      <c r="U47" s="1204"/>
      <c r="V47" s="1204"/>
      <c r="W47" s="1204"/>
      <c r="X47" s="1204"/>
      <c r="Y47" s="1204"/>
      <c r="Z47" s="1204"/>
      <c r="AA47" s="1204"/>
      <c r="AB47" s="1204"/>
      <c r="AC47" s="703"/>
      <c r="AD47" s="704"/>
      <c r="AF47" s="849" t="str">
        <f>IF(AND(Y47&lt;&gt;0,Z47&lt;&gt;""),(Z47/Y47-1),"")</f>
        <v/>
      </c>
      <c r="AG47" s="850" t="str">
        <f>IF(AND(X47&lt;&gt;0,Y47&lt;&gt;""),(Y47/X47-1),"")</f>
        <v/>
      </c>
      <c r="AH47" s="850" t="str">
        <f>IF(AND(W47&lt;&gt;0,X47&lt;&gt;""),(X47/W47-1),"")</f>
        <v/>
      </c>
      <c r="AI47" s="850" t="str">
        <f>IF(AND(V47&lt;&gt;0,V47&lt;&gt;""),(W47/V47-1),"")</f>
        <v/>
      </c>
      <c r="AJ47" s="851" t="str">
        <f>IF(AND(U47&lt;&gt;0,U47&lt;&gt;""),(V47/U47-1),"")</f>
        <v/>
      </c>
      <c r="AK47" s="850"/>
      <c r="AL47" s="850"/>
    </row>
    <row r="48" spans="1:38" s="852" customFormat="1" ht="5.25" customHeight="1">
      <c r="A48" s="862"/>
      <c r="D48" s="700"/>
      <c r="E48" s="701"/>
      <c r="F48" s="703"/>
      <c r="G48" s="703"/>
      <c r="H48" s="703"/>
      <c r="I48" s="703"/>
      <c r="J48" s="703"/>
      <c r="K48" s="703"/>
      <c r="L48" s="703"/>
      <c r="M48" s="1204"/>
      <c r="N48" s="1204"/>
      <c r="O48" s="1204"/>
      <c r="P48" s="1204"/>
      <c r="Q48" s="1204"/>
      <c r="R48" s="1204"/>
      <c r="S48" s="1204"/>
      <c r="T48" s="1204"/>
      <c r="U48" s="1204"/>
      <c r="V48" s="1204"/>
      <c r="W48" s="1204"/>
      <c r="X48" s="1204"/>
      <c r="Y48" s="1204"/>
      <c r="Z48" s="1204"/>
      <c r="AA48" s="1204"/>
      <c r="AB48" s="1204"/>
      <c r="AC48" s="703"/>
      <c r="AD48" s="704"/>
      <c r="AF48" s="860"/>
      <c r="AH48" s="850"/>
      <c r="AI48" s="850"/>
      <c r="AJ48" s="851"/>
      <c r="AK48" s="850"/>
      <c r="AL48" s="850"/>
    </row>
    <row r="49" spans="1:57" s="720" customFormat="1" ht="11.25">
      <c r="A49" s="861" t="s">
        <v>2069</v>
      </c>
      <c r="B49" s="852"/>
      <c r="C49" s="852"/>
      <c r="D49" s="707"/>
      <c r="E49" s="701"/>
      <c r="F49" s="703"/>
      <c r="G49" s="703"/>
      <c r="H49" s="703"/>
      <c r="I49" s="703"/>
      <c r="J49" s="703"/>
      <c r="K49" s="703"/>
      <c r="L49" s="703"/>
      <c r="M49" s="1204"/>
      <c r="N49" s="1204"/>
      <c r="O49" s="1204"/>
      <c r="P49" s="1204"/>
      <c r="Q49" s="1204"/>
      <c r="R49" s="1204"/>
      <c r="S49" s="1204"/>
      <c r="T49" s="1204"/>
      <c r="U49" s="1204"/>
      <c r="V49" s="1204"/>
      <c r="W49" s="1204"/>
      <c r="X49" s="1204"/>
      <c r="Y49" s="1204"/>
      <c r="Z49" s="1204"/>
      <c r="AA49" s="1204"/>
      <c r="AB49" s="1204"/>
      <c r="AC49" s="703"/>
      <c r="AD49" s="704"/>
      <c r="AF49" s="721"/>
      <c r="AH49" s="850"/>
      <c r="AI49" s="850"/>
      <c r="AJ49" s="851"/>
      <c r="AK49" s="850"/>
      <c r="AL49" s="850"/>
    </row>
    <row r="50" spans="1:57" s="852" customFormat="1" ht="11.25">
      <c r="A50" s="862" t="s">
        <v>435</v>
      </c>
      <c r="B50" s="852" t="s">
        <v>2056</v>
      </c>
      <c r="D50" s="700"/>
      <c r="E50" s="701" t="s">
        <v>1104</v>
      </c>
      <c r="F50" s="703"/>
      <c r="G50" s="703"/>
      <c r="H50" s="703"/>
      <c r="I50" s="703"/>
      <c r="J50" s="703"/>
      <c r="K50" s="703"/>
      <c r="L50" s="703"/>
      <c r="M50" s="1204"/>
      <c r="N50" s="1204"/>
      <c r="O50" s="1204"/>
      <c r="P50" s="1204"/>
      <c r="Q50" s="1204"/>
      <c r="R50" s="1204"/>
      <c r="S50" s="1204"/>
      <c r="T50" s="1204"/>
      <c r="U50" s="1204"/>
      <c r="V50" s="1204"/>
      <c r="W50" s="1204"/>
      <c r="X50" s="1204"/>
      <c r="Y50" s="1204"/>
      <c r="Z50" s="1204"/>
      <c r="AA50" s="1204"/>
      <c r="AB50" s="1204"/>
      <c r="AC50" s="703"/>
      <c r="AD50" s="704"/>
      <c r="AF50" s="849" t="str">
        <f>IF(AND(Y50&lt;&gt;0,Z50&lt;&gt;""),(Z50/Y50-1),"")</f>
        <v/>
      </c>
      <c r="AG50" s="850" t="str">
        <f>IF(AND(X50&lt;&gt;0,Y50&lt;&gt;""),(Y50/X50-1),"")</f>
        <v/>
      </c>
      <c r="AH50" s="850" t="str">
        <f>IF(AND(W50&lt;&gt;0,X50&lt;&gt;""),(X50/W50-1),"")</f>
        <v/>
      </c>
      <c r="AI50" s="850" t="str">
        <f>IF(AND(V50&lt;&gt;0,V50&lt;&gt;""),(W50/V50-1),"")</f>
        <v/>
      </c>
      <c r="AJ50" s="851" t="str">
        <f>IF(AND(U50&lt;&gt;0,U50&lt;&gt;""),(V50/U50-1),"")</f>
        <v/>
      </c>
      <c r="AK50" s="850"/>
      <c r="AL50" s="850"/>
    </row>
    <row r="51" spans="1:57" s="863" customFormat="1" ht="11.25">
      <c r="A51" s="863" t="s">
        <v>719</v>
      </c>
      <c r="B51" s="852" t="s">
        <v>2057</v>
      </c>
      <c r="C51" s="852"/>
      <c r="D51" s="700"/>
      <c r="E51" s="700" t="s">
        <v>1104</v>
      </c>
      <c r="F51" s="703"/>
      <c r="G51" s="703"/>
      <c r="H51" s="703"/>
      <c r="I51" s="703"/>
      <c r="J51" s="703"/>
      <c r="K51" s="703"/>
      <c r="L51" s="703"/>
      <c r="M51" s="1204"/>
      <c r="N51" s="1204"/>
      <c r="O51" s="1204"/>
      <c r="P51" s="1204"/>
      <c r="Q51" s="1204"/>
      <c r="R51" s="1204"/>
      <c r="S51" s="1204"/>
      <c r="T51" s="1204"/>
      <c r="U51" s="1204"/>
      <c r="V51" s="1204"/>
      <c r="W51" s="1204"/>
      <c r="X51" s="1204"/>
      <c r="Y51" s="1204"/>
      <c r="Z51" s="1204"/>
      <c r="AA51" s="1204"/>
      <c r="AB51" s="1204"/>
      <c r="AC51" s="703"/>
      <c r="AD51" s="522"/>
      <c r="AF51" s="864" t="str">
        <f>IF(AND(Y51&lt;&gt;0,Z51&lt;&gt;""),(Z51/Y51-1),"")</f>
        <v/>
      </c>
      <c r="AG51" s="855" t="str">
        <f>IF(AND(X51&lt;&gt;0,Y51&lt;&gt;""),(Y51/X51-1),"")</f>
        <v/>
      </c>
      <c r="AH51" s="855" t="str">
        <f>IF(AND(W51&lt;&gt;0,X51&lt;&gt;""),(X51/W51-1),"")</f>
        <v/>
      </c>
      <c r="AI51" s="855" t="str">
        <f>IF(AND(V51&lt;&gt;0,V51&lt;&gt;""),(W51/V51-1),"")</f>
        <v/>
      </c>
      <c r="AJ51" s="865" t="str">
        <f>IF(AND(U51&lt;&gt;0,U51&lt;&gt;""),(V51/U51-1),"")</f>
        <v/>
      </c>
      <c r="AK51" s="855"/>
      <c r="AL51" s="855"/>
    </row>
    <row r="52" spans="1:57" s="852" customFormat="1" ht="5.25" customHeight="1">
      <c r="A52" s="862"/>
      <c r="D52" s="700"/>
      <c r="E52" s="701"/>
      <c r="F52" s="703"/>
      <c r="G52" s="703"/>
      <c r="H52" s="703"/>
      <c r="I52" s="703"/>
      <c r="J52" s="703"/>
      <c r="K52" s="703"/>
      <c r="L52" s="703"/>
      <c r="M52" s="1204"/>
      <c r="N52" s="1204"/>
      <c r="O52" s="1204"/>
      <c r="P52" s="1204"/>
      <c r="Q52" s="1204"/>
      <c r="R52" s="1204"/>
      <c r="S52" s="1204"/>
      <c r="T52" s="1204"/>
      <c r="U52" s="1204"/>
      <c r="V52" s="1204"/>
      <c r="W52" s="1204"/>
      <c r="X52" s="1204"/>
      <c r="Y52" s="1204"/>
      <c r="Z52" s="1204"/>
      <c r="AA52" s="1204"/>
      <c r="AB52" s="1204"/>
      <c r="AC52" s="703"/>
      <c r="AD52" s="704"/>
      <c r="AF52" s="860"/>
      <c r="AH52" s="850"/>
      <c r="AI52" s="850"/>
      <c r="AJ52" s="851"/>
      <c r="AK52" s="850"/>
      <c r="AL52" s="850"/>
    </row>
    <row r="53" spans="1:57" s="852" customFormat="1" ht="11.25">
      <c r="A53" s="861" t="s">
        <v>2506</v>
      </c>
      <c r="D53" s="707"/>
      <c r="E53" s="701"/>
      <c r="F53" s="711"/>
      <c r="G53" s="711"/>
      <c r="H53" s="711"/>
      <c r="I53" s="711"/>
      <c r="J53" s="711"/>
      <c r="K53" s="711"/>
      <c r="L53" s="711"/>
      <c r="M53" s="1206"/>
      <c r="N53" s="1206"/>
      <c r="O53" s="1206"/>
      <c r="P53" s="1206"/>
      <c r="Q53" s="1206"/>
      <c r="R53" s="1206"/>
      <c r="S53" s="1206"/>
      <c r="T53" s="1206"/>
      <c r="U53" s="1206"/>
      <c r="V53" s="1206"/>
      <c r="W53" s="1206"/>
      <c r="X53" s="1206"/>
      <c r="Y53" s="1206"/>
      <c r="Z53" s="1206"/>
      <c r="AA53" s="1206"/>
      <c r="AB53" s="1206"/>
      <c r="AC53" s="711"/>
      <c r="AD53" s="704"/>
      <c r="AF53" s="860"/>
      <c r="AH53" s="850"/>
      <c r="AI53" s="850"/>
      <c r="AJ53" s="851"/>
      <c r="AK53" s="850"/>
      <c r="AL53" s="850"/>
    </row>
    <row r="54" spans="1:57" s="852" customFormat="1" ht="11.25">
      <c r="A54" s="862" t="s">
        <v>436</v>
      </c>
      <c r="B54" s="852" t="s">
        <v>2058</v>
      </c>
      <c r="D54" s="700"/>
      <c r="E54" s="701" t="s">
        <v>1104</v>
      </c>
      <c r="F54" s="710"/>
      <c r="G54" s="710"/>
      <c r="H54" s="710"/>
      <c r="I54" s="710"/>
      <c r="J54" s="710"/>
      <c r="K54" s="710"/>
      <c r="L54" s="710"/>
      <c r="M54" s="1205"/>
      <c r="N54" s="1205"/>
      <c r="O54" s="1205"/>
      <c r="P54" s="1205"/>
      <c r="Q54" s="1205"/>
      <c r="R54" s="1205"/>
      <c r="S54" s="1205"/>
      <c r="T54" s="1205"/>
      <c r="U54" s="1205"/>
      <c r="V54" s="1205"/>
      <c r="W54" s="1205"/>
      <c r="X54" s="1205"/>
      <c r="Y54" s="1205"/>
      <c r="Z54" s="1205"/>
      <c r="AA54" s="1205"/>
      <c r="AB54" s="1205"/>
      <c r="AC54" s="710"/>
      <c r="AD54" s="704"/>
      <c r="AF54" s="849" t="str">
        <f>IF(AND(Y54&lt;&gt;0,Z54&lt;&gt;""),(Z54/Y54-1),"")</f>
        <v/>
      </c>
      <c r="AG54" s="850" t="str">
        <f>IF(AND(X54&lt;&gt;0,Y54&lt;&gt;""),(Y54/X54-1),"")</f>
        <v/>
      </c>
      <c r="AH54" s="850" t="str">
        <f>IF(AND(W54&lt;&gt;0,X54&lt;&gt;""),(X54/W54-1),"")</f>
        <v/>
      </c>
      <c r="AI54" s="850" t="str">
        <f>IF(AND(V54&lt;&gt;0,V54&lt;&gt;""),(W54/V54-1),"")</f>
        <v/>
      </c>
      <c r="AJ54" s="851" t="str">
        <f>IF(AND(U54&lt;&gt;0,U54&lt;&gt;""),(V54/U54-1),"")</f>
        <v/>
      </c>
      <c r="AK54" s="850"/>
      <c r="AL54" s="850"/>
    </row>
    <row r="55" spans="1:57" s="852" customFormat="1" ht="11.25">
      <c r="A55" s="862" t="s">
        <v>720</v>
      </c>
      <c r="B55" s="852" t="s">
        <v>2059</v>
      </c>
      <c r="D55" s="700"/>
      <c r="E55" s="701" t="s">
        <v>1104</v>
      </c>
      <c r="F55" s="710"/>
      <c r="G55" s="710"/>
      <c r="H55" s="710"/>
      <c r="I55" s="710"/>
      <c r="J55" s="710"/>
      <c r="K55" s="710"/>
      <c r="L55" s="710"/>
      <c r="M55" s="1205"/>
      <c r="N55" s="1205"/>
      <c r="O55" s="1205"/>
      <c r="P55" s="1205"/>
      <c r="Q55" s="1205"/>
      <c r="R55" s="1205"/>
      <c r="S55" s="1205"/>
      <c r="T55" s="1205"/>
      <c r="U55" s="1205"/>
      <c r="V55" s="1205"/>
      <c r="W55" s="1205"/>
      <c r="X55" s="1205"/>
      <c r="Y55" s="1205"/>
      <c r="Z55" s="1205"/>
      <c r="AA55" s="1205"/>
      <c r="AB55" s="1205"/>
      <c r="AC55" s="710"/>
      <c r="AD55" s="704"/>
      <c r="AF55" s="849" t="str">
        <f>IF(AND(Y55&lt;&gt;0,Z55&lt;&gt;""),(Z55/Y55-1),"")</f>
        <v/>
      </c>
      <c r="AG55" s="850" t="str">
        <f>IF(AND(X55&lt;&gt;0,Y55&lt;&gt;""),(Y55/X55-1),"")</f>
        <v/>
      </c>
      <c r="AH55" s="850" t="str">
        <f>IF(AND(W55&lt;&gt;0,X55&lt;&gt;""),(X55/W55-1),"")</f>
        <v/>
      </c>
      <c r="AI55" s="850" t="str">
        <f>IF(AND(V55&lt;&gt;0,V55&lt;&gt;""),(W55/V55-1),"")</f>
        <v/>
      </c>
      <c r="AJ55" s="851" t="str">
        <f>IF(AND(U55&lt;&gt;0,U55&lt;&gt;""),(V55/U55-1),"")</f>
        <v/>
      </c>
      <c r="AK55" s="850"/>
      <c r="AL55" s="850"/>
    </row>
    <row r="56" spans="1:57" s="841" customFormat="1" ht="6.75" customHeight="1">
      <c r="A56" s="847"/>
      <c r="B56" s="847"/>
      <c r="D56" s="722"/>
      <c r="E56" s="723"/>
      <c r="F56" s="703"/>
      <c r="G56" s="703"/>
      <c r="H56" s="703"/>
      <c r="I56" s="703"/>
      <c r="J56" s="703"/>
      <c r="K56" s="703"/>
      <c r="L56" s="703"/>
      <c r="M56" s="1204"/>
      <c r="N56" s="1204"/>
      <c r="O56" s="1204"/>
      <c r="P56" s="1204"/>
      <c r="Q56" s="1204"/>
      <c r="R56" s="1204"/>
      <c r="S56" s="1204"/>
      <c r="T56" s="1204"/>
      <c r="U56" s="1204"/>
      <c r="V56" s="1204"/>
      <c r="W56" s="1204"/>
      <c r="X56" s="1204"/>
      <c r="Y56" s="1204"/>
      <c r="Z56" s="1204"/>
      <c r="AA56" s="1204"/>
      <c r="AB56" s="1204"/>
      <c r="AC56" s="703"/>
      <c r="AD56" s="706"/>
      <c r="AF56" s="857"/>
      <c r="AG56" s="846"/>
      <c r="AH56" s="850"/>
      <c r="AI56" s="850"/>
      <c r="AJ56" s="851"/>
      <c r="AK56" s="850"/>
      <c r="AL56" s="846"/>
      <c r="AM56" s="846"/>
      <c r="AN56" s="846"/>
      <c r="AO56" s="846"/>
      <c r="AP56" s="846"/>
      <c r="AQ56" s="846"/>
      <c r="AR56" s="846"/>
      <c r="AS56" s="846"/>
      <c r="AT56" s="846"/>
      <c r="AX56" s="847"/>
      <c r="AY56" s="847"/>
      <c r="AZ56" s="847"/>
      <c r="BA56" s="847"/>
      <c r="BB56" s="847"/>
      <c r="BC56" s="847"/>
      <c r="BD56" s="847"/>
      <c r="BE56" s="847"/>
    </row>
    <row r="57" spans="1:57" s="852" customFormat="1" ht="11.25">
      <c r="A57" s="861" t="s">
        <v>2070</v>
      </c>
      <c r="D57" s="707"/>
      <c r="E57" s="701"/>
      <c r="F57" s="703"/>
      <c r="G57" s="703"/>
      <c r="H57" s="703"/>
      <c r="I57" s="703"/>
      <c r="J57" s="703"/>
      <c r="K57" s="703"/>
      <c r="L57" s="703"/>
      <c r="M57" s="1204"/>
      <c r="N57" s="1204"/>
      <c r="O57" s="1204"/>
      <c r="P57" s="1204"/>
      <c r="Q57" s="1204"/>
      <c r="R57" s="1204"/>
      <c r="S57" s="1204"/>
      <c r="T57" s="1204"/>
      <c r="U57" s="1204"/>
      <c r="V57" s="1204"/>
      <c r="W57" s="1204"/>
      <c r="X57" s="1204"/>
      <c r="Y57" s="1204"/>
      <c r="Z57" s="1204"/>
      <c r="AA57" s="1204"/>
      <c r="AB57" s="1204"/>
      <c r="AC57" s="703"/>
      <c r="AD57" s="704"/>
      <c r="AF57" s="860"/>
      <c r="AH57" s="850"/>
      <c r="AI57" s="850"/>
      <c r="AJ57" s="851"/>
      <c r="AK57" s="850"/>
      <c r="AL57" s="850"/>
    </row>
    <row r="58" spans="1:57" s="852" customFormat="1" ht="11.25">
      <c r="A58" s="862" t="s">
        <v>2507</v>
      </c>
      <c r="B58" s="852" t="s">
        <v>2063</v>
      </c>
      <c r="D58" s="700"/>
      <c r="E58" s="701" t="s">
        <v>1104</v>
      </c>
      <c r="F58" s="703"/>
      <c r="G58" s="703"/>
      <c r="H58" s="703"/>
      <c r="I58" s="703"/>
      <c r="J58" s="703"/>
      <c r="K58" s="703"/>
      <c r="L58" s="703"/>
      <c r="M58" s="1204"/>
      <c r="N58" s="1204"/>
      <c r="O58" s="1204"/>
      <c r="P58" s="1204"/>
      <c r="Q58" s="1204"/>
      <c r="R58" s="1204"/>
      <c r="S58" s="1204"/>
      <c r="T58" s="1204"/>
      <c r="U58" s="1204"/>
      <c r="V58" s="1204"/>
      <c r="W58" s="1204"/>
      <c r="X58" s="1204"/>
      <c r="Y58" s="1204"/>
      <c r="Z58" s="1204"/>
      <c r="AA58" s="1204"/>
      <c r="AB58" s="1204"/>
      <c r="AC58" s="703"/>
      <c r="AD58" s="704"/>
      <c r="AF58" s="849" t="str">
        <f>IF(AND(Y58&lt;&gt;0,Z58&lt;&gt;""),(Z58/Y58-1),"")</f>
        <v/>
      </c>
      <c r="AG58" s="850" t="str">
        <f>IF(AND(X58&lt;&gt;0,Y58&lt;&gt;""),(Y58/X58-1),"")</f>
        <v/>
      </c>
      <c r="AH58" s="850" t="str">
        <f>IF(AND(W58&lt;&gt;0,X58&lt;&gt;""),(X58/W58-1),"")</f>
        <v/>
      </c>
      <c r="AI58" s="850" t="str">
        <f>IF(AND(V58&lt;&gt;0,V58&lt;&gt;""),(W58/V58-1),"")</f>
        <v/>
      </c>
      <c r="AJ58" s="851" t="str">
        <f>IF(AND(U58&lt;&gt;0,U58&lt;&gt;""),(V58/U58-1),"")</f>
        <v/>
      </c>
      <c r="AK58" s="850"/>
      <c r="AL58" s="850"/>
    </row>
    <row r="59" spans="1:57" s="852" customFormat="1" ht="11.25">
      <c r="A59" s="862"/>
      <c r="D59" s="700"/>
      <c r="E59" s="701"/>
      <c r="F59" s="703"/>
      <c r="G59" s="703"/>
      <c r="H59" s="703"/>
      <c r="I59" s="703"/>
      <c r="J59" s="703"/>
      <c r="K59" s="703"/>
      <c r="L59" s="703"/>
      <c r="M59" s="1204"/>
      <c r="N59" s="1204"/>
      <c r="O59" s="1204"/>
      <c r="P59" s="1204"/>
      <c r="Q59" s="1204"/>
      <c r="R59" s="1204"/>
      <c r="S59" s="1204"/>
      <c r="T59" s="1204"/>
      <c r="U59" s="1204"/>
      <c r="V59" s="1204"/>
      <c r="W59" s="1204"/>
      <c r="X59" s="1204"/>
      <c r="Y59" s="1204"/>
      <c r="Z59" s="1204"/>
      <c r="AA59" s="1204"/>
      <c r="AB59" s="1204"/>
      <c r="AC59" s="703"/>
      <c r="AD59" s="704"/>
      <c r="AF59" s="860"/>
      <c r="AH59" s="850"/>
      <c r="AI59" s="850"/>
      <c r="AJ59" s="851"/>
      <c r="AK59" s="850"/>
      <c r="AL59" s="850"/>
    </row>
    <row r="60" spans="1:57" s="852" customFormat="1" ht="11.25">
      <c r="A60" s="861" t="s">
        <v>2071</v>
      </c>
      <c r="B60" s="866" t="s">
        <v>2060</v>
      </c>
      <c r="C60" s="866"/>
      <c r="D60" s="707"/>
      <c r="E60" s="701"/>
      <c r="F60" s="703"/>
      <c r="G60" s="703"/>
      <c r="H60" s="703"/>
      <c r="I60" s="703"/>
      <c r="J60" s="703"/>
      <c r="K60" s="703"/>
      <c r="L60" s="703"/>
      <c r="M60" s="1204"/>
      <c r="N60" s="1204"/>
      <c r="O60" s="1204"/>
      <c r="P60" s="1204"/>
      <c r="Q60" s="1204"/>
      <c r="R60" s="1204"/>
      <c r="S60" s="1204"/>
      <c r="T60" s="1204"/>
      <c r="U60" s="1204"/>
      <c r="V60" s="1204"/>
      <c r="W60" s="1204"/>
      <c r="X60" s="1204"/>
      <c r="Y60" s="1204"/>
      <c r="Z60" s="1204"/>
      <c r="AA60" s="1204"/>
      <c r="AB60" s="1204"/>
      <c r="AC60" s="703"/>
      <c r="AD60" s="704"/>
      <c r="AF60" s="849" t="str">
        <f>IF(AND(Y60&lt;&gt;0,Z60&lt;&gt;""),(Z60/Y60-1),"")</f>
        <v/>
      </c>
      <c r="AG60" s="850" t="str">
        <f>IF(AND(X60&lt;&gt;0,Y60&lt;&gt;""),(Y60/X60-1),"")</f>
        <v/>
      </c>
      <c r="AH60" s="850" t="str">
        <f>IF(AND(W60&lt;&gt;0,X60&lt;&gt;""),(X60/W60-1),"")</f>
        <v/>
      </c>
      <c r="AI60" s="850" t="str">
        <f>IF(AND(V60&lt;&gt;0,V60&lt;&gt;""),(W60/V60-1),"")</f>
        <v/>
      </c>
      <c r="AJ60" s="851" t="str">
        <f>IF(AND(U60&lt;&gt;0,U60&lt;&gt;""),(V60/U60-1),"")</f>
        <v/>
      </c>
      <c r="AK60" s="850"/>
      <c r="AL60" s="850"/>
    </row>
    <row r="61" spans="1:57" s="852" customFormat="1" ht="11.25">
      <c r="A61" s="862" t="s">
        <v>721</v>
      </c>
      <c r="B61" s="852" t="s">
        <v>2061</v>
      </c>
      <c r="D61" s="700"/>
      <c r="E61" s="701" t="s">
        <v>1104</v>
      </c>
      <c r="F61" s="703"/>
      <c r="G61" s="703"/>
      <c r="H61" s="703"/>
      <c r="I61" s="703"/>
      <c r="J61" s="703"/>
      <c r="K61" s="703"/>
      <c r="L61" s="703"/>
      <c r="M61" s="1204"/>
      <c r="N61" s="1204"/>
      <c r="O61" s="1204"/>
      <c r="P61" s="1204"/>
      <c r="Q61" s="1204"/>
      <c r="R61" s="1204"/>
      <c r="S61" s="1204"/>
      <c r="T61" s="1204"/>
      <c r="U61" s="1204"/>
      <c r="V61" s="1204"/>
      <c r="W61" s="1204"/>
      <c r="X61" s="1204"/>
      <c r="Y61" s="1204"/>
      <c r="Z61" s="1204"/>
      <c r="AA61" s="1204"/>
      <c r="AB61" s="1204"/>
      <c r="AC61" s="703"/>
      <c r="AD61" s="704"/>
      <c r="AF61" s="849" t="str">
        <f>IF(AND(Y61&lt;&gt;0,Z61&lt;&gt;""),(Z61/Y61-1),"")</f>
        <v/>
      </c>
      <c r="AG61" s="850" t="str">
        <f>IF(AND(X61&lt;&gt;0,Y61&lt;&gt;""),(Y61/X61-1),"")</f>
        <v/>
      </c>
      <c r="AH61" s="850" t="str">
        <f>IF(AND(W61&lt;&gt;0,X61&lt;&gt;""),(X61/W61-1),"")</f>
        <v/>
      </c>
      <c r="AI61" s="850" t="str">
        <f>IF(AND(V61&lt;&gt;0,V61&lt;&gt;""),(W61/V61-1),"")</f>
        <v/>
      </c>
      <c r="AJ61" s="851" t="str">
        <f>IF(AND(U61&lt;&gt;0,U61&lt;&gt;""),(V61/U61-1),"")</f>
        <v/>
      </c>
      <c r="AK61" s="850"/>
      <c r="AL61" s="850"/>
    </row>
    <row r="62" spans="1:57" s="852" customFormat="1" ht="11.25">
      <c r="A62" s="862" t="s">
        <v>2514</v>
      </c>
      <c r="B62" s="852" t="s">
        <v>2062</v>
      </c>
      <c r="D62" s="700"/>
      <c r="E62" s="701" t="s">
        <v>1104</v>
      </c>
      <c r="F62" s="711"/>
      <c r="G62" s="711"/>
      <c r="H62" s="711"/>
      <c r="I62" s="711"/>
      <c r="J62" s="711"/>
      <c r="K62" s="711"/>
      <c r="L62" s="711"/>
      <c r="M62" s="1206"/>
      <c r="N62" s="1206"/>
      <c r="O62" s="1206"/>
      <c r="P62" s="1206"/>
      <c r="Q62" s="1206"/>
      <c r="R62" s="1206"/>
      <c r="S62" s="1206"/>
      <c r="T62" s="1206"/>
      <c r="U62" s="1206"/>
      <c r="V62" s="1206"/>
      <c r="W62" s="1206"/>
      <c r="X62" s="1206"/>
      <c r="Y62" s="1206"/>
      <c r="Z62" s="1206"/>
      <c r="AA62" s="1206"/>
      <c r="AB62" s="1206"/>
      <c r="AC62" s="711"/>
      <c r="AD62" s="704"/>
      <c r="AF62" s="849" t="str">
        <f>IF(AND(Y62&lt;&gt;0,Z62&lt;&gt;""),(Z62/Y62-1),"")</f>
        <v/>
      </c>
      <c r="AG62" s="850" t="str">
        <f>IF(AND(X62&lt;&gt;0,Y62&lt;&gt;""),(Y62/X62-1),"")</f>
        <v/>
      </c>
      <c r="AH62" s="850" t="str">
        <f>IF(AND(W62&lt;&gt;0,X62&lt;&gt;""),(X62/W62-1),"")</f>
        <v/>
      </c>
      <c r="AI62" s="850" t="str">
        <f>IF(AND(V62&lt;&gt;0,V62&lt;&gt;""),(W62/V62-1),"")</f>
        <v/>
      </c>
      <c r="AJ62" s="851" t="str">
        <f>IF(AND(U62&lt;&gt;0,U62&lt;&gt;""),(V62/U62-1),"")</f>
        <v/>
      </c>
      <c r="AK62" s="850"/>
      <c r="AL62" s="850"/>
    </row>
    <row r="63" spans="1:57" s="852" customFormat="1" ht="12.75" customHeight="1">
      <c r="A63" s="862"/>
      <c r="D63" s="700"/>
      <c r="E63" s="701"/>
      <c r="F63" s="702"/>
      <c r="G63" s="702"/>
      <c r="H63" s="702"/>
      <c r="I63" s="702"/>
      <c r="J63" s="702"/>
      <c r="K63" s="702"/>
      <c r="L63" s="702"/>
      <c r="M63" s="702"/>
      <c r="N63" s="702"/>
      <c r="O63" s="702"/>
      <c r="P63" s="702"/>
      <c r="Q63" s="702"/>
      <c r="R63" s="702"/>
      <c r="S63" s="702"/>
      <c r="T63" s="702"/>
      <c r="U63" s="702"/>
      <c r="V63" s="702"/>
      <c r="W63" s="702"/>
      <c r="X63" s="702"/>
      <c r="Y63" s="702"/>
      <c r="Z63" s="702"/>
      <c r="AA63" s="702"/>
      <c r="AB63" s="702"/>
      <c r="AC63" s="703"/>
      <c r="AD63" s="704"/>
      <c r="AF63" s="860"/>
      <c r="AH63" s="850"/>
      <c r="AI63" s="850"/>
      <c r="AJ63" s="851"/>
      <c r="AK63" s="850"/>
      <c r="AL63" s="850"/>
    </row>
    <row r="64" spans="1:57" s="852" customFormat="1" ht="11.25">
      <c r="A64" s="862"/>
      <c r="D64" s="700"/>
      <c r="E64" s="701"/>
      <c r="F64" s="709"/>
      <c r="G64" s="709"/>
      <c r="H64" s="709"/>
      <c r="I64" s="709"/>
      <c r="J64" s="709"/>
      <c r="K64" s="709"/>
      <c r="L64" s="709"/>
      <c r="M64" s="709"/>
      <c r="N64" s="709"/>
      <c r="O64" s="709"/>
      <c r="P64" s="709"/>
      <c r="Q64" s="709"/>
      <c r="R64" s="709"/>
      <c r="S64" s="709"/>
      <c r="T64" s="709"/>
      <c r="U64" s="709"/>
      <c r="V64" s="709"/>
      <c r="W64" s="709"/>
      <c r="X64" s="702"/>
      <c r="Y64" s="702"/>
      <c r="Z64" s="702"/>
      <c r="AA64" s="702"/>
      <c r="AB64" s="702"/>
      <c r="AC64" s="703"/>
      <c r="AD64" s="704"/>
      <c r="AF64" s="860"/>
      <c r="AH64" s="850"/>
      <c r="AI64" s="850"/>
      <c r="AJ64" s="851"/>
      <c r="AK64" s="850"/>
      <c r="AL64" s="850"/>
    </row>
    <row r="65" spans="1:57" s="841" customFormat="1" ht="12.75" customHeight="1">
      <c r="A65" s="695" t="s">
        <v>2111</v>
      </c>
      <c r="B65" s="696"/>
      <c r="C65" s="696"/>
      <c r="D65" s="712"/>
      <c r="E65" s="71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4"/>
      <c r="Y65" s="274"/>
      <c r="Z65" s="274"/>
      <c r="AA65" s="274"/>
      <c r="AB65" s="274"/>
      <c r="AC65" s="272"/>
      <c r="AD65" s="714"/>
      <c r="AF65" s="857"/>
      <c r="AG65" s="846"/>
      <c r="AH65" s="850"/>
      <c r="AI65" s="850"/>
      <c r="AJ65" s="851"/>
      <c r="AK65" s="850"/>
      <c r="AL65" s="846"/>
      <c r="AM65" s="846"/>
      <c r="AN65" s="846"/>
      <c r="AO65" s="846"/>
      <c r="AP65" s="846"/>
      <c r="AQ65" s="846"/>
      <c r="AR65" s="846"/>
      <c r="AS65" s="846"/>
      <c r="AT65" s="846"/>
      <c r="AX65" s="847"/>
      <c r="AY65" s="847"/>
      <c r="AZ65" s="847"/>
      <c r="BA65" s="847"/>
      <c r="BB65" s="847"/>
      <c r="BC65" s="847"/>
      <c r="BD65" s="847"/>
      <c r="BE65" s="847"/>
    </row>
    <row r="66" spans="1:57" s="847" customFormat="1" ht="5.25" customHeight="1">
      <c r="A66" s="715"/>
      <c r="B66" s="716"/>
      <c r="C66" s="716"/>
      <c r="D66" s="717"/>
      <c r="E66" s="718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719"/>
      <c r="Y66" s="719"/>
      <c r="Z66" s="719"/>
      <c r="AA66" s="719"/>
      <c r="AB66" s="719"/>
      <c r="AC66" s="714"/>
      <c r="AD66" s="714"/>
      <c r="AE66" s="841"/>
      <c r="AF66" s="858"/>
      <c r="AG66" s="846"/>
      <c r="AH66" s="850"/>
      <c r="AI66" s="850"/>
      <c r="AJ66" s="851"/>
      <c r="AK66" s="850"/>
      <c r="AL66" s="846"/>
      <c r="AM66" s="846"/>
      <c r="AN66" s="846"/>
      <c r="AO66" s="846"/>
      <c r="AP66" s="846"/>
      <c r="AQ66" s="846"/>
      <c r="AR66" s="846"/>
      <c r="AS66" s="846"/>
      <c r="AT66" s="846"/>
    </row>
    <row r="67" spans="1:57" s="726" customFormat="1" ht="11.25">
      <c r="A67" s="867" t="s">
        <v>2112</v>
      </c>
      <c r="B67" s="848"/>
      <c r="C67" s="848"/>
      <c r="D67" s="707"/>
      <c r="E67" s="701"/>
      <c r="F67" s="709"/>
      <c r="G67" s="709"/>
      <c r="H67" s="709"/>
      <c r="I67" s="709"/>
      <c r="J67" s="709"/>
      <c r="K67" s="709"/>
      <c r="L67" s="709"/>
      <c r="M67" s="709"/>
      <c r="N67" s="709"/>
      <c r="O67" s="709"/>
      <c r="P67" s="709"/>
      <c r="Q67" s="709"/>
      <c r="R67" s="709"/>
      <c r="S67" s="709"/>
      <c r="T67" s="709"/>
      <c r="U67" s="709"/>
      <c r="V67" s="709"/>
      <c r="W67" s="709"/>
      <c r="X67" s="709"/>
      <c r="Y67" s="709"/>
      <c r="Z67" s="709"/>
      <c r="AA67" s="709"/>
      <c r="AB67" s="709"/>
      <c r="AC67" s="709"/>
      <c r="AD67" s="709"/>
      <c r="AF67" s="727"/>
      <c r="AH67" s="850"/>
      <c r="AI67" s="850"/>
      <c r="AJ67" s="851"/>
      <c r="AK67" s="850"/>
      <c r="AL67" s="850"/>
    </row>
    <row r="68" spans="1:57" s="852" customFormat="1" ht="11.25">
      <c r="A68" s="848" t="s">
        <v>364</v>
      </c>
      <c r="B68" s="848" t="s">
        <v>2074</v>
      </c>
      <c r="C68" s="848"/>
      <c r="D68" s="700"/>
      <c r="E68" s="701" t="s">
        <v>1104</v>
      </c>
      <c r="F68" s="709"/>
      <c r="G68" s="709"/>
      <c r="H68" s="709"/>
      <c r="I68" s="709"/>
      <c r="J68" s="709"/>
      <c r="K68" s="709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F68" s="860"/>
      <c r="AH68" s="850"/>
      <c r="AI68" s="850"/>
      <c r="AJ68" s="851"/>
      <c r="AK68" s="850"/>
      <c r="AL68" s="850"/>
    </row>
    <row r="69" spans="1:57" s="852" customFormat="1" ht="11.25">
      <c r="A69" s="848" t="s">
        <v>437</v>
      </c>
      <c r="B69" s="848" t="s">
        <v>2075</v>
      </c>
      <c r="C69" s="848"/>
      <c r="D69" s="700"/>
      <c r="E69" s="701" t="s">
        <v>1104</v>
      </c>
      <c r="F69" s="709"/>
      <c r="G69" s="709"/>
      <c r="H69" s="709"/>
      <c r="I69" s="709"/>
      <c r="J69" s="709"/>
      <c r="K69" s="709"/>
      <c r="L69" s="709"/>
      <c r="M69" s="709"/>
      <c r="N69" s="709"/>
      <c r="O69" s="709"/>
      <c r="P69" s="709"/>
      <c r="Q69" s="709"/>
      <c r="R69" s="709"/>
      <c r="S69" s="709"/>
      <c r="T69" s="709"/>
      <c r="U69" s="709"/>
      <c r="V69" s="709"/>
      <c r="W69" s="709"/>
      <c r="X69" s="709"/>
      <c r="Y69" s="709"/>
      <c r="Z69" s="709"/>
      <c r="AA69" s="709"/>
      <c r="AB69" s="709"/>
      <c r="AC69" s="709"/>
      <c r="AD69" s="709"/>
      <c r="AF69" s="860"/>
      <c r="AH69" s="850"/>
      <c r="AI69" s="850"/>
      <c r="AJ69" s="851"/>
      <c r="AK69" s="850"/>
      <c r="AL69" s="850"/>
    </row>
    <row r="70" spans="1:57" s="852" customFormat="1" ht="11.25">
      <c r="A70" s="848" t="s">
        <v>668</v>
      </c>
      <c r="B70" s="848" t="s">
        <v>2076</v>
      </c>
      <c r="C70" s="848"/>
      <c r="D70" s="700"/>
      <c r="E70" s="701" t="s">
        <v>1104</v>
      </c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09"/>
      <c r="W70" s="709"/>
      <c r="X70" s="709"/>
      <c r="Y70" s="709"/>
      <c r="Z70" s="709"/>
      <c r="AA70" s="709"/>
      <c r="AB70" s="709"/>
      <c r="AC70" s="709"/>
      <c r="AD70" s="709"/>
      <c r="AF70" s="860"/>
      <c r="AH70" s="850"/>
      <c r="AI70" s="850"/>
      <c r="AJ70" s="851"/>
      <c r="AK70" s="850"/>
      <c r="AL70" s="850"/>
    </row>
    <row r="71" spans="1:57" s="852" customFormat="1" ht="11.25">
      <c r="A71" s="848" t="s">
        <v>669</v>
      </c>
      <c r="B71" s="848" t="s">
        <v>2077</v>
      </c>
      <c r="C71" s="848"/>
      <c r="D71" s="700"/>
      <c r="E71" s="701" t="s">
        <v>1104</v>
      </c>
      <c r="F71" s="709"/>
      <c r="G71" s="709"/>
      <c r="H71" s="709"/>
      <c r="I71" s="709"/>
      <c r="J71" s="709"/>
      <c r="K71" s="709"/>
      <c r="L71" s="709"/>
      <c r="M71" s="709"/>
      <c r="N71" s="709"/>
      <c r="O71" s="709"/>
      <c r="P71" s="709"/>
      <c r="Q71" s="709"/>
      <c r="R71" s="709"/>
      <c r="S71" s="709"/>
      <c r="T71" s="709"/>
      <c r="U71" s="709"/>
      <c r="V71" s="709"/>
      <c r="W71" s="709"/>
      <c r="X71" s="709"/>
      <c r="Y71" s="709"/>
      <c r="Z71" s="709"/>
      <c r="AA71" s="709"/>
      <c r="AB71" s="709"/>
      <c r="AC71" s="709"/>
      <c r="AD71" s="709"/>
      <c r="AF71" s="849" t="str">
        <f>IF(AND(Y71&lt;&gt;0,Z71&lt;&gt;""),(Z71/Y71-1),"")</f>
        <v/>
      </c>
      <c r="AG71" s="850" t="str">
        <f>IF(AND(X71&lt;&gt;0,Y71&lt;&gt;""),(Y71/X71-1),"")</f>
        <v/>
      </c>
      <c r="AH71" s="850" t="str">
        <f>IF(AND(W71&lt;&gt;0,X71&lt;&gt;""),(X71/W71-1),"")</f>
        <v/>
      </c>
      <c r="AI71" s="850" t="str">
        <f>IF(AND(V71&lt;&gt;0,V71&lt;&gt;""),(W71/V71-1),"")</f>
        <v/>
      </c>
      <c r="AJ71" s="851" t="str">
        <f>IF(AND(U71&lt;&gt;0,U71&lt;&gt;""),(V71/U71-1),"")</f>
        <v/>
      </c>
      <c r="AK71" s="850"/>
      <c r="AL71" s="850"/>
    </row>
    <row r="72" spans="1:57" s="845" customFormat="1" ht="11.25">
      <c r="A72" s="853" t="s">
        <v>522</v>
      </c>
      <c r="B72" s="853" t="s">
        <v>2078</v>
      </c>
      <c r="C72" s="853"/>
      <c r="D72" s="707"/>
      <c r="E72" s="708" t="s">
        <v>1104</v>
      </c>
      <c r="F72" s="709"/>
      <c r="G72" s="709"/>
      <c r="H72" s="709"/>
      <c r="I72" s="709"/>
      <c r="J72" s="709"/>
      <c r="K72" s="709"/>
      <c r="L72" s="709"/>
      <c r="M72" s="709"/>
      <c r="N72" s="709"/>
      <c r="O72" s="709"/>
      <c r="P72" s="709"/>
      <c r="Q72" s="709"/>
      <c r="R72" s="709"/>
      <c r="S72" s="709"/>
      <c r="T72" s="709"/>
      <c r="U72" s="709"/>
      <c r="V72" s="709"/>
      <c r="W72" s="709"/>
      <c r="X72" s="709"/>
      <c r="Y72" s="709"/>
      <c r="Z72" s="709"/>
      <c r="AA72" s="709"/>
      <c r="AB72" s="709"/>
      <c r="AC72" s="709"/>
      <c r="AD72" s="1219"/>
      <c r="AF72" s="849" t="str">
        <f>IF(AND(Y72&lt;&gt;0,Z72&lt;&gt;""),(Z72/Y72-1),"")</f>
        <v/>
      </c>
      <c r="AG72" s="850" t="str">
        <f>IF(AND(X72&lt;&gt;0,Y72&lt;&gt;""),(Y72/X72-1),"")</f>
        <v/>
      </c>
      <c r="AH72" s="850" t="str">
        <f>IF(AND(W72&lt;&gt;0,X72&lt;&gt;""),(X72/W72-1),"")</f>
        <v/>
      </c>
      <c r="AI72" s="850" t="str">
        <f>IF(AND(V72&lt;&gt;0,V72&lt;&gt;""),(W72/V72-1),"")</f>
        <v/>
      </c>
      <c r="AJ72" s="851" t="str">
        <f>IF(AND(U72&lt;&gt;0,U72&lt;&gt;""),(V72/U72-1),"")</f>
        <v/>
      </c>
      <c r="AK72" s="850"/>
      <c r="AL72" s="850"/>
    </row>
    <row r="73" spans="1:57" s="845" customFormat="1" ht="5.25" customHeight="1">
      <c r="A73" s="853"/>
      <c r="B73" s="853"/>
      <c r="C73" s="853"/>
      <c r="D73" s="707"/>
      <c r="E73" s="708"/>
      <c r="F73" s="709"/>
      <c r="G73" s="709"/>
      <c r="H73" s="709"/>
      <c r="I73" s="709"/>
      <c r="J73" s="709"/>
      <c r="K73" s="709"/>
      <c r="L73" s="709"/>
      <c r="M73" s="709"/>
      <c r="N73" s="709"/>
      <c r="O73" s="709"/>
      <c r="P73" s="709"/>
      <c r="R73" s="709"/>
      <c r="S73" s="709"/>
      <c r="T73" s="709"/>
      <c r="U73" s="709"/>
      <c r="V73" s="709"/>
      <c r="W73" s="709"/>
      <c r="X73" s="709"/>
      <c r="Y73" s="709"/>
      <c r="Z73" s="709"/>
      <c r="AA73" s="709"/>
      <c r="AB73" s="709"/>
      <c r="AC73" s="709"/>
      <c r="AD73" s="709"/>
      <c r="AF73" s="856"/>
      <c r="AH73" s="850"/>
      <c r="AI73" s="850"/>
      <c r="AJ73" s="851"/>
      <c r="AK73" s="850"/>
      <c r="AL73" s="850"/>
    </row>
    <row r="74" spans="1:57" s="852" customFormat="1" ht="11.25">
      <c r="A74" s="859" t="s">
        <v>2020</v>
      </c>
      <c r="B74" s="848"/>
      <c r="C74" s="848"/>
      <c r="D74" s="707"/>
      <c r="E74" s="701"/>
      <c r="F74" s="709"/>
      <c r="G74" s="709"/>
      <c r="H74" s="709"/>
      <c r="I74" s="709"/>
      <c r="J74" s="709"/>
      <c r="K74" s="709"/>
      <c r="L74" s="709"/>
      <c r="M74" s="709"/>
      <c r="N74" s="709"/>
      <c r="O74" s="709"/>
      <c r="P74" s="709"/>
      <c r="Q74" s="709"/>
      <c r="R74" s="709"/>
      <c r="S74" s="709"/>
      <c r="T74" s="709"/>
      <c r="U74" s="709"/>
      <c r="V74" s="709"/>
      <c r="W74" s="709"/>
      <c r="X74" s="709"/>
      <c r="Y74" s="709"/>
      <c r="Z74" s="709"/>
      <c r="AA74" s="709"/>
      <c r="AB74" s="709"/>
      <c r="AC74" s="709"/>
      <c r="AD74" s="709"/>
      <c r="AF74" s="860"/>
      <c r="AH74" s="850"/>
      <c r="AI74" s="850"/>
      <c r="AJ74" s="851"/>
      <c r="AK74" s="850"/>
      <c r="AL74" s="850"/>
    </row>
    <row r="75" spans="1:57" s="852" customFormat="1" ht="11.25">
      <c r="A75" s="848" t="s">
        <v>670</v>
      </c>
      <c r="B75" s="848" t="s">
        <v>2079</v>
      </c>
      <c r="C75" s="848"/>
      <c r="D75" s="700"/>
      <c r="E75" s="701" t="s">
        <v>1104</v>
      </c>
      <c r="F75" s="709"/>
      <c r="G75" s="709"/>
      <c r="H75" s="709"/>
      <c r="I75" s="709"/>
      <c r="J75" s="709"/>
      <c r="K75" s="709"/>
      <c r="L75" s="709"/>
      <c r="M75" s="709"/>
      <c r="N75" s="709"/>
      <c r="O75" s="709"/>
      <c r="P75" s="709"/>
      <c r="Q75" s="709"/>
      <c r="R75" s="709"/>
      <c r="S75" s="709"/>
      <c r="T75" s="709"/>
      <c r="U75" s="709"/>
      <c r="V75" s="709"/>
      <c r="W75" s="709"/>
      <c r="X75" s="709"/>
      <c r="Y75" s="709"/>
      <c r="Z75" s="709"/>
      <c r="AA75" s="709"/>
      <c r="AB75" s="709"/>
      <c r="AC75" s="709"/>
      <c r="AD75" s="709"/>
      <c r="AF75" s="849" t="str">
        <f>IF(AND(Y75&lt;&gt;0,Z75&lt;&gt;""),(Z75/Y75-1),"")</f>
        <v/>
      </c>
      <c r="AG75" s="850" t="str">
        <f>IF(AND(X75&lt;&gt;0,Y75&lt;&gt;""),(Y75/X75-1),"")</f>
        <v/>
      </c>
      <c r="AH75" s="850" t="str">
        <f>IF(AND(W75&lt;&gt;0,X75&lt;&gt;""),(X75/W75-1),"")</f>
        <v/>
      </c>
      <c r="AI75" s="850" t="str">
        <f>IF(AND(V75&lt;&gt;0,V75&lt;&gt;""),(W75/V75-1),"")</f>
        <v/>
      </c>
      <c r="AJ75" s="851" t="str">
        <f>IF(AND(U75&lt;&gt;0,U75&lt;&gt;""),(V75/U75-1),"")</f>
        <v/>
      </c>
      <c r="AK75" s="850"/>
      <c r="AL75" s="850"/>
    </row>
    <row r="76" spans="1:57" s="845" customFormat="1" ht="5.25" customHeight="1">
      <c r="A76" s="853"/>
      <c r="B76" s="853"/>
      <c r="C76" s="853"/>
      <c r="D76" s="707"/>
      <c r="E76" s="708"/>
      <c r="F76" s="709"/>
      <c r="G76" s="709"/>
      <c r="H76" s="709"/>
      <c r="I76" s="709"/>
      <c r="J76" s="709"/>
      <c r="K76" s="709"/>
      <c r="L76" s="709"/>
      <c r="M76" s="709"/>
      <c r="N76" s="709"/>
      <c r="O76" s="709"/>
      <c r="P76" s="709"/>
      <c r="Q76" s="709"/>
      <c r="R76" s="709"/>
      <c r="S76" s="709"/>
      <c r="T76" s="709"/>
      <c r="U76" s="709"/>
      <c r="V76" s="709"/>
      <c r="W76" s="709"/>
      <c r="X76" s="709"/>
      <c r="Y76" s="709"/>
      <c r="Z76" s="709"/>
      <c r="AA76" s="709"/>
      <c r="AB76" s="709"/>
      <c r="AC76" s="709"/>
      <c r="AD76" s="709"/>
      <c r="AF76" s="856"/>
      <c r="AH76" s="850"/>
      <c r="AI76" s="850"/>
      <c r="AJ76" s="851"/>
      <c r="AK76" s="850"/>
      <c r="AL76" s="850"/>
    </row>
    <row r="77" spans="1:57" s="852" customFormat="1" ht="11.25">
      <c r="A77" s="859" t="s">
        <v>2072</v>
      </c>
      <c r="B77" s="848"/>
      <c r="C77" s="848"/>
      <c r="D77" s="707"/>
      <c r="E77" s="701"/>
      <c r="F77" s="709"/>
      <c r="G77" s="709"/>
      <c r="H77" s="709"/>
      <c r="I77" s="709"/>
      <c r="J77" s="709"/>
      <c r="K77" s="709"/>
      <c r="L77" s="709"/>
      <c r="M77" s="709"/>
      <c r="N77" s="709"/>
      <c r="O77" s="709"/>
      <c r="P77" s="709"/>
      <c r="Q77" s="709"/>
      <c r="R77" s="709"/>
      <c r="S77" s="709"/>
      <c r="T77" s="709"/>
      <c r="U77" s="709"/>
      <c r="V77" s="709"/>
      <c r="W77" s="709"/>
      <c r="X77" s="709"/>
      <c r="Y77" s="709"/>
      <c r="Z77" s="709"/>
      <c r="AA77" s="709"/>
      <c r="AB77" s="709"/>
      <c r="AC77" s="709"/>
      <c r="AD77" s="709"/>
      <c r="AF77" s="860"/>
      <c r="AH77" s="850"/>
      <c r="AI77" s="850"/>
      <c r="AJ77" s="851"/>
      <c r="AK77" s="850"/>
      <c r="AL77" s="850"/>
    </row>
    <row r="78" spans="1:57" s="852" customFormat="1" ht="11.25">
      <c r="A78" s="848" t="s">
        <v>671</v>
      </c>
      <c r="B78" s="848" t="s">
        <v>2080</v>
      </c>
      <c r="C78" s="848"/>
      <c r="D78" s="700"/>
      <c r="E78" s="701" t="s">
        <v>1104</v>
      </c>
      <c r="F78" s="709"/>
      <c r="G78" s="709"/>
      <c r="H78" s="709"/>
      <c r="I78" s="709"/>
      <c r="J78" s="709"/>
      <c r="K78" s="709"/>
      <c r="L78" s="709"/>
      <c r="M78" s="709"/>
      <c r="N78" s="709"/>
      <c r="O78" s="709"/>
      <c r="P78" s="709"/>
      <c r="Q78" s="709"/>
      <c r="R78" s="709"/>
      <c r="S78" s="709"/>
      <c r="T78" s="709"/>
      <c r="U78" s="709"/>
      <c r="V78" s="709"/>
      <c r="W78" s="709"/>
      <c r="X78" s="709"/>
      <c r="Y78" s="709"/>
      <c r="Z78" s="709"/>
      <c r="AA78" s="709"/>
      <c r="AB78" s="709"/>
      <c r="AC78" s="709"/>
      <c r="AD78" s="709"/>
      <c r="AF78" s="849" t="str">
        <f>IF(AND(Y78&lt;&gt;0,Z78&lt;&gt;""),(Z78/Y78-1),"")</f>
        <v/>
      </c>
      <c r="AG78" s="850" t="str">
        <f>IF(AND(X78&lt;&gt;0,Y78&lt;&gt;""),(Y78/X78-1),"")</f>
        <v/>
      </c>
      <c r="AH78" s="850" t="str">
        <f>IF(AND(W78&lt;&gt;0,X78&lt;&gt;""),(X78/W78-1),"")</f>
        <v/>
      </c>
      <c r="AI78" s="850" t="str">
        <f>IF(AND(V78&lt;&gt;0,V78&lt;&gt;""),(W78/V78-1),"")</f>
        <v/>
      </c>
      <c r="AJ78" s="851" t="str">
        <f>IF(AND(U78&lt;&gt;0,U78&lt;&gt;""),(V78/U78-1),"")</f>
        <v/>
      </c>
      <c r="AK78" s="850"/>
      <c r="AL78" s="850"/>
    </row>
    <row r="79" spans="1:57" s="852" customFormat="1" ht="11.25">
      <c r="A79" s="848"/>
      <c r="B79" s="848"/>
      <c r="C79" s="848"/>
      <c r="D79" s="729"/>
      <c r="E79" s="730"/>
      <c r="F79" s="709"/>
      <c r="G79" s="709"/>
      <c r="H79" s="709"/>
      <c r="I79" s="709"/>
      <c r="J79" s="709"/>
      <c r="K79" s="709"/>
      <c r="L79" s="709"/>
      <c r="M79" s="709"/>
      <c r="N79" s="709"/>
      <c r="O79" s="709"/>
      <c r="P79" s="709"/>
      <c r="Q79" s="709"/>
      <c r="R79" s="709"/>
      <c r="S79" s="709"/>
      <c r="T79" s="709"/>
      <c r="U79" s="709"/>
      <c r="V79" s="709"/>
      <c r="W79" s="709"/>
      <c r="X79" s="709"/>
      <c r="Y79" s="709"/>
      <c r="Z79" s="709"/>
      <c r="AA79" s="709"/>
      <c r="AB79" s="709"/>
      <c r="AC79" s="709"/>
      <c r="AD79" s="709"/>
      <c r="AF79" s="860"/>
      <c r="AH79" s="850"/>
      <c r="AI79" s="850"/>
      <c r="AJ79" s="851"/>
      <c r="AK79" s="850"/>
      <c r="AL79" s="850"/>
    </row>
    <row r="80" spans="1:57" s="852" customFormat="1" ht="11.25">
      <c r="A80" s="859" t="s">
        <v>2073</v>
      </c>
      <c r="B80" s="848"/>
      <c r="C80" s="848"/>
      <c r="D80" s="707"/>
      <c r="E80" s="701"/>
      <c r="F80" s="709"/>
      <c r="G80" s="709"/>
      <c r="H80" s="709"/>
      <c r="I80" s="709"/>
      <c r="J80" s="709"/>
      <c r="K80" s="709"/>
      <c r="L80" s="709"/>
      <c r="M80" s="709"/>
      <c r="N80" s="709"/>
      <c r="O80" s="709"/>
      <c r="P80" s="709"/>
      <c r="Q80" s="709"/>
      <c r="R80" s="709"/>
      <c r="S80" s="709"/>
      <c r="T80" s="709"/>
      <c r="U80" s="709"/>
      <c r="V80" s="709"/>
      <c r="W80" s="709"/>
      <c r="X80" s="709"/>
      <c r="Y80" s="709"/>
      <c r="Z80" s="709"/>
      <c r="AA80" s="709"/>
      <c r="AB80" s="709"/>
      <c r="AC80" s="709"/>
      <c r="AD80" s="709"/>
      <c r="AF80" s="860"/>
      <c r="AH80" s="850"/>
      <c r="AI80" s="850"/>
      <c r="AJ80" s="851"/>
      <c r="AK80" s="850"/>
      <c r="AL80" s="850"/>
    </row>
    <row r="81" spans="1:57" s="852" customFormat="1" ht="11.25">
      <c r="A81" s="848" t="s">
        <v>2508</v>
      </c>
      <c r="B81" s="848" t="s">
        <v>2081</v>
      </c>
      <c r="C81" s="848"/>
      <c r="D81" s="700"/>
      <c r="E81" s="701" t="s">
        <v>1104</v>
      </c>
      <c r="F81" s="709"/>
      <c r="G81" s="709"/>
      <c r="H81" s="709"/>
      <c r="I81" s="709"/>
      <c r="J81" s="709"/>
      <c r="K81" s="709"/>
      <c r="L81" s="709"/>
      <c r="M81" s="709"/>
      <c r="N81" s="709"/>
      <c r="O81" s="709"/>
      <c r="P81" s="709"/>
      <c r="Q81" s="709"/>
      <c r="R81" s="709"/>
      <c r="S81" s="709"/>
      <c r="T81" s="709"/>
      <c r="U81" s="709"/>
      <c r="V81" s="709"/>
      <c r="W81" s="709"/>
      <c r="X81" s="709"/>
      <c r="Y81" s="709"/>
      <c r="Z81" s="709"/>
      <c r="AA81" s="709"/>
      <c r="AB81" s="709"/>
      <c r="AC81" s="709"/>
      <c r="AD81" s="709"/>
      <c r="AF81" s="860"/>
      <c r="AH81" s="850"/>
      <c r="AI81" s="850"/>
      <c r="AJ81" s="851"/>
      <c r="AK81" s="850"/>
      <c r="AL81" s="850"/>
    </row>
    <row r="82" spans="1:57" s="852" customFormat="1" ht="11.25">
      <c r="A82" s="848" t="s">
        <v>2509</v>
      </c>
      <c r="B82" s="848" t="s">
        <v>2082</v>
      </c>
      <c r="C82" s="848"/>
      <c r="D82" s="700"/>
      <c r="E82" s="701"/>
      <c r="F82" s="709"/>
      <c r="G82" s="709"/>
      <c r="H82" s="709"/>
      <c r="I82" s="709"/>
      <c r="J82" s="709"/>
      <c r="K82" s="709"/>
      <c r="L82" s="709"/>
      <c r="M82" s="709"/>
      <c r="N82" s="709"/>
      <c r="O82" s="709"/>
      <c r="P82" s="709"/>
      <c r="Q82" s="709"/>
      <c r="R82" s="709"/>
      <c r="S82" s="709"/>
      <c r="T82" s="709"/>
      <c r="U82" s="709"/>
      <c r="V82" s="709"/>
      <c r="W82" s="709"/>
      <c r="X82" s="709"/>
      <c r="Y82" s="709"/>
      <c r="Z82" s="709"/>
      <c r="AA82" s="709"/>
      <c r="AB82" s="709"/>
      <c r="AC82" s="709"/>
      <c r="AD82" s="709"/>
      <c r="AF82" s="860"/>
      <c r="AH82" s="850"/>
      <c r="AI82" s="850"/>
      <c r="AJ82" s="851"/>
      <c r="AK82" s="850"/>
      <c r="AL82" s="850"/>
    </row>
    <row r="83" spans="1:57" s="852" customFormat="1" ht="11.25">
      <c r="A83" s="848" t="s">
        <v>2510</v>
      </c>
      <c r="B83" s="848" t="s">
        <v>2083</v>
      </c>
      <c r="C83" s="848"/>
      <c r="D83" s="700"/>
      <c r="E83" s="701" t="s">
        <v>1104</v>
      </c>
      <c r="F83" s="709"/>
      <c r="G83" s="709"/>
      <c r="H83" s="709"/>
      <c r="I83" s="709"/>
      <c r="J83" s="709"/>
      <c r="K83" s="709"/>
      <c r="L83" s="709"/>
      <c r="M83" s="709"/>
      <c r="N83" s="709"/>
      <c r="O83" s="709"/>
      <c r="P83" s="709"/>
      <c r="Q83" s="709"/>
      <c r="R83" s="709"/>
      <c r="S83" s="709"/>
      <c r="T83" s="709"/>
      <c r="U83" s="709"/>
      <c r="V83" s="709"/>
      <c r="W83" s="709"/>
      <c r="X83" s="709"/>
      <c r="Y83" s="709"/>
      <c r="Z83" s="709"/>
      <c r="AA83" s="709"/>
      <c r="AB83" s="709"/>
      <c r="AC83" s="709"/>
      <c r="AD83" s="709"/>
      <c r="AF83" s="860"/>
      <c r="AH83" s="850"/>
      <c r="AI83" s="850"/>
      <c r="AJ83" s="851"/>
      <c r="AK83" s="850"/>
      <c r="AL83" s="850"/>
    </row>
    <row r="84" spans="1:57" s="852" customFormat="1" ht="11.25">
      <c r="A84" s="848" t="s">
        <v>2511</v>
      </c>
      <c r="B84" s="848" t="s">
        <v>2084</v>
      </c>
      <c r="C84" s="848"/>
      <c r="D84" s="700"/>
      <c r="E84" s="701" t="s">
        <v>1104</v>
      </c>
      <c r="F84" s="709"/>
      <c r="G84" s="709"/>
      <c r="H84" s="709"/>
      <c r="I84" s="709"/>
      <c r="J84" s="709"/>
      <c r="K84" s="709"/>
      <c r="L84" s="709"/>
      <c r="M84" s="709"/>
      <c r="N84" s="709"/>
      <c r="O84" s="709"/>
      <c r="P84" s="709"/>
      <c r="Q84" s="709"/>
      <c r="R84" s="709"/>
      <c r="S84" s="709"/>
      <c r="T84" s="709"/>
      <c r="U84" s="709"/>
      <c r="V84" s="709"/>
      <c r="W84" s="709"/>
      <c r="X84" s="709"/>
      <c r="Y84" s="709"/>
      <c r="Z84" s="709"/>
      <c r="AA84" s="709"/>
      <c r="AB84" s="709"/>
      <c r="AC84" s="709"/>
      <c r="AD84" s="709"/>
      <c r="AF84" s="849" t="str">
        <f>IF(AND(Y84&lt;&gt;0,Z84&lt;&gt;""),(Z84/Y84-1),"")</f>
        <v/>
      </c>
      <c r="AG84" s="850" t="str">
        <f>IF(AND(X84&lt;&gt;0,Y84&lt;&gt;""),(Y84/X84-1),"")</f>
        <v/>
      </c>
      <c r="AH84" s="850" t="str">
        <f>IF(AND(W84&lt;&gt;0,X84&lt;&gt;""),(X84/W84-1),"")</f>
        <v/>
      </c>
      <c r="AI84" s="850" t="str">
        <f>IF(AND(V84&lt;&gt;0,V84&lt;&gt;""),(W84/V84-1),"")</f>
        <v/>
      </c>
      <c r="AJ84" s="851" t="str">
        <f>IF(AND(U84&lt;&gt;0,U84&lt;&gt;""),(V84/U84-1),"")</f>
        <v/>
      </c>
      <c r="AK84" s="850"/>
      <c r="AL84" s="850"/>
    </row>
    <row r="85" spans="1:57" s="845" customFormat="1" ht="11.25">
      <c r="A85" s="853" t="s">
        <v>2512</v>
      </c>
      <c r="B85" s="853" t="s">
        <v>2085</v>
      </c>
      <c r="C85" s="853"/>
      <c r="D85" s="700"/>
      <c r="E85" s="701" t="s">
        <v>1104</v>
      </c>
      <c r="F85" s="709"/>
      <c r="G85" s="709"/>
      <c r="H85" s="709"/>
      <c r="I85" s="709"/>
      <c r="J85" s="709"/>
      <c r="K85" s="709"/>
      <c r="L85" s="709"/>
      <c r="M85" s="709"/>
      <c r="N85" s="709"/>
      <c r="O85" s="709"/>
      <c r="P85" s="709"/>
      <c r="Q85" s="709"/>
      <c r="R85" s="709"/>
      <c r="S85" s="709"/>
      <c r="T85" s="709"/>
      <c r="U85" s="709"/>
      <c r="V85" s="709"/>
      <c r="W85" s="709"/>
      <c r="X85" s="709"/>
      <c r="Y85" s="709"/>
      <c r="Z85" s="709"/>
      <c r="AA85" s="709"/>
      <c r="AB85" s="709"/>
      <c r="AC85" s="709"/>
      <c r="AD85" s="1219"/>
      <c r="AF85" s="849" t="str">
        <f>IF(AND(Y85&lt;&gt;0,Z85&lt;&gt;""),(Z85/Y85-1),"")</f>
        <v/>
      </c>
      <c r="AG85" s="850" t="str">
        <f>IF(AND(X85&lt;&gt;0,Y85&lt;&gt;""),(Y85/X85-1),"")</f>
        <v/>
      </c>
      <c r="AH85" s="850" t="str">
        <f>IF(AND(W85&lt;&gt;0,X85&lt;&gt;""),(X85/W85-1),"")</f>
        <v/>
      </c>
      <c r="AI85" s="850" t="str">
        <f>IF(AND(V85&lt;&gt;0,V85&lt;&gt;""),(W85/V85-1),"")</f>
        <v/>
      </c>
      <c r="AJ85" s="851" t="str">
        <f>IF(AND(U85&lt;&gt;0,U85&lt;&gt;""),(V85/U85-1),"")</f>
        <v/>
      </c>
      <c r="AK85" s="850"/>
      <c r="AL85" s="850"/>
    </row>
    <row r="86" spans="1:57" s="852" customFormat="1" ht="11.25">
      <c r="A86" s="848"/>
      <c r="B86" s="848"/>
      <c r="C86" s="848"/>
      <c r="D86" s="729"/>
      <c r="E86" s="730"/>
      <c r="F86" s="709"/>
      <c r="G86" s="709"/>
      <c r="H86" s="709"/>
      <c r="I86" s="709"/>
      <c r="J86" s="709"/>
      <c r="K86" s="709"/>
      <c r="L86" s="709"/>
      <c r="M86" s="709"/>
      <c r="N86" s="709"/>
      <c r="O86" s="709"/>
      <c r="P86" s="709"/>
      <c r="Q86" s="709"/>
      <c r="R86" s="709"/>
      <c r="S86" s="709"/>
      <c r="T86" s="709"/>
      <c r="U86" s="709"/>
      <c r="V86" s="709"/>
      <c r="W86" s="709"/>
      <c r="X86" s="702"/>
      <c r="Y86" s="702"/>
      <c r="Z86" s="702"/>
      <c r="AA86" s="702"/>
      <c r="AB86" s="702"/>
      <c r="AC86" s="728"/>
      <c r="AD86" s="704"/>
      <c r="AF86" s="860"/>
      <c r="AH86" s="850"/>
      <c r="AI86" s="850"/>
      <c r="AJ86" s="851"/>
      <c r="AK86" s="850"/>
      <c r="AL86" s="850"/>
    </row>
    <row r="87" spans="1:57" s="841" customFormat="1" ht="12.75" customHeight="1">
      <c r="A87" s="695" t="s">
        <v>355</v>
      </c>
      <c r="B87" s="696"/>
      <c r="C87" s="696"/>
      <c r="D87" s="712"/>
      <c r="E87" s="713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73"/>
      <c r="W87" s="273"/>
      <c r="X87" s="274"/>
      <c r="Y87" s="274"/>
      <c r="Z87" s="274"/>
      <c r="AA87" s="274"/>
      <c r="AB87" s="274"/>
      <c r="AC87" s="272"/>
      <c r="AD87" s="714"/>
      <c r="AF87" s="857"/>
      <c r="AG87" s="846"/>
      <c r="AH87" s="850"/>
      <c r="AI87" s="850"/>
      <c r="AJ87" s="851"/>
      <c r="AK87" s="850"/>
      <c r="AL87" s="846"/>
      <c r="AM87" s="846"/>
      <c r="AN87" s="846"/>
      <c r="AO87" s="846"/>
      <c r="AP87" s="846"/>
      <c r="AQ87" s="846"/>
      <c r="AR87" s="846"/>
      <c r="AS87" s="846"/>
      <c r="AT87" s="846"/>
      <c r="AX87" s="847"/>
      <c r="AY87" s="847"/>
      <c r="AZ87" s="847"/>
      <c r="BA87" s="847"/>
      <c r="BB87" s="847"/>
      <c r="BC87" s="847"/>
      <c r="BD87" s="847"/>
      <c r="BE87" s="847"/>
    </row>
    <row r="88" spans="1:57" s="845" customFormat="1" ht="11.25">
      <c r="A88" s="853" t="s">
        <v>356</v>
      </c>
      <c r="B88" s="853" t="s">
        <v>2086</v>
      </c>
      <c r="C88" s="853"/>
      <c r="D88" s="700"/>
      <c r="E88" s="701" t="s">
        <v>730</v>
      </c>
      <c r="F88" s="703"/>
      <c r="G88" s="703"/>
      <c r="H88" s="703"/>
      <c r="I88" s="703"/>
      <c r="J88" s="703"/>
      <c r="K88" s="703"/>
      <c r="L88" s="703"/>
      <c r="M88" s="1202"/>
      <c r="N88" s="1202"/>
      <c r="O88" s="1202"/>
      <c r="P88" s="1202"/>
      <c r="Q88" s="1202"/>
      <c r="R88" s="1202"/>
      <c r="S88" s="1202"/>
      <c r="T88" s="1202"/>
      <c r="U88" s="1202"/>
      <c r="V88" s="1202"/>
      <c r="W88" s="1202"/>
      <c r="X88" s="1202"/>
      <c r="Y88" s="1202"/>
      <c r="Z88" s="1202"/>
      <c r="AA88" s="1202"/>
      <c r="AB88" s="1202"/>
      <c r="AC88" s="703"/>
      <c r="AD88" s="704"/>
      <c r="AF88" s="849" t="str">
        <f>IF(AND(Y88&lt;&gt;0,Z88&lt;&gt;""),(Z88/Y88-1),"")</f>
        <v/>
      </c>
      <c r="AG88" s="850" t="str">
        <f>IF(AND(X88&lt;&gt;0,Y88&lt;&gt;""),(Y88/X88-1),"")</f>
        <v/>
      </c>
      <c r="AH88" s="850" t="str">
        <f>IF(AND(W88&lt;&gt;0,X88&lt;&gt;""),(X88/W88-1),"")</f>
        <v/>
      </c>
      <c r="AI88" s="850" t="str">
        <f>IF(AND(V88&lt;&gt;0,V88&lt;&gt;""),(W88/V88-1),"")</f>
        <v/>
      </c>
      <c r="AJ88" s="851" t="str">
        <f>IF(AND(U88&lt;&gt;0,U88&lt;&gt;""),(V88/U88-1),"")</f>
        <v/>
      </c>
      <c r="AK88" s="850"/>
      <c r="AL88" s="850"/>
    </row>
    <row r="89" spans="1:57" s="852" customFormat="1" ht="11.25">
      <c r="A89" s="848" t="s">
        <v>2291</v>
      </c>
      <c r="B89" s="848" t="s">
        <v>2087</v>
      </c>
      <c r="C89" s="848"/>
      <c r="D89" s="700"/>
      <c r="E89" s="701" t="s">
        <v>730</v>
      </c>
      <c r="F89" s="728"/>
      <c r="G89" s="728"/>
      <c r="H89" s="728"/>
      <c r="I89" s="728"/>
      <c r="J89" s="728"/>
      <c r="K89" s="728"/>
      <c r="L89" s="728"/>
      <c r="M89" s="728"/>
      <c r="N89" s="728"/>
      <c r="O89" s="728"/>
      <c r="P89" s="728"/>
      <c r="Q89" s="728"/>
      <c r="R89" s="728"/>
      <c r="S89" s="728"/>
      <c r="T89" s="728"/>
      <c r="U89" s="728"/>
      <c r="V89" s="728"/>
      <c r="W89" s="728"/>
      <c r="X89" s="728"/>
      <c r="Y89" s="728"/>
      <c r="Z89" s="728"/>
      <c r="AA89" s="728"/>
      <c r="AB89" s="728"/>
      <c r="AC89" s="728"/>
      <c r="AD89" s="704"/>
      <c r="AF89" s="849" t="str">
        <f>IF(AND(Y89&lt;&gt;0,Z89&lt;&gt;""),(Z89/Y89-1),"")</f>
        <v/>
      </c>
      <c r="AG89" s="850" t="str">
        <f>IF(AND(X89&lt;&gt;0,Y89&lt;&gt;""),(Y89/X89-1),"")</f>
        <v/>
      </c>
      <c r="AH89" s="850" t="str">
        <f>IF(AND(W89&lt;&gt;0,X89&lt;&gt;""),(X89/W89-1),"")</f>
        <v/>
      </c>
      <c r="AI89" s="850" t="str">
        <f>IF(AND(V89&lt;&gt;0,V89&lt;&gt;""),(W89/V89-1),"")</f>
        <v/>
      </c>
      <c r="AJ89" s="851" t="str">
        <f>IF(AND(U89&lt;&gt;0,U89&lt;&gt;""),(V89/U89-1),"")</f>
        <v/>
      </c>
      <c r="AK89" s="850"/>
      <c r="AL89" s="850"/>
    </row>
    <row r="90" spans="1:57" s="852" customFormat="1" ht="11.25">
      <c r="A90" s="848" t="s">
        <v>2292</v>
      </c>
      <c r="B90" s="848" t="s">
        <v>2088</v>
      </c>
      <c r="C90" s="848"/>
      <c r="D90" s="700"/>
      <c r="E90" s="701" t="s">
        <v>730</v>
      </c>
      <c r="F90" s="728"/>
      <c r="G90" s="728"/>
      <c r="H90" s="728"/>
      <c r="I90" s="728"/>
      <c r="J90" s="728"/>
      <c r="K90" s="728"/>
      <c r="L90" s="728"/>
      <c r="M90" s="728"/>
      <c r="N90" s="728"/>
      <c r="O90" s="728"/>
      <c r="P90" s="728"/>
      <c r="Q90" s="728"/>
      <c r="R90" s="728"/>
      <c r="S90" s="728"/>
      <c r="T90" s="728"/>
      <c r="U90" s="728"/>
      <c r="V90" s="728"/>
      <c r="W90" s="728"/>
      <c r="X90" s="728"/>
      <c r="Y90" s="728"/>
      <c r="Z90" s="728"/>
      <c r="AA90" s="728"/>
      <c r="AB90" s="728"/>
      <c r="AC90" s="728"/>
      <c r="AD90" s="704"/>
      <c r="AF90" s="849" t="str">
        <f>IF(AND(Y90&lt;&gt;0,Z90&lt;&gt;""),(Z90/Y90-1),"")</f>
        <v/>
      </c>
      <c r="AG90" s="850" t="str">
        <f>IF(AND(X90&lt;&gt;0,Y90&lt;&gt;""),(Y90/X90-1),"")</f>
        <v/>
      </c>
      <c r="AH90" s="850" t="str">
        <f>IF(AND(W90&lt;&gt;0,X90&lt;&gt;""),(X90/W90-1),"")</f>
        <v/>
      </c>
      <c r="AI90" s="850" t="str">
        <f>IF(AND(V90&lt;&gt;0,V90&lt;&gt;""),(W90/V90-1),"")</f>
        <v/>
      </c>
      <c r="AJ90" s="851" t="str">
        <f>IF(AND(U90&lt;&gt;0,U90&lt;&gt;""),(V90/U90-1),"")</f>
        <v/>
      </c>
      <c r="AK90" s="850"/>
      <c r="AL90" s="850"/>
    </row>
    <row r="91" spans="1:57" s="852" customFormat="1" ht="5.25" customHeight="1">
      <c r="A91" s="848"/>
      <c r="B91" s="848"/>
      <c r="C91" s="848"/>
      <c r="D91" s="729"/>
      <c r="E91" s="730"/>
      <c r="F91" s="709"/>
      <c r="G91" s="709"/>
      <c r="H91" s="709"/>
      <c r="I91" s="709"/>
      <c r="J91" s="709"/>
      <c r="K91" s="709"/>
      <c r="L91" s="709"/>
      <c r="M91" s="709"/>
      <c r="N91" s="709"/>
      <c r="O91" s="709"/>
      <c r="P91" s="709"/>
      <c r="Q91" s="709"/>
      <c r="R91" s="709"/>
      <c r="S91" s="709"/>
      <c r="T91" s="709"/>
      <c r="U91" s="709"/>
      <c r="V91" s="709"/>
      <c r="W91" s="709"/>
      <c r="X91" s="702"/>
      <c r="Y91" s="702"/>
      <c r="Z91" s="702"/>
      <c r="AA91" s="702"/>
      <c r="AB91" s="702"/>
      <c r="AC91" s="728"/>
      <c r="AD91" s="704"/>
      <c r="AF91" s="860"/>
      <c r="AH91" s="850"/>
      <c r="AI91" s="850"/>
      <c r="AJ91" s="851"/>
      <c r="AK91" s="850"/>
      <c r="AL91" s="850"/>
    </row>
    <row r="92" spans="1:57" s="841" customFormat="1" ht="11.25">
      <c r="D92" s="722"/>
      <c r="E92" s="723"/>
      <c r="F92" s="724"/>
      <c r="G92" s="724"/>
      <c r="H92" s="724"/>
      <c r="I92" s="724"/>
      <c r="J92" s="724"/>
      <c r="K92" s="724"/>
      <c r="L92" s="724"/>
      <c r="M92" s="724"/>
      <c r="N92" s="724"/>
      <c r="O92" s="724"/>
      <c r="P92" s="724"/>
      <c r="Q92" s="724"/>
      <c r="R92" s="724"/>
      <c r="S92" s="724"/>
      <c r="T92" s="724"/>
      <c r="U92" s="724"/>
      <c r="V92" s="724"/>
      <c r="W92" s="724"/>
      <c r="X92" s="725"/>
      <c r="Y92" s="725"/>
      <c r="Z92" s="725"/>
      <c r="AA92" s="725"/>
      <c r="AB92" s="725"/>
      <c r="AC92" s="714"/>
      <c r="AD92" s="714"/>
      <c r="AF92" s="857"/>
      <c r="AG92" s="846"/>
      <c r="AH92" s="850"/>
      <c r="AI92" s="850"/>
      <c r="AJ92" s="851"/>
      <c r="AK92" s="850"/>
      <c r="AL92" s="846"/>
      <c r="AM92" s="846"/>
      <c r="AN92" s="846"/>
      <c r="AO92" s="846"/>
      <c r="AP92" s="846"/>
      <c r="AQ92" s="846"/>
      <c r="AR92" s="846"/>
      <c r="AS92" s="846"/>
      <c r="AT92" s="846"/>
      <c r="AX92" s="847"/>
      <c r="AY92" s="847"/>
      <c r="AZ92" s="847"/>
      <c r="BA92" s="847"/>
      <c r="BB92" s="847"/>
      <c r="BC92" s="847"/>
      <c r="BD92" s="847"/>
      <c r="BE92" s="847"/>
    </row>
    <row r="93" spans="1:57" s="841" customFormat="1" ht="12.75" customHeight="1">
      <c r="A93" s="695" t="s">
        <v>2089</v>
      </c>
      <c r="B93" s="696"/>
      <c r="C93" s="696"/>
      <c r="D93" s="712"/>
      <c r="E93" s="71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4"/>
      <c r="Y93" s="274"/>
      <c r="Z93" s="274"/>
      <c r="AA93" s="274"/>
      <c r="AB93" s="274"/>
      <c r="AC93" s="272"/>
      <c r="AD93" s="714"/>
      <c r="AF93" s="857"/>
      <c r="AG93" s="846"/>
      <c r="AH93" s="850"/>
      <c r="AI93" s="850"/>
      <c r="AJ93" s="851"/>
      <c r="AK93" s="850"/>
      <c r="AL93" s="846"/>
      <c r="AM93" s="846"/>
      <c r="AN93" s="846"/>
      <c r="AO93" s="846"/>
      <c r="AP93" s="846"/>
      <c r="AQ93" s="846"/>
      <c r="AR93" s="846"/>
      <c r="AS93" s="846"/>
      <c r="AT93" s="846"/>
      <c r="AX93" s="847"/>
      <c r="AY93" s="847"/>
      <c r="AZ93" s="847"/>
      <c r="BA93" s="847"/>
      <c r="BB93" s="847"/>
      <c r="BC93" s="847"/>
      <c r="BD93" s="847"/>
      <c r="BE93" s="847"/>
    </row>
    <row r="94" spans="1:57" s="852" customFormat="1" ht="11.25">
      <c r="A94" s="848" t="s">
        <v>396</v>
      </c>
      <c r="B94" s="848" t="s">
        <v>2090</v>
      </c>
      <c r="C94" s="848"/>
      <c r="D94" s="700"/>
      <c r="E94" s="701" t="s">
        <v>730</v>
      </c>
      <c r="F94" s="728"/>
      <c r="G94" s="728"/>
      <c r="H94" s="728"/>
      <c r="I94" s="728"/>
      <c r="J94" s="728"/>
      <c r="K94" s="728"/>
      <c r="L94" s="728"/>
      <c r="M94" s="728"/>
      <c r="N94" s="728"/>
      <c r="O94" s="728"/>
      <c r="P94" s="728"/>
      <c r="Q94" s="728"/>
      <c r="R94" s="728"/>
      <c r="S94" s="728"/>
      <c r="T94" s="728"/>
      <c r="U94" s="728"/>
      <c r="V94" s="728"/>
      <c r="W94" s="728"/>
      <c r="X94" s="728"/>
      <c r="Y94" s="728"/>
      <c r="Z94" s="728"/>
      <c r="AA94" s="728"/>
      <c r="AB94" s="728"/>
      <c r="AC94" s="728"/>
      <c r="AD94" s="704"/>
      <c r="AF94" s="849" t="str">
        <f>IF(AND(Y94&lt;&gt;0,Z94&lt;&gt;""),(Z94/Y94-1),"")</f>
        <v/>
      </c>
      <c r="AG94" s="850" t="str">
        <f>IF(AND(X94&lt;&gt;0,Y94&lt;&gt;""),(Y94/X94-1),"")</f>
        <v/>
      </c>
      <c r="AH94" s="850" t="str">
        <f>IF(AND(W94&lt;&gt;0,X94&lt;&gt;""),(X94/W94-1),"")</f>
        <v/>
      </c>
      <c r="AI94" s="850" t="str">
        <f>IF(AND(V94&lt;&gt;0,V94&lt;&gt;""),(W94/V94-1),"")</f>
        <v/>
      </c>
      <c r="AJ94" s="851" t="str">
        <f>IF(AND(U94&lt;&gt;0,U94&lt;&gt;""),(V94/U94-1),"")</f>
        <v/>
      </c>
      <c r="AK94" s="850"/>
      <c r="AL94" s="850"/>
    </row>
    <row r="95" spans="1:57" s="852" customFormat="1" ht="11.25">
      <c r="A95" s="848"/>
      <c r="B95" s="848"/>
      <c r="C95" s="848"/>
      <c r="D95" s="729"/>
      <c r="E95" s="730"/>
      <c r="F95" s="709"/>
      <c r="G95" s="709"/>
      <c r="H95" s="709"/>
      <c r="I95" s="709"/>
      <c r="J95" s="709"/>
      <c r="K95" s="709"/>
      <c r="L95" s="709"/>
      <c r="M95" s="709"/>
      <c r="N95" s="709"/>
      <c r="O95" s="709"/>
      <c r="P95" s="709"/>
      <c r="Q95" s="709"/>
      <c r="R95" s="709"/>
      <c r="S95" s="709"/>
      <c r="T95" s="709"/>
      <c r="U95" s="709"/>
      <c r="V95" s="709"/>
      <c r="W95" s="709"/>
      <c r="X95" s="702"/>
      <c r="Y95" s="702"/>
      <c r="Z95" s="702"/>
      <c r="AA95" s="702"/>
      <c r="AB95" s="702"/>
      <c r="AC95" s="728"/>
      <c r="AD95" s="704"/>
      <c r="AF95" s="860"/>
      <c r="AH95" s="850"/>
      <c r="AI95" s="850"/>
      <c r="AJ95" s="851"/>
      <c r="AK95" s="850"/>
      <c r="AL95" s="850"/>
    </row>
    <row r="96" spans="1:57" s="841" customFormat="1" ht="13.5" customHeight="1">
      <c r="A96" s="695" t="s">
        <v>2091</v>
      </c>
      <c r="B96" s="696"/>
      <c r="C96" s="696"/>
      <c r="D96" s="712"/>
      <c r="E96" s="713"/>
      <c r="F96" s="273"/>
      <c r="G96" s="273"/>
      <c r="H96" s="273"/>
      <c r="I96" s="273"/>
      <c r="J96" s="273"/>
      <c r="K96" s="273"/>
      <c r="L96" s="273"/>
      <c r="M96" s="273"/>
      <c r="N96" s="273"/>
      <c r="O96" s="273"/>
      <c r="P96" s="273"/>
      <c r="Q96" s="273"/>
      <c r="R96" s="273"/>
      <c r="S96" s="273"/>
      <c r="T96" s="273"/>
      <c r="U96" s="273"/>
      <c r="V96" s="273"/>
      <c r="W96" s="273"/>
      <c r="X96" s="274"/>
      <c r="Y96" s="274"/>
      <c r="Z96" s="274"/>
      <c r="AA96" s="274"/>
      <c r="AB96" s="274"/>
      <c r="AC96" s="272"/>
      <c r="AD96" s="714"/>
      <c r="AF96" s="857"/>
      <c r="AG96" s="846"/>
      <c r="AH96" s="850"/>
      <c r="AI96" s="850"/>
      <c r="AJ96" s="851"/>
      <c r="AK96" s="850"/>
      <c r="AL96" s="846"/>
      <c r="AM96" s="846"/>
      <c r="AN96" s="846"/>
      <c r="AO96" s="846"/>
      <c r="AP96" s="846"/>
      <c r="AQ96" s="846"/>
      <c r="AR96" s="846"/>
      <c r="AS96" s="846"/>
      <c r="AT96" s="846"/>
      <c r="AX96" s="847"/>
      <c r="AY96" s="847"/>
      <c r="AZ96" s="847"/>
      <c r="BA96" s="847"/>
      <c r="BB96" s="847"/>
      <c r="BC96" s="847"/>
      <c r="BD96" s="847"/>
      <c r="BE96" s="847"/>
    </row>
    <row r="97" spans="1:57" s="845" customFormat="1" ht="11.25">
      <c r="A97" s="845" t="s">
        <v>2299</v>
      </c>
      <c r="B97" s="845" t="s">
        <v>2092</v>
      </c>
      <c r="C97" s="853" t="s">
        <v>2222</v>
      </c>
      <c r="D97" s="700"/>
      <c r="E97" s="701" t="s">
        <v>390</v>
      </c>
      <c r="F97" s="728"/>
      <c r="G97" s="728"/>
      <c r="H97" s="728"/>
      <c r="I97" s="728"/>
      <c r="J97" s="728"/>
      <c r="K97" s="728"/>
      <c r="L97" s="728"/>
      <c r="M97" s="1211"/>
      <c r="N97" s="1211"/>
      <c r="O97" s="1211"/>
      <c r="P97" s="1211"/>
      <c r="Q97" s="1211"/>
      <c r="R97" s="1211"/>
      <c r="S97" s="1211"/>
      <c r="T97" s="1211"/>
      <c r="U97" s="1211"/>
      <c r="V97" s="1211"/>
      <c r="W97" s="1211"/>
      <c r="X97" s="1211"/>
      <c r="Y97" s="1211"/>
      <c r="Z97" s="1211"/>
      <c r="AA97" s="1211"/>
      <c r="AB97" s="1211"/>
      <c r="AC97" s="728"/>
      <c r="AD97" s="704"/>
      <c r="AF97" s="849" t="str">
        <f t="shared" ref="AF97:AF107" si="17">IF(AND(Y97&lt;&gt;0,Z97&lt;&gt;""),(Z97/Y97-1),"")</f>
        <v/>
      </c>
      <c r="AG97" s="850" t="str">
        <f t="shared" ref="AG97:AG107" si="18">IF(AND(X97&lt;&gt;0,Y97&lt;&gt;""),(Y97/X97-1),"")</f>
        <v/>
      </c>
      <c r="AH97" s="850" t="str">
        <f t="shared" ref="AH97:AH107" si="19">IF(AND(W97&lt;&gt;0,X97&lt;&gt;""),(X97/W97-1),"")</f>
        <v/>
      </c>
      <c r="AI97" s="850" t="str">
        <f t="shared" ref="AI97:AI107" si="20">IF(AND(V97&lt;&gt;0,V97&lt;&gt;""),(W97/V97-1),"")</f>
        <v/>
      </c>
      <c r="AJ97" s="851" t="str">
        <f t="shared" ref="AJ97:AJ107" si="21">IF(AND(U97&lt;&gt;0,U97&lt;&gt;""),(V97/U97-1),"")</f>
        <v/>
      </c>
      <c r="AK97" s="850"/>
      <c r="AL97" s="850"/>
    </row>
    <row r="98" spans="1:57" s="852" customFormat="1" ht="11.25">
      <c r="A98" s="852" t="s">
        <v>1591</v>
      </c>
      <c r="B98" s="852" t="s">
        <v>1593</v>
      </c>
      <c r="C98" s="848"/>
      <c r="D98" s="700"/>
      <c r="E98" s="701" t="s">
        <v>390</v>
      </c>
      <c r="F98" s="728"/>
      <c r="G98" s="728"/>
      <c r="H98" s="728"/>
      <c r="I98" s="728"/>
      <c r="J98" s="728"/>
      <c r="K98" s="728"/>
      <c r="L98" s="728"/>
      <c r="M98" s="1203"/>
      <c r="N98" s="1203"/>
      <c r="O98" s="1203"/>
      <c r="P98" s="1203"/>
      <c r="Q98" s="1203"/>
      <c r="R98" s="1203"/>
      <c r="S98" s="1203"/>
      <c r="T98" s="1203"/>
      <c r="U98" s="1203"/>
      <c r="V98" s="1203"/>
      <c r="W98" s="1203"/>
      <c r="X98" s="1203"/>
      <c r="Y98" s="1203"/>
      <c r="Z98" s="1203"/>
      <c r="AA98" s="1203"/>
      <c r="AB98" s="1203"/>
      <c r="AC98" s="728"/>
      <c r="AD98" s="704"/>
      <c r="AF98" s="849" t="str">
        <f t="shared" si="17"/>
        <v/>
      </c>
      <c r="AG98" s="850" t="str">
        <f t="shared" si="18"/>
        <v/>
      </c>
      <c r="AH98" s="850" t="str">
        <f t="shared" si="19"/>
        <v/>
      </c>
      <c r="AI98" s="850" t="str">
        <f t="shared" si="20"/>
        <v/>
      </c>
      <c r="AJ98" s="851" t="str">
        <f t="shared" si="21"/>
        <v/>
      </c>
      <c r="AK98" s="850"/>
      <c r="AL98" s="850"/>
    </row>
    <row r="99" spans="1:57" s="852" customFormat="1" ht="11.25">
      <c r="A99" s="852" t="s">
        <v>1592</v>
      </c>
      <c r="B99" s="852" t="s">
        <v>1594</v>
      </c>
      <c r="C99" s="848"/>
      <c r="D99" s="700"/>
      <c r="E99" s="701" t="s">
        <v>390</v>
      </c>
      <c r="F99" s="728"/>
      <c r="G99" s="728"/>
      <c r="H99" s="728"/>
      <c r="I99" s="728"/>
      <c r="J99" s="728"/>
      <c r="K99" s="728"/>
      <c r="L99" s="728"/>
      <c r="M99" s="1203"/>
      <c r="N99" s="1203"/>
      <c r="O99" s="1203"/>
      <c r="P99" s="1203"/>
      <c r="Q99" s="1203"/>
      <c r="R99" s="1203"/>
      <c r="S99" s="1203"/>
      <c r="T99" s="1203"/>
      <c r="U99" s="1203"/>
      <c r="V99" s="1203"/>
      <c r="W99" s="1203"/>
      <c r="X99" s="1203"/>
      <c r="Y99" s="1203"/>
      <c r="Z99" s="1203"/>
      <c r="AA99" s="1203"/>
      <c r="AB99" s="1203"/>
      <c r="AC99" s="728"/>
      <c r="AD99" s="704"/>
      <c r="AF99" s="849" t="str">
        <f t="shared" si="17"/>
        <v/>
      </c>
      <c r="AG99" s="850" t="str">
        <f t="shared" si="18"/>
        <v/>
      </c>
      <c r="AH99" s="850" t="str">
        <f t="shared" si="19"/>
        <v/>
      </c>
      <c r="AI99" s="850" t="str">
        <f t="shared" si="20"/>
        <v/>
      </c>
      <c r="AJ99" s="851" t="str">
        <f t="shared" si="21"/>
        <v/>
      </c>
      <c r="AK99" s="850"/>
      <c r="AL99" s="850"/>
    </row>
    <row r="100" spans="1:57" s="845" customFormat="1" ht="4.5" customHeight="1">
      <c r="D100" s="700"/>
      <c r="E100" s="701"/>
      <c r="F100" s="705"/>
      <c r="G100" s="705"/>
      <c r="H100" s="705"/>
      <c r="I100" s="705"/>
      <c r="J100" s="705"/>
      <c r="K100" s="705"/>
      <c r="L100" s="705"/>
      <c r="M100" s="1202"/>
      <c r="N100" s="1202"/>
      <c r="O100" s="1202"/>
      <c r="P100" s="1202"/>
      <c r="Q100" s="1202"/>
      <c r="R100" s="1202"/>
      <c r="S100" s="1202"/>
      <c r="T100" s="1202"/>
      <c r="U100" s="1202"/>
      <c r="V100" s="1202"/>
      <c r="W100" s="1202"/>
      <c r="X100" s="1202"/>
      <c r="Y100" s="1202"/>
      <c r="Z100" s="1202"/>
      <c r="AA100" s="1202"/>
      <c r="AB100" s="1202"/>
      <c r="AC100" s="703"/>
      <c r="AD100" s="704"/>
      <c r="AF100" s="849" t="str">
        <f t="shared" si="17"/>
        <v/>
      </c>
      <c r="AG100" s="850" t="str">
        <f t="shared" si="18"/>
        <v/>
      </c>
      <c r="AH100" s="850" t="str">
        <f t="shared" si="19"/>
        <v/>
      </c>
      <c r="AI100" s="850" t="str">
        <f t="shared" si="20"/>
        <v/>
      </c>
      <c r="AJ100" s="851" t="str">
        <f t="shared" si="21"/>
        <v/>
      </c>
      <c r="AK100" s="850"/>
      <c r="AL100" s="850"/>
    </row>
    <row r="101" spans="1:57" s="852" customFormat="1" ht="11.25">
      <c r="A101" s="852" t="s">
        <v>2300</v>
      </c>
      <c r="B101" s="852" t="s">
        <v>2093</v>
      </c>
      <c r="C101" s="848" t="s">
        <v>86</v>
      </c>
      <c r="D101" s="700"/>
      <c r="E101" s="701" t="s">
        <v>390</v>
      </c>
      <c r="F101" s="728"/>
      <c r="G101" s="728"/>
      <c r="H101" s="728"/>
      <c r="I101" s="728"/>
      <c r="J101" s="728"/>
      <c r="K101" s="728"/>
      <c r="L101" s="728"/>
      <c r="M101" s="1203"/>
      <c r="N101" s="1203"/>
      <c r="O101" s="1203"/>
      <c r="P101" s="1203"/>
      <c r="Q101" s="1203"/>
      <c r="R101" s="1203"/>
      <c r="S101" s="1203"/>
      <c r="T101" s="1203"/>
      <c r="U101" s="1203"/>
      <c r="V101" s="1203"/>
      <c r="W101" s="1203"/>
      <c r="X101" s="1203"/>
      <c r="Y101" s="1203"/>
      <c r="Z101" s="1203"/>
      <c r="AA101" s="1203"/>
      <c r="AB101" s="1203"/>
      <c r="AC101" s="728"/>
      <c r="AD101" s="704"/>
      <c r="AF101" s="849" t="str">
        <f t="shared" si="17"/>
        <v/>
      </c>
      <c r="AG101" s="850" t="str">
        <f t="shared" si="18"/>
        <v/>
      </c>
      <c r="AH101" s="850" t="str">
        <f t="shared" si="19"/>
        <v/>
      </c>
      <c r="AI101" s="850" t="str">
        <f t="shared" si="20"/>
        <v/>
      </c>
      <c r="AJ101" s="851" t="str">
        <f t="shared" si="21"/>
        <v/>
      </c>
      <c r="AK101" s="850"/>
      <c r="AL101" s="850"/>
    </row>
    <row r="102" spans="1:57" s="852" customFormat="1" ht="11.25">
      <c r="A102" s="852" t="s">
        <v>1098</v>
      </c>
      <c r="B102" s="852" t="s">
        <v>92</v>
      </c>
      <c r="C102" s="848" t="s">
        <v>2217</v>
      </c>
      <c r="D102" s="700"/>
      <c r="E102" s="701" t="s">
        <v>390</v>
      </c>
      <c r="F102" s="728"/>
      <c r="G102" s="728"/>
      <c r="H102" s="728"/>
      <c r="I102" s="728"/>
      <c r="J102" s="728"/>
      <c r="K102" s="728"/>
      <c r="L102" s="728"/>
      <c r="M102" s="1203"/>
      <c r="N102" s="1203"/>
      <c r="O102" s="1203"/>
      <c r="P102" s="1203"/>
      <c r="Q102" s="1203"/>
      <c r="R102" s="1203"/>
      <c r="S102" s="1203"/>
      <c r="T102" s="1203"/>
      <c r="U102" s="1203"/>
      <c r="V102" s="1203"/>
      <c r="W102" s="1203"/>
      <c r="X102" s="1203"/>
      <c r="Y102" s="1203"/>
      <c r="Z102" s="1203"/>
      <c r="AA102" s="1203"/>
      <c r="AB102" s="1203"/>
      <c r="AC102" s="728"/>
      <c r="AD102" s="704"/>
      <c r="AF102" s="849" t="str">
        <f t="shared" si="17"/>
        <v/>
      </c>
      <c r="AG102" s="850" t="str">
        <f t="shared" si="18"/>
        <v/>
      </c>
      <c r="AH102" s="850" t="str">
        <f t="shared" si="19"/>
        <v/>
      </c>
      <c r="AI102" s="850" t="str">
        <f t="shared" si="20"/>
        <v/>
      </c>
      <c r="AJ102" s="851" t="str">
        <f t="shared" si="21"/>
        <v/>
      </c>
      <c r="AK102" s="850"/>
      <c r="AL102" s="850"/>
    </row>
    <row r="103" spans="1:57" s="852" customFormat="1" ht="11.25">
      <c r="A103" s="852" t="s">
        <v>2301</v>
      </c>
      <c r="B103" s="852" t="s">
        <v>2094</v>
      </c>
      <c r="C103" s="848" t="s">
        <v>2218</v>
      </c>
      <c r="D103" s="700"/>
      <c r="E103" s="701" t="s">
        <v>390</v>
      </c>
      <c r="F103" s="728"/>
      <c r="G103" s="728"/>
      <c r="H103" s="728"/>
      <c r="I103" s="728"/>
      <c r="J103" s="728"/>
      <c r="K103" s="728"/>
      <c r="L103" s="728"/>
      <c r="M103" s="1203"/>
      <c r="N103" s="1203"/>
      <c r="O103" s="1203"/>
      <c r="P103" s="1203"/>
      <c r="Q103" s="1203"/>
      <c r="R103" s="1203"/>
      <c r="S103" s="1203"/>
      <c r="T103" s="1203"/>
      <c r="U103" s="1203"/>
      <c r="V103" s="1203"/>
      <c r="W103" s="1203"/>
      <c r="X103" s="1203"/>
      <c r="Y103" s="1203"/>
      <c r="Z103" s="1203"/>
      <c r="AA103" s="1203"/>
      <c r="AB103" s="1203"/>
      <c r="AC103" s="728"/>
      <c r="AD103" s="704"/>
      <c r="AF103" s="849" t="str">
        <f t="shared" si="17"/>
        <v/>
      </c>
      <c r="AG103" s="850" t="str">
        <f t="shared" si="18"/>
        <v/>
      </c>
      <c r="AH103" s="850" t="str">
        <f t="shared" si="19"/>
        <v/>
      </c>
      <c r="AI103" s="850" t="str">
        <f t="shared" si="20"/>
        <v/>
      </c>
      <c r="AJ103" s="851" t="str">
        <f t="shared" si="21"/>
        <v/>
      </c>
      <c r="AK103" s="850"/>
      <c r="AL103" s="850"/>
    </row>
    <row r="104" spans="1:57" s="852" customFormat="1" ht="11.25">
      <c r="A104" s="852" t="s">
        <v>2302</v>
      </c>
      <c r="B104" s="852" t="s">
        <v>88</v>
      </c>
      <c r="C104" s="848" t="s">
        <v>87</v>
      </c>
      <c r="D104" s="700"/>
      <c r="E104" s="701" t="s">
        <v>390</v>
      </c>
      <c r="F104" s="728"/>
      <c r="G104" s="728"/>
      <c r="H104" s="728"/>
      <c r="I104" s="728"/>
      <c r="J104" s="728"/>
      <c r="K104" s="728"/>
      <c r="L104" s="728"/>
      <c r="M104" s="1203"/>
      <c r="N104" s="1203"/>
      <c r="O104" s="1203"/>
      <c r="P104" s="1203"/>
      <c r="Q104" s="1203"/>
      <c r="R104" s="1203"/>
      <c r="S104" s="1203"/>
      <c r="T104" s="1203"/>
      <c r="U104" s="1203"/>
      <c r="V104" s="1203"/>
      <c r="W104" s="1203"/>
      <c r="X104" s="1203"/>
      <c r="Y104" s="1203"/>
      <c r="Z104" s="1203"/>
      <c r="AA104" s="1203"/>
      <c r="AB104" s="1203"/>
      <c r="AC104" s="728"/>
      <c r="AD104" s="704"/>
      <c r="AF104" s="849" t="str">
        <f t="shared" si="17"/>
        <v/>
      </c>
      <c r="AG104" s="850" t="str">
        <f t="shared" si="18"/>
        <v/>
      </c>
      <c r="AH104" s="850" t="str">
        <f t="shared" si="19"/>
        <v/>
      </c>
      <c r="AI104" s="850" t="str">
        <f t="shared" si="20"/>
        <v/>
      </c>
      <c r="AJ104" s="851" t="str">
        <f t="shared" si="21"/>
        <v/>
      </c>
      <c r="AK104" s="850"/>
      <c r="AL104" s="850"/>
    </row>
    <row r="105" spans="1:57" s="852" customFormat="1" ht="11.25">
      <c r="A105" s="852" t="s">
        <v>357</v>
      </c>
      <c r="B105" s="852" t="s">
        <v>89</v>
      </c>
      <c r="C105" s="848" t="s">
        <v>2219</v>
      </c>
      <c r="D105" s="700"/>
      <c r="E105" s="701" t="s">
        <v>390</v>
      </c>
      <c r="F105" s="728"/>
      <c r="G105" s="728"/>
      <c r="H105" s="728"/>
      <c r="I105" s="728"/>
      <c r="J105" s="728"/>
      <c r="K105" s="728"/>
      <c r="L105" s="728"/>
      <c r="M105" s="1203"/>
      <c r="N105" s="1203"/>
      <c r="O105" s="1203"/>
      <c r="P105" s="1203"/>
      <c r="Q105" s="1203"/>
      <c r="R105" s="1203"/>
      <c r="S105" s="1203"/>
      <c r="T105" s="1203"/>
      <c r="U105" s="1203"/>
      <c r="V105" s="1203"/>
      <c r="W105" s="1203"/>
      <c r="X105" s="1203"/>
      <c r="Y105" s="1203"/>
      <c r="Z105" s="1203"/>
      <c r="AA105" s="1203"/>
      <c r="AB105" s="1203"/>
      <c r="AC105" s="728"/>
      <c r="AD105" s="704"/>
      <c r="AF105" s="849" t="str">
        <f t="shared" si="17"/>
        <v/>
      </c>
      <c r="AG105" s="850" t="str">
        <f t="shared" si="18"/>
        <v/>
      </c>
      <c r="AH105" s="850" t="str">
        <f t="shared" si="19"/>
        <v/>
      </c>
      <c r="AI105" s="850" t="str">
        <f t="shared" si="20"/>
        <v/>
      </c>
      <c r="AJ105" s="851" t="str">
        <f t="shared" si="21"/>
        <v/>
      </c>
      <c r="AK105" s="850"/>
      <c r="AL105" s="850"/>
    </row>
    <row r="106" spans="1:57" s="720" customFormat="1" ht="11.25">
      <c r="A106" s="852" t="s">
        <v>358</v>
      </c>
      <c r="B106" s="852" t="s">
        <v>90</v>
      </c>
      <c r="C106" s="848" t="s">
        <v>2220</v>
      </c>
      <c r="D106" s="700"/>
      <c r="E106" s="701" t="s">
        <v>390</v>
      </c>
      <c r="F106" s="728"/>
      <c r="G106" s="728"/>
      <c r="H106" s="728"/>
      <c r="I106" s="728"/>
      <c r="J106" s="728"/>
      <c r="K106" s="728"/>
      <c r="L106" s="728"/>
      <c r="M106" s="1203"/>
      <c r="N106" s="1203"/>
      <c r="O106" s="1203"/>
      <c r="P106" s="1203"/>
      <c r="Q106" s="1203"/>
      <c r="R106" s="1203"/>
      <c r="S106" s="1203"/>
      <c r="T106" s="1203"/>
      <c r="U106" s="1203"/>
      <c r="V106" s="1203"/>
      <c r="W106" s="1203"/>
      <c r="X106" s="1203"/>
      <c r="Y106" s="1203"/>
      <c r="Z106" s="1203"/>
      <c r="AA106" s="1203"/>
      <c r="AB106" s="1203"/>
      <c r="AC106" s="728"/>
      <c r="AD106" s="704"/>
      <c r="AF106" s="849" t="str">
        <f t="shared" si="17"/>
        <v/>
      </c>
      <c r="AG106" s="850" t="str">
        <f t="shared" si="18"/>
        <v/>
      </c>
      <c r="AH106" s="850" t="str">
        <f t="shared" si="19"/>
        <v/>
      </c>
      <c r="AI106" s="850" t="str">
        <f t="shared" si="20"/>
        <v/>
      </c>
      <c r="AJ106" s="851" t="str">
        <f t="shared" si="21"/>
        <v/>
      </c>
      <c r="AK106" s="850"/>
      <c r="AL106" s="850"/>
    </row>
    <row r="107" spans="1:57" s="852" customFormat="1" ht="11.25">
      <c r="A107" s="852" t="s">
        <v>359</v>
      </c>
      <c r="B107" s="852" t="s">
        <v>91</v>
      </c>
      <c r="C107" s="848" t="s">
        <v>2221</v>
      </c>
      <c r="D107" s="700"/>
      <c r="E107" s="701" t="s">
        <v>390</v>
      </c>
      <c r="F107" s="728"/>
      <c r="G107" s="728"/>
      <c r="H107" s="728"/>
      <c r="I107" s="728"/>
      <c r="J107" s="728"/>
      <c r="K107" s="728"/>
      <c r="L107" s="728"/>
      <c r="M107" s="1203"/>
      <c r="N107" s="1203"/>
      <c r="O107" s="1203"/>
      <c r="P107" s="1203"/>
      <c r="Q107" s="1203"/>
      <c r="R107" s="1203"/>
      <c r="S107" s="1203"/>
      <c r="T107" s="1203"/>
      <c r="U107" s="1203"/>
      <c r="V107" s="1203"/>
      <c r="W107" s="1203"/>
      <c r="X107" s="1203"/>
      <c r="Y107" s="1203"/>
      <c r="Z107" s="1203"/>
      <c r="AA107" s="1203"/>
      <c r="AB107" s="1203"/>
      <c r="AC107" s="728"/>
      <c r="AD107" s="704"/>
      <c r="AF107" s="849" t="str">
        <f t="shared" si="17"/>
        <v/>
      </c>
      <c r="AG107" s="850" t="str">
        <f t="shared" si="18"/>
        <v/>
      </c>
      <c r="AH107" s="850" t="str">
        <f t="shared" si="19"/>
        <v/>
      </c>
      <c r="AI107" s="850" t="str">
        <f t="shared" si="20"/>
        <v/>
      </c>
      <c r="AJ107" s="850" t="str">
        <f t="shared" si="21"/>
        <v/>
      </c>
      <c r="AK107" s="850"/>
      <c r="AL107" s="850"/>
    </row>
    <row r="108" spans="1:57" s="852" customFormat="1" ht="11.25">
      <c r="A108" s="848"/>
      <c r="B108" s="848"/>
      <c r="C108" s="848"/>
      <c r="D108" s="729"/>
      <c r="E108" s="730"/>
      <c r="F108" s="709"/>
      <c r="G108" s="709"/>
      <c r="H108" s="709"/>
      <c r="I108" s="709"/>
      <c r="J108" s="709"/>
      <c r="K108" s="709"/>
      <c r="L108" s="709"/>
      <c r="M108" s="709"/>
      <c r="N108" s="709"/>
      <c r="O108" s="709"/>
      <c r="P108" s="709"/>
      <c r="Q108" s="709"/>
      <c r="R108" s="709"/>
      <c r="S108" s="709"/>
      <c r="T108" s="709"/>
      <c r="U108" s="709"/>
      <c r="V108" s="709"/>
      <c r="W108" s="709"/>
      <c r="X108" s="705"/>
      <c r="Y108" s="702"/>
      <c r="Z108" s="702"/>
      <c r="AA108" s="702"/>
      <c r="AB108" s="702"/>
      <c r="AC108" s="728"/>
      <c r="AD108" s="704"/>
      <c r="AF108" s="849"/>
      <c r="AG108" s="850"/>
      <c r="AH108" s="850"/>
      <c r="AI108" s="850"/>
      <c r="AJ108" s="850"/>
      <c r="AK108" s="850"/>
      <c r="AL108" s="850"/>
    </row>
    <row r="109" spans="1:57" s="841" customFormat="1" ht="12.75" customHeight="1">
      <c r="A109" s="695" t="s">
        <v>93</v>
      </c>
      <c r="B109" s="696"/>
      <c r="C109" s="696"/>
      <c r="D109" s="712"/>
      <c r="E109" s="713"/>
      <c r="F109" s="273"/>
      <c r="G109" s="273"/>
      <c r="H109" s="273"/>
      <c r="I109" s="273"/>
      <c r="J109" s="273"/>
      <c r="K109" s="273"/>
      <c r="L109" s="273"/>
      <c r="M109" s="273"/>
      <c r="N109" s="273"/>
      <c r="O109" s="273"/>
      <c r="P109" s="273"/>
      <c r="Q109" s="273"/>
      <c r="R109" s="273"/>
      <c r="S109" s="273"/>
      <c r="T109" s="273"/>
      <c r="U109" s="273"/>
      <c r="V109" s="273"/>
      <c r="W109" s="273"/>
      <c r="X109" s="273"/>
      <c r="Y109" s="274"/>
      <c r="Z109" s="274"/>
      <c r="AA109" s="274"/>
      <c r="AB109" s="274"/>
      <c r="AC109" s="272"/>
      <c r="AD109" s="714"/>
      <c r="AF109" s="857"/>
      <c r="AG109" s="846"/>
      <c r="AH109" s="850"/>
      <c r="AI109" s="850"/>
      <c r="AJ109" s="850"/>
      <c r="AK109" s="850"/>
      <c r="AL109" s="846"/>
      <c r="AM109" s="846"/>
      <c r="AN109" s="846"/>
      <c r="AO109" s="846"/>
      <c r="AP109" s="846"/>
      <c r="AQ109" s="846"/>
      <c r="AR109" s="846"/>
      <c r="AS109" s="846"/>
      <c r="AT109" s="846"/>
      <c r="AX109" s="847"/>
      <c r="AY109" s="847"/>
      <c r="AZ109" s="847"/>
      <c r="BA109" s="847"/>
      <c r="BB109" s="847"/>
      <c r="BC109" s="847"/>
      <c r="BD109" s="847"/>
      <c r="BE109" s="847"/>
    </row>
    <row r="110" spans="1:57" s="863" customFormat="1" ht="11.25">
      <c r="A110" s="854" t="s">
        <v>2304</v>
      </c>
      <c r="B110" s="845" t="s">
        <v>1312</v>
      </c>
      <c r="C110" s="1190" t="s">
        <v>905</v>
      </c>
      <c r="D110" s="700"/>
      <c r="E110" s="700" t="s">
        <v>2750</v>
      </c>
      <c r="F110" s="868"/>
      <c r="G110" s="868"/>
      <c r="H110" s="868"/>
      <c r="I110" s="868"/>
      <c r="J110" s="868"/>
      <c r="K110" s="868"/>
      <c r="L110" s="868"/>
      <c r="M110" s="1200"/>
      <c r="N110" s="1200"/>
      <c r="O110" s="1200"/>
      <c r="P110" s="1200"/>
      <c r="Q110" s="1200"/>
      <c r="R110" s="1200"/>
      <c r="S110" s="1200"/>
      <c r="T110" s="1200"/>
      <c r="U110" s="1200"/>
      <c r="V110" s="1200"/>
      <c r="W110" s="1200"/>
      <c r="X110" s="1200"/>
      <c r="Y110" s="1200"/>
      <c r="Z110" s="1200"/>
      <c r="AA110" s="1200"/>
      <c r="AB110" s="1200"/>
      <c r="AC110" s="868"/>
      <c r="AD110" s="711"/>
      <c r="AE110" s="522"/>
      <c r="AF110" s="849" t="str">
        <f>IF(AND(Y110&lt;&gt;0,Z110&lt;&gt;""),(Z110/Y110-1),"")</f>
        <v/>
      </c>
      <c r="AG110" s="850" t="str">
        <f>IF(AND(X110&lt;&gt;0,Y110&lt;&gt;""),(Y110/X110-1),"")</f>
        <v/>
      </c>
      <c r="AH110" s="850" t="str">
        <f>IF(AND(W110&lt;&gt;0,X110&lt;&gt;""),(X110/W110-1),"")</f>
        <v/>
      </c>
      <c r="AI110" s="850" t="str">
        <f>IF(AND(V110&lt;&gt;0,V110&lt;&gt;""),(W110/V110-1),"")</f>
        <v/>
      </c>
      <c r="AJ110" s="851" t="str">
        <f>IF(AND(U110&lt;&gt;0,U110&lt;&gt;""),(V110/U110-1),"")</f>
        <v/>
      </c>
      <c r="AK110" s="855" t="str">
        <f>IF(AND(V110&lt;&gt;0,V110&lt;&gt;""),(W110/V110-1),"")</f>
        <v/>
      </c>
    </row>
    <row r="111" spans="1:57" s="852" customFormat="1" ht="11.25">
      <c r="A111" s="852" t="s">
        <v>1595</v>
      </c>
      <c r="B111" s="852" t="s">
        <v>1597</v>
      </c>
      <c r="C111" s="522" t="s">
        <v>906</v>
      </c>
      <c r="D111" s="700"/>
      <c r="E111" s="700" t="s">
        <v>2750</v>
      </c>
      <c r="F111" s="868"/>
      <c r="G111" s="868"/>
      <c r="H111" s="868"/>
      <c r="I111" s="868"/>
      <c r="J111" s="868"/>
      <c r="K111" s="868"/>
      <c r="L111" s="868"/>
      <c r="M111" s="1201"/>
      <c r="N111" s="1201"/>
      <c r="O111" s="1201"/>
      <c r="P111" s="1201"/>
      <c r="Q111" s="1201"/>
      <c r="R111" s="1201"/>
      <c r="S111" s="1201"/>
      <c r="T111" s="1201"/>
      <c r="U111" s="1201"/>
      <c r="V111" s="1201"/>
      <c r="W111" s="1201"/>
      <c r="X111" s="1201"/>
      <c r="Y111" s="1201"/>
      <c r="Z111" s="1201"/>
      <c r="AA111" s="1201"/>
      <c r="AB111" s="1201"/>
      <c r="AC111" s="868"/>
      <c r="AD111" s="704"/>
      <c r="AF111" s="849" t="str">
        <f>IF(AND(Y111&lt;&gt;0,Z111&lt;&gt;""),(Z111/Y111-1),"")</f>
        <v/>
      </c>
      <c r="AG111" s="850" t="str">
        <f>IF(AND(X111&lt;&gt;0,Y111&lt;&gt;""),(Y111/X111-1),"")</f>
        <v/>
      </c>
      <c r="AH111" s="850" t="str">
        <f>IF(AND(W111&lt;&gt;0,X111&lt;&gt;""),(X111/W111-1),"")</f>
        <v/>
      </c>
      <c r="AI111" s="850" t="str">
        <f>IF(AND(V111&lt;&gt;0,V111&lt;&gt;""),(W111/V111-1),"")</f>
        <v/>
      </c>
      <c r="AJ111" s="851" t="str">
        <f>IF(AND(U111&lt;&gt;0,U111&lt;&gt;""),(V111/U111-1),"")</f>
        <v/>
      </c>
      <c r="AK111" s="850"/>
      <c r="AL111" s="850"/>
    </row>
    <row r="112" spans="1:57" s="852" customFormat="1" ht="11.25">
      <c r="A112" s="852" t="s">
        <v>1596</v>
      </c>
      <c r="B112" s="852" t="s">
        <v>1598</v>
      </c>
      <c r="C112" s="522" t="s">
        <v>907</v>
      </c>
      <c r="D112" s="700"/>
      <c r="E112" s="700" t="s">
        <v>2750</v>
      </c>
      <c r="F112" s="868"/>
      <c r="G112" s="868"/>
      <c r="H112" s="868"/>
      <c r="I112" s="868"/>
      <c r="J112" s="868"/>
      <c r="K112" s="868"/>
      <c r="L112" s="868"/>
      <c r="M112" s="1201"/>
      <c r="N112" s="1201"/>
      <c r="O112" s="1201"/>
      <c r="P112" s="1201"/>
      <c r="Q112" s="1201"/>
      <c r="R112" s="1201"/>
      <c r="S112" s="1201"/>
      <c r="T112" s="1201"/>
      <c r="U112" s="1201"/>
      <c r="V112" s="1201"/>
      <c r="W112" s="1201"/>
      <c r="X112" s="1201"/>
      <c r="Y112" s="1201"/>
      <c r="Z112" s="1201"/>
      <c r="AA112" s="1201"/>
      <c r="AB112" s="1201"/>
      <c r="AC112" s="868"/>
      <c r="AD112" s="704"/>
      <c r="AF112" s="849" t="str">
        <f>IF(AND(Y112&lt;&gt;0,Z112&lt;&gt;""),(Z112/Y112-1),"")</f>
        <v/>
      </c>
      <c r="AG112" s="850" t="str">
        <f>IF(AND(X112&lt;&gt;0,Y112&lt;&gt;""),(Y112/X112-1),"")</f>
        <v/>
      </c>
      <c r="AH112" s="850" t="str">
        <f>IF(AND(W112&lt;&gt;0,X112&lt;&gt;""),(X112/W112-1),"")</f>
        <v/>
      </c>
      <c r="AI112" s="850" t="str">
        <f>IF(AND(V112&lt;&gt;0,V112&lt;&gt;""),(W112/V112-1),"")</f>
        <v/>
      </c>
      <c r="AJ112" s="851" t="str">
        <f>IF(AND(U112&lt;&gt;0,U112&lt;&gt;""),(V112/U112-1),"")</f>
        <v/>
      </c>
      <c r="AK112" s="850"/>
      <c r="AL112" s="850"/>
    </row>
    <row r="113" spans="1:57" s="852" customFormat="1" ht="4.5" customHeight="1">
      <c r="C113" s="522"/>
      <c r="D113" s="700"/>
      <c r="E113" s="700"/>
      <c r="F113" s="868"/>
      <c r="G113" s="868"/>
      <c r="H113" s="868"/>
      <c r="I113" s="868"/>
      <c r="J113" s="868"/>
      <c r="K113" s="868"/>
      <c r="L113" s="868"/>
      <c r="M113" s="1201"/>
      <c r="N113" s="1201"/>
      <c r="O113" s="1201"/>
      <c r="P113" s="1201"/>
      <c r="Q113" s="1201"/>
      <c r="R113" s="1201"/>
      <c r="S113" s="1201"/>
      <c r="T113" s="1201"/>
      <c r="U113" s="1201"/>
      <c r="V113" s="1201"/>
      <c r="W113" s="1201"/>
      <c r="X113" s="1201"/>
      <c r="Y113" s="1201"/>
      <c r="Z113" s="1201"/>
      <c r="AA113" s="1201"/>
      <c r="AB113" s="1201"/>
      <c r="AC113" s="868"/>
      <c r="AD113" s="704"/>
      <c r="AF113" s="849"/>
      <c r="AG113" s="850"/>
      <c r="AH113" s="850"/>
      <c r="AI113" s="850"/>
      <c r="AJ113" s="850"/>
      <c r="AK113" s="850"/>
      <c r="AL113" s="850"/>
    </row>
    <row r="114" spans="1:57" s="852" customFormat="1" ht="11.25">
      <c r="A114" s="852" t="s">
        <v>660</v>
      </c>
      <c r="B114" s="852" t="s">
        <v>96</v>
      </c>
      <c r="C114" s="522" t="s">
        <v>908</v>
      </c>
      <c r="D114" s="700"/>
      <c r="E114" s="700" t="s">
        <v>2750</v>
      </c>
      <c r="F114" s="868"/>
      <c r="G114" s="868"/>
      <c r="H114" s="868"/>
      <c r="I114" s="868"/>
      <c r="J114" s="868"/>
      <c r="K114" s="868"/>
      <c r="L114" s="868"/>
      <c r="M114" s="1201"/>
      <c r="N114" s="1201"/>
      <c r="O114" s="1201"/>
      <c r="P114" s="1201"/>
      <c r="Q114" s="1201"/>
      <c r="R114" s="1201"/>
      <c r="S114" s="1201"/>
      <c r="T114" s="1201"/>
      <c r="U114" s="1201"/>
      <c r="V114" s="1201"/>
      <c r="W114" s="1201"/>
      <c r="X114" s="1201"/>
      <c r="Y114" s="1201"/>
      <c r="Z114" s="1201"/>
      <c r="AA114" s="1201"/>
      <c r="AB114" s="1201"/>
      <c r="AC114" s="868"/>
      <c r="AD114" s="704"/>
      <c r="AF114" s="849" t="str">
        <f t="shared" ref="AF114:AF119" si="22">IF(AND(Y114&lt;&gt;0,Z114&lt;&gt;""),(Z114/Y114-1),"")</f>
        <v/>
      </c>
      <c r="AG114" s="850" t="str">
        <f t="shared" ref="AG114:AG119" si="23">IF(AND(X114&lt;&gt;0,Y114&lt;&gt;""),(Y114/X114-1),"")</f>
        <v/>
      </c>
      <c r="AH114" s="850" t="str">
        <f t="shared" ref="AH114:AH119" si="24">IF(AND(W114&lt;&gt;0,X114&lt;&gt;""),(X114/W114-1),"")</f>
        <v/>
      </c>
      <c r="AI114" s="850" t="str">
        <f t="shared" ref="AI114:AI119" si="25">IF(AND(V114&lt;&gt;0,V114&lt;&gt;""),(W114/V114-1),"")</f>
        <v/>
      </c>
      <c r="AJ114" s="851" t="str">
        <f t="shared" ref="AJ114:AJ119" si="26">IF(AND(U114&lt;&gt;0,U114&lt;&gt;""),(V114/U114-1),"")</f>
        <v/>
      </c>
      <c r="AK114" s="850"/>
      <c r="AL114" s="850"/>
    </row>
    <row r="115" spans="1:57" s="852" customFormat="1" ht="11.25">
      <c r="A115" s="852" t="s">
        <v>1099</v>
      </c>
      <c r="B115" s="852" t="s">
        <v>95</v>
      </c>
      <c r="C115" s="522" t="s">
        <v>909</v>
      </c>
      <c r="D115" s="700"/>
      <c r="E115" s="700" t="s">
        <v>2750</v>
      </c>
      <c r="F115" s="868"/>
      <c r="G115" s="868"/>
      <c r="H115" s="868"/>
      <c r="I115" s="868"/>
      <c r="J115" s="868"/>
      <c r="K115" s="868"/>
      <c r="L115" s="868"/>
      <c r="M115" s="1201"/>
      <c r="N115" s="1201"/>
      <c r="O115" s="1201"/>
      <c r="P115" s="1201"/>
      <c r="Q115" s="1201"/>
      <c r="R115" s="1201"/>
      <c r="S115" s="1201"/>
      <c r="T115" s="1201"/>
      <c r="U115" s="1201"/>
      <c r="V115" s="1201"/>
      <c r="W115" s="1201"/>
      <c r="X115" s="1201"/>
      <c r="Y115" s="1201"/>
      <c r="Z115" s="1201"/>
      <c r="AA115" s="1201"/>
      <c r="AB115" s="1201"/>
      <c r="AC115" s="868"/>
      <c r="AD115" s="704"/>
      <c r="AF115" s="849" t="str">
        <f t="shared" si="22"/>
        <v/>
      </c>
      <c r="AG115" s="850" t="str">
        <f t="shared" si="23"/>
        <v/>
      </c>
      <c r="AH115" s="850" t="str">
        <f t="shared" si="24"/>
        <v/>
      </c>
      <c r="AI115" s="850" t="str">
        <f t="shared" si="25"/>
        <v/>
      </c>
      <c r="AJ115" s="851" t="str">
        <f t="shared" si="26"/>
        <v/>
      </c>
      <c r="AK115" s="850"/>
      <c r="AL115" s="850"/>
    </row>
    <row r="116" spans="1:57" s="852" customFormat="1" ht="11.25">
      <c r="A116" s="852" t="s">
        <v>663</v>
      </c>
      <c r="B116" s="852" t="s">
        <v>97</v>
      </c>
      <c r="C116" s="522" t="s">
        <v>910</v>
      </c>
      <c r="D116" s="700"/>
      <c r="E116" s="700" t="s">
        <v>2750</v>
      </c>
      <c r="F116" s="868"/>
      <c r="G116" s="868"/>
      <c r="H116" s="868"/>
      <c r="I116" s="868"/>
      <c r="J116" s="868"/>
      <c r="K116" s="868"/>
      <c r="L116" s="868"/>
      <c r="M116" s="1201"/>
      <c r="N116" s="1201"/>
      <c r="O116" s="1201"/>
      <c r="P116" s="1201"/>
      <c r="Q116" s="1201"/>
      <c r="R116" s="1201"/>
      <c r="S116" s="1201"/>
      <c r="T116" s="1201"/>
      <c r="U116" s="1201"/>
      <c r="V116" s="1201"/>
      <c r="W116" s="1201"/>
      <c r="X116" s="1201"/>
      <c r="Y116" s="1201"/>
      <c r="Z116" s="1201"/>
      <c r="AA116" s="1201"/>
      <c r="AB116" s="1201"/>
      <c r="AC116" s="868"/>
      <c r="AD116" s="704"/>
      <c r="AF116" s="849" t="str">
        <f t="shared" si="22"/>
        <v/>
      </c>
      <c r="AG116" s="850" t="str">
        <f t="shared" si="23"/>
        <v/>
      </c>
      <c r="AH116" s="850" t="str">
        <f t="shared" si="24"/>
        <v/>
      </c>
      <c r="AI116" s="850" t="str">
        <f t="shared" si="25"/>
        <v/>
      </c>
      <c r="AJ116" s="851" t="str">
        <f t="shared" si="26"/>
        <v/>
      </c>
      <c r="AK116" s="850"/>
      <c r="AL116" s="850"/>
    </row>
    <row r="117" spans="1:57" s="852" customFormat="1" ht="11.25">
      <c r="A117" s="852" t="s">
        <v>661</v>
      </c>
      <c r="B117" s="852" t="s">
        <v>94</v>
      </c>
      <c r="C117" s="522" t="s">
        <v>911</v>
      </c>
      <c r="D117" s="700"/>
      <c r="E117" s="700" t="s">
        <v>2750</v>
      </c>
      <c r="F117" s="868"/>
      <c r="G117" s="868"/>
      <c r="H117" s="868"/>
      <c r="I117" s="868"/>
      <c r="J117" s="868"/>
      <c r="K117" s="868"/>
      <c r="L117" s="868"/>
      <c r="M117" s="1201"/>
      <c r="N117" s="1201"/>
      <c r="O117" s="1201"/>
      <c r="P117" s="1201"/>
      <c r="Q117" s="1201"/>
      <c r="R117" s="1201"/>
      <c r="S117" s="1201"/>
      <c r="T117" s="1201"/>
      <c r="U117" s="1201"/>
      <c r="V117" s="1201"/>
      <c r="W117" s="1201"/>
      <c r="X117" s="1201"/>
      <c r="Y117" s="1201"/>
      <c r="Z117" s="1201"/>
      <c r="AA117" s="1201"/>
      <c r="AB117" s="1201"/>
      <c r="AC117" s="868"/>
      <c r="AD117" s="704"/>
      <c r="AF117" s="849" t="str">
        <f t="shared" si="22"/>
        <v/>
      </c>
      <c r="AG117" s="850" t="str">
        <f t="shared" si="23"/>
        <v/>
      </c>
      <c r="AH117" s="850" t="str">
        <f t="shared" si="24"/>
        <v/>
      </c>
      <c r="AI117" s="850" t="str">
        <f t="shared" si="25"/>
        <v/>
      </c>
      <c r="AJ117" s="851" t="str">
        <f t="shared" si="26"/>
        <v/>
      </c>
      <c r="AK117" s="850"/>
      <c r="AL117" s="850"/>
    </row>
    <row r="118" spans="1:57" s="852" customFormat="1" ht="11.25">
      <c r="A118" s="852" t="s">
        <v>664</v>
      </c>
      <c r="B118" s="852" t="s">
        <v>98</v>
      </c>
      <c r="C118" s="522" t="s">
        <v>912</v>
      </c>
      <c r="D118" s="700"/>
      <c r="E118" s="700" t="s">
        <v>2750</v>
      </c>
      <c r="F118" s="868"/>
      <c r="G118" s="868"/>
      <c r="H118" s="868"/>
      <c r="I118" s="868"/>
      <c r="J118" s="868"/>
      <c r="K118" s="868"/>
      <c r="L118" s="868"/>
      <c r="M118" s="1201"/>
      <c r="N118" s="1201"/>
      <c r="O118" s="1201"/>
      <c r="P118" s="1201"/>
      <c r="Q118" s="1201"/>
      <c r="R118" s="1201"/>
      <c r="S118" s="1201"/>
      <c r="T118" s="1201"/>
      <c r="U118" s="1201"/>
      <c r="V118" s="1201"/>
      <c r="W118" s="1201"/>
      <c r="X118" s="1201"/>
      <c r="Y118" s="1201"/>
      <c r="Z118" s="1201"/>
      <c r="AA118" s="1201"/>
      <c r="AB118" s="1201"/>
      <c r="AC118" s="868"/>
      <c r="AD118" s="704"/>
      <c r="AF118" s="849" t="str">
        <f t="shared" si="22"/>
        <v/>
      </c>
      <c r="AG118" s="850" t="str">
        <f t="shared" si="23"/>
        <v/>
      </c>
      <c r="AH118" s="850" t="str">
        <f t="shared" si="24"/>
        <v/>
      </c>
      <c r="AI118" s="850" t="str">
        <f t="shared" si="25"/>
        <v/>
      </c>
      <c r="AJ118" s="851" t="str">
        <f t="shared" si="26"/>
        <v/>
      </c>
      <c r="AK118" s="850"/>
      <c r="AL118" s="850"/>
    </row>
    <row r="119" spans="1:57" s="852" customFormat="1" ht="11.25">
      <c r="A119" s="852" t="s">
        <v>662</v>
      </c>
      <c r="B119" s="852" t="s">
        <v>99</v>
      </c>
      <c r="C119" s="522" t="s">
        <v>913</v>
      </c>
      <c r="D119" s="700"/>
      <c r="E119" s="700" t="s">
        <v>2750</v>
      </c>
      <c r="F119" s="868"/>
      <c r="G119" s="868"/>
      <c r="H119" s="868"/>
      <c r="I119" s="868"/>
      <c r="J119" s="868"/>
      <c r="K119" s="868"/>
      <c r="L119" s="868"/>
      <c r="M119" s="1201"/>
      <c r="N119" s="1201"/>
      <c r="O119" s="1201"/>
      <c r="P119" s="1201"/>
      <c r="Q119" s="1201"/>
      <c r="R119" s="1201"/>
      <c r="S119" s="1201"/>
      <c r="T119" s="1201"/>
      <c r="U119" s="1201"/>
      <c r="V119" s="1201"/>
      <c r="W119" s="1201"/>
      <c r="X119" s="1201"/>
      <c r="Y119" s="1201"/>
      <c r="Z119" s="1201"/>
      <c r="AA119" s="1201"/>
      <c r="AB119" s="1201"/>
      <c r="AC119" s="868"/>
      <c r="AD119" s="704"/>
      <c r="AF119" s="849" t="str">
        <f t="shared" si="22"/>
        <v/>
      </c>
      <c r="AG119" s="850" t="str">
        <f t="shared" si="23"/>
        <v/>
      </c>
      <c r="AH119" s="850" t="str">
        <f t="shared" si="24"/>
        <v/>
      </c>
      <c r="AI119" s="850" t="str">
        <f t="shared" si="25"/>
        <v/>
      </c>
      <c r="AJ119" s="851" t="str">
        <f t="shared" si="26"/>
        <v/>
      </c>
      <c r="AK119" s="850"/>
      <c r="AL119" s="850"/>
    </row>
    <row r="120" spans="1:57" s="852" customFormat="1" ht="11.25">
      <c r="A120" s="848"/>
      <c r="D120" s="729"/>
      <c r="E120" s="730"/>
      <c r="F120" s="731"/>
      <c r="G120" s="731"/>
      <c r="H120" s="731"/>
      <c r="I120" s="746"/>
      <c r="J120" s="746"/>
      <c r="K120" s="746"/>
      <c r="L120" s="746"/>
      <c r="M120" s="746"/>
      <c r="N120" s="746"/>
      <c r="O120" s="746"/>
      <c r="P120" s="746"/>
      <c r="Q120" s="746"/>
      <c r="R120" s="746"/>
      <c r="S120" s="746"/>
      <c r="T120" s="746"/>
      <c r="U120" s="746"/>
      <c r="V120" s="746"/>
      <c r="W120" s="746"/>
      <c r="X120" s="746"/>
      <c r="Y120" s="746"/>
      <c r="Z120" s="746"/>
      <c r="AA120" s="746"/>
      <c r="AB120" s="746"/>
      <c r="AC120" s="732"/>
      <c r="AD120" s="733"/>
      <c r="AF120" s="869"/>
      <c r="AH120" s="850"/>
      <c r="AI120" s="850"/>
      <c r="AJ120" s="851"/>
      <c r="AK120" s="850"/>
      <c r="AL120" s="850"/>
    </row>
    <row r="121" spans="1:57" s="841" customFormat="1" ht="12.75" customHeight="1">
      <c r="A121" s="695" t="s">
        <v>2070</v>
      </c>
      <c r="B121" s="696"/>
      <c r="C121" s="696"/>
      <c r="D121" s="712"/>
      <c r="E121" s="713"/>
      <c r="F121" s="273"/>
      <c r="G121" s="273"/>
      <c r="H121" s="273"/>
      <c r="I121" s="273"/>
      <c r="J121" s="273"/>
      <c r="K121" s="273"/>
      <c r="L121" s="273"/>
      <c r="M121" s="273"/>
      <c r="N121" s="273"/>
      <c r="O121" s="273"/>
      <c r="P121" s="273"/>
      <c r="Q121" s="273"/>
      <c r="R121" s="273"/>
      <c r="S121" s="273"/>
      <c r="T121" s="273"/>
      <c r="U121" s="273"/>
      <c r="V121" s="273"/>
      <c r="W121" s="273"/>
      <c r="X121" s="274"/>
      <c r="Y121" s="274"/>
      <c r="Z121" s="274"/>
      <c r="AA121" s="274"/>
      <c r="AB121" s="274"/>
      <c r="AC121" s="272"/>
      <c r="AD121" s="714"/>
      <c r="AF121" s="857"/>
      <c r="AG121" s="846"/>
      <c r="AH121" s="850"/>
      <c r="AI121" s="850"/>
      <c r="AJ121" s="851"/>
      <c r="AK121" s="850"/>
      <c r="AL121" s="846"/>
      <c r="AM121" s="846"/>
      <c r="AN121" s="846"/>
      <c r="AO121" s="846"/>
      <c r="AP121" s="846"/>
      <c r="AQ121" s="846"/>
      <c r="AR121" s="846"/>
      <c r="AS121" s="846"/>
      <c r="AT121" s="846"/>
      <c r="AX121" s="847"/>
      <c r="AY121" s="847"/>
      <c r="AZ121" s="847"/>
      <c r="BA121" s="847"/>
      <c r="BB121" s="847"/>
      <c r="BC121" s="847"/>
      <c r="BD121" s="847"/>
      <c r="BE121" s="847"/>
    </row>
    <row r="122" spans="1:57" s="852" customFormat="1" ht="11.25">
      <c r="A122" s="852" t="s">
        <v>1601</v>
      </c>
      <c r="B122" s="852" t="s">
        <v>1542</v>
      </c>
      <c r="C122" s="847"/>
      <c r="D122" s="729"/>
      <c r="E122" s="729" t="s">
        <v>390</v>
      </c>
      <c r="F122" s="868"/>
      <c r="G122" s="868"/>
      <c r="H122" s="868"/>
      <c r="I122" s="868"/>
      <c r="J122" s="868"/>
      <c r="K122" s="868"/>
      <c r="L122" s="868"/>
      <c r="M122" s="868"/>
      <c r="N122" s="868"/>
      <c r="O122" s="868"/>
      <c r="P122" s="868"/>
      <c r="Q122" s="868"/>
      <c r="R122" s="868"/>
      <c r="S122" s="868"/>
      <c r="T122" s="868"/>
      <c r="U122" s="868"/>
      <c r="V122" s="868"/>
      <c r="W122" s="868"/>
      <c r="X122" s="868"/>
      <c r="Y122" s="868"/>
      <c r="Z122" s="868"/>
      <c r="AA122" s="868"/>
      <c r="AB122" s="868"/>
      <c r="AC122" s="868"/>
      <c r="AD122" s="871"/>
      <c r="AF122" s="849" t="str">
        <f>IF(AND(Y122&lt;&gt;0,Z122&lt;&gt;""),(Z122/Y122-1),"")</f>
        <v/>
      </c>
      <c r="AG122" s="850" t="str">
        <f>IF(AND(X122&lt;&gt;0,Y122&lt;&gt;""),(Y122/X122-1),"")</f>
        <v/>
      </c>
      <c r="AH122" s="850" t="str">
        <f>IF(AND(W122&lt;&gt;0,X122&lt;&gt;""),(X122/W122-1),"")</f>
        <v/>
      </c>
      <c r="AI122" s="850" t="str">
        <f>IF(AND(V122&lt;&gt;0,V122&lt;&gt;""),(W122/V122-1),"")</f>
        <v/>
      </c>
      <c r="AJ122" s="851" t="str">
        <f>IF(AND(U122&lt;&gt;0,U122&lt;&gt;""),(V122/U122-1),"")</f>
        <v/>
      </c>
      <c r="AK122" s="850"/>
      <c r="AL122" s="850"/>
    </row>
    <row r="123" spans="1:57" s="852" customFormat="1" ht="11.25">
      <c r="A123" s="848"/>
      <c r="B123" s="847"/>
      <c r="C123" s="847"/>
      <c r="D123" s="734"/>
      <c r="E123" s="735"/>
      <c r="F123" s="870"/>
      <c r="G123" s="870"/>
      <c r="H123" s="870"/>
      <c r="I123" s="870"/>
      <c r="J123" s="870"/>
      <c r="K123" s="870"/>
      <c r="L123" s="870"/>
      <c r="M123" s="870"/>
      <c r="N123" s="870"/>
      <c r="O123" s="870"/>
      <c r="P123" s="870"/>
      <c r="Q123" s="870"/>
      <c r="R123" s="870"/>
      <c r="S123" s="870"/>
      <c r="T123" s="870"/>
      <c r="U123" s="870"/>
      <c r="V123" s="870"/>
      <c r="W123" s="870"/>
      <c r="X123" s="870"/>
      <c r="Y123" s="870"/>
      <c r="Z123" s="870"/>
      <c r="AA123" s="870"/>
      <c r="AB123" s="870"/>
      <c r="AC123" s="870"/>
      <c r="AD123" s="871"/>
      <c r="AF123" s="869"/>
      <c r="AH123" s="850"/>
      <c r="AI123" s="850"/>
      <c r="AJ123" s="851"/>
      <c r="AK123" s="850"/>
      <c r="AL123" s="850"/>
    </row>
    <row r="124" spans="1:57" s="841" customFormat="1" ht="12.75" customHeight="1">
      <c r="A124" s="695" t="s">
        <v>1019</v>
      </c>
      <c r="B124" s="696"/>
      <c r="C124" s="696"/>
      <c r="D124" s="712"/>
      <c r="E124" s="713"/>
      <c r="F124" s="273"/>
      <c r="G124" s="273"/>
      <c r="H124" s="273"/>
      <c r="I124" s="273"/>
      <c r="J124" s="273"/>
      <c r="K124" s="273"/>
      <c r="L124" s="273"/>
      <c r="M124" s="273"/>
      <c r="N124" s="273"/>
      <c r="O124" s="273"/>
      <c r="P124" s="273"/>
      <c r="Q124" s="273"/>
      <c r="R124" s="273"/>
      <c r="S124" s="273"/>
      <c r="T124" s="273"/>
      <c r="U124" s="273"/>
      <c r="V124" s="273"/>
      <c r="W124" s="273"/>
      <c r="X124" s="274"/>
      <c r="Y124" s="274"/>
      <c r="Z124" s="274"/>
      <c r="AA124" s="274"/>
      <c r="AB124" s="274"/>
      <c r="AC124" s="272"/>
      <c r="AD124" s="714"/>
      <c r="AF124" s="857"/>
      <c r="AG124" s="846"/>
      <c r="AH124" s="850"/>
      <c r="AI124" s="850"/>
      <c r="AJ124" s="851"/>
      <c r="AK124" s="850"/>
      <c r="AL124" s="846"/>
      <c r="AM124" s="846"/>
      <c r="AN124" s="846"/>
      <c r="AO124" s="846"/>
      <c r="AP124" s="846"/>
      <c r="AQ124" s="846"/>
      <c r="AR124" s="846"/>
      <c r="AS124" s="846"/>
      <c r="AT124" s="846"/>
      <c r="AX124" s="847"/>
      <c r="AY124" s="847"/>
      <c r="AZ124" s="847"/>
      <c r="BA124" s="847"/>
      <c r="BB124" s="847"/>
      <c r="BC124" s="847"/>
      <c r="BD124" s="847"/>
      <c r="BE124" s="847"/>
    </row>
    <row r="125" spans="1:57" s="863" customFormat="1" ht="11.25">
      <c r="A125" s="872" t="s">
        <v>724</v>
      </c>
      <c r="B125" s="848" t="s">
        <v>100</v>
      </c>
      <c r="C125" s="848"/>
      <c r="D125" s="700"/>
      <c r="E125" s="729" t="s">
        <v>390</v>
      </c>
      <c r="F125" s="868"/>
      <c r="G125" s="868"/>
      <c r="H125" s="868"/>
      <c r="I125" s="868"/>
      <c r="J125" s="868"/>
      <c r="K125" s="868"/>
      <c r="L125" s="868"/>
      <c r="M125" s="868"/>
      <c r="N125" s="868"/>
      <c r="O125" s="868"/>
      <c r="P125" s="868"/>
      <c r="Q125" s="868"/>
      <c r="R125" s="868"/>
      <c r="S125" s="868"/>
      <c r="T125" s="868"/>
      <c r="U125" s="868"/>
      <c r="V125" s="868"/>
      <c r="W125" s="868"/>
      <c r="X125" s="868"/>
      <c r="Y125" s="868"/>
      <c r="Z125" s="868"/>
      <c r="AA125" s="868"/>
      <c r="AB125" s="868"/>
      <c r="AC125" s="868"/>
      <c r="AD125" s="522"/>
      <c r="AF125" s="849" t="str">
        <f>IF(AND(Y125&lt;&gt;0,Z125&lt;&gt;""),(Z125/Y125-1),"")</f>
        <v/>
      </c>
      <c r="AG125" s="850" t="str">
        <f>IF(AND(X125&lt;&gt;0,Y125&lt;&gt;""),(Y125/X125-1),"")</f>
        <v/>
      </c>
      <c r="AH125" s="850" t="str">
        <f>IF(AND(W125&lt;&gt;0,X125&lt;&gt;""),(X125/W125-1),"")</f>
        <v/>
      </c>
      <c r="AI125" s="850" t="str">
        <f>IF(AND(V125&lt;&gt;0,V125&lt;&gt;""),(W125/V125-1),"")</f>
        <v/>
      </c>
      <c r="AJ125" s="851" t="str">
        <f>IF(AND(U125&lt;&gt;0,U125&lt;&gt;""),(V125/U125-1),"")</f>
        <v/>
      </c>
      <c r="AK125" s="855"/>
      <c r="AL125" s="855"/>
    </row>
    <row r="126" spans="1:57" s="852" customFormat="1" ht="11.25">
      <c r="A126" s="848" t="s">
        <v>725</v>
      </c>
      <c r="B126" s="848" t="s">
        <v>101</v>
      </c>
      <c r="C126" s="848"/>
      <c r="D126" s="729"/>
      <c r="E126" s="730" t="s">
        <v>390</v>
      </c>
      <c r="F126" s="868"/>
      <c r="G126" s="868"/>
      <c r="H126" s="868"/>
      <c r="I126" s="868"/>
      <c r="J126" s="868"/>
      <c r="K126" s="868"/>
      <c r="L126" s="868"/>
      <c r="M126" s="868"/>
      <c r="N126" s="868"/>
      <c r="O126" s="868"/>
      <c r="P126" s="868"/>
      <c r="Q126" s="868"/>
      <c r="R126" s="868"/>
      <c r="S126" s="868"/>
      <c r="T126" s="868"/>
      <c r="U126" s="868"/>
      <c r="V126" s="868"/>
      <c r="W126" s="868"/>
      <c r="X126" s="868"/>
      <c r="Y126" s="868"/>
      <c r="Z126" s="868"/>
      <c r="AA126" s="868"/>
      <c r="AB126" s="868"/>
      <c r="AC126" s="868"/>
      <c r="AD126" s="733"/>
      <c r="AF126" s="849" t="str">
        <f>IF(AND(Y126&lt;&gt;0,Z126&lt;&gt;""),(Z126/Y126-1),"")</f>
        <v/>
      </c>
      <c r="AG126" s="850" t="str">
        <f>IF(AND(X126&lt;&gt;0,Y126&lt;&gt;""),(Y126/X126-1),"")</f>
        <v/>
      </c>
      <c r="AH126" s="850" t="str">
        <f>IF(AND(W126&lt;&gt;0,X126&lt;&gt;""),(X126/W126-1),"")</f>
        <v/>
      </c>
      <c r="AI126" s="850" t="str">
        <f>IF(AND(V126&lt;&gt;0,V126&lt;&gt;""),(W126/V126-1),"")</f>
        <v/>
      </c>
      <c r="AJ126" s="851" t="str">
        <f>IF(AND(U126&lt;&gt;0,U126&lt;&gt;""),(V126/U126-1),"")</f>
        <v/>
      </c>
      <c r="AK126" s="850"/>
      <c r="AL126" s="850"/>
    </row>
    <row r="127" spans="1:57" s="852" customFormat="1" ht="11.25">
      <c r="A127" s="848" t="s">
        <v>726</v>
      </c>
      <c r="B127" s="848" t="s">
        <v>102</v>
      </c>
      <c r="C127" s="848"/>
      <c r="D127" s="729"/>
      <c r="E127" s="730" t="s">
        <v>390</v>
      </c>
      <c r="F127" s="868"/>
      <c r="G127" s="868"/>
      <c r="H127" s="868"/>
      <c r="I127" s="868"/>
      <c r="J127" s="868"/>
      <c r="K127" s="868"/>
      <c r="L127" s="868"/>
      <c r="M127" s="868"/>
      <c r="N127" s="868"/>
      <c r="O127" s="868"/>
      <c r="P127" s="868"/>
      <c r="Q127" s="868"/>
      <c r="R127" s="868"/>
      <c r="S127" s="868"/>
      <c r="T127" s="868"/>
      <c r="U127" s="868"/>
      <c r="V127" s="868"/>
      <c r="W127" s="868"/>
      <c r="X127" s="868"/>
      <c r="Y127" s="868"/>
      <c r="Z127" s="868"/>
      <c r="AA127" s="868"/>
      <c r="AB127" s="868"/>
      <c r="AC127" s="868"/>
      <c r="AD127" s="733"/>
      <c r="AF127" s="849" t="str">
        <f>IF(AND(Y127&lt;&gt;0,Z127&lt;&gt;""),(Z127/Y127-1),"")</f>
        <v/>
      </c>
      <c r="AG127" s="850" t="str">
        <f>IF(AND(X127&lt;&gt;0,Y127&lt;&gt;""),(Y127/X127-1),"")</f>
        <v/>
      </c>
      <c r="AH127" s="850" t="str">
        <f>IF(AND(W127&lt;&gt;0,X127&lt;&gt;""),(X127/W127-1),"")</f>
        <v/>
      </c>
      <c r="AI127" s="850" t="str">
        <f>IF(AND(V127&lt;&gt;0,V127&lt;&gt;""),(W127/V127-1),"")</f>
        <v/>
      </c>
      <c r="AJ127" s="851" t="str">
        <f>IF(AND(U127&lt;&gt;0,U127&lt;&gt;""),(V127/U127-1),"")</f>
        <v/>
      </c>
      <c r="AK127" s="850"/>
      <c r="AL127" s="850"/>
    </row>
    <row r="128" spans="1:57" s="852" customFormat="1" ht="11.25">
      <c r="A128" s="848"/>
      <c r="B128" s="848"/>
      <c r="C128" s="848"/>
      <c r="D128" s="734"/>
      <c r="E128" s="735"/>
      <c r="F128" s="870"/>
      <c r="G128" s="870"/>
      <c r="H128" s="870"/>
      <c r="I128" s="870"/>
      <c r="J128" s="870"/>
      <c r="K128" s="870"/>
      <c r="L128" s="870"/>
      <c r="M128" s="870"/>
      <c r="N128" s="870"/>
      <c r="O128" s="870"/>
      <c r="P128" s="870"/>
      <c r="Q128" s="870"/>
      <c r="R128" s="870"/>
      <c r="S128" s="870"/>
      <c r="T128" s="870"/>
      <c r="U128" s="870"/>
      <c r="V128" s="870"/>
      <c r="W128" s="870"/>
      <c r="X128" s="870"/>
      <c r="Y128" s="870"/>
      <c r="Z128" s="870"/>
      <c r="AA128" s="870"/>
      <c r="AB128" s="870"/>
      <c r="AC128" s="870"/>
      <c r="AD128" s="871"/>
      <c r="AF128" s="849"/>
      <c r="AG128" s="850"/>
      <c r="AH128" s="850"/>
      <c r="AI128" s="850"/>
      <c r="AJ128" s="851"/>
      <c r="AK128" s="850"/>
      <c r="AL128" s="850"/>
    </row>
    <row r="129" spans="1:57" s="847" customFormat="1" ht="12" customHeight="1">
      <c r="A129" s="841" t="s">
        <v>1064</v>
      </c>
      <c r="B129" s="847" t="s">
        <v>1665</v>
      </c>
      <c r="D129" s="700"/>
      <c r="E129" s="736" t="s">
        <v>1030</v>
      </c>
      <c r="F129" s="868"/>
      <c r="G129" s="868"/>
      <c r="H129" s="868"/>
      <c r="I129" s="868"/>
      <c r="J129" s="868"/>
      <c r="K129" s="868"/>
      <c r="L129" s="868"/>
      <c r="M129" s="868"/>
      <c r="N129" s="868"/>
      <c r="O129" s="868"/>
      <c r="P129" s="868"/>
      <c r="Q129" s="868"/>
      <c r="R129" s="868"/>
      <c r="S129" s="868"/>
      <c r="T129" s="868"/>
      <c r="U129" s="868"/>
      <c r="V129" s="868"/>
      <c r="W129" s="868"/>
      <c r="X129" s="868"/>
      <c r="Y129" s="868"/>
      <c r="Z129" s="868"/>
      <c r="AA129" s="868"/>
      <c r="AB129" s="868"/>
      <c r="AC129" s="868"/>
      <c r="AD129" s="704"/>
      <c r="AE129" s="846"/>
      <c r="AF129" s="849" t="str">
        <f>IF(AND(Y129&lt;&gt;0,Z129&lt;&gt;""),(Z129/Y129-1),"")</f>
        <v/>
      </c>
      <c r="AG129" s="850" t="str">
        <f>IF(AND(X129&lt;&gt;0,Y129&lt;&gt;""),(Y129/X129-1),"")</f>
        <v/>
      </c>
      <c r="AH129" s="850" t="str">
        <f>IF(AND(W129&lt;&gt;0,X129&lt;&gt;""),(X129/W129-1),"")</f>
        <v/>
      </c>
      <c r="AI129" s="850" t="str">
        <f>IF(AND(V129&lt;&gt;0,V129&lt;&gt;""),(W129/V129-1),"")</f>
        <v/>
      </c>
      <c r="AJ129" s="851" t="str">
        <f>IF(AND(U129&lt;&gt;0,U129&lt;&gt;""),(V129/U129-1),"")</f>
        <v/>
      </c>
    </row>
    <row r="130" spans="1:57" s="852" customFormat="1" ht="11.25">
      <c r="A130" s="848"/>
      <c r="B130" s="847"/>
      <c r="C130" s="847"/>
      <c r="D130" s="734"/>
      <c r="E130" s="735"/>
      <c r="F130" s="870"/>
      <c r="G130" s="870"/>
      <c r="H130" s="870"/>
      <c r="I130" s="870"/>
      <c r="J130" s="870"/>
      <c r="K130" s="870"/>
      <c r="L130" s="870"/>
      <c r="M130" s="870"/>
      <c r="N130" s="870"/>
      <c r="O130" s="870"/>
      <c r="P130" s="870"/>
      <c r="Q130" s="870"/>
      <c r="R130" s="870"/>
      <c r="S130" s="870"/>
      <c r="T130" s="870"/>
      <c r="U130" s="870"/>
      <c r="V130" s="870"/>
      <c r="W130" s="870"/>
      <c r="X130" s="870"/>
      <c r="Y130" s="870"/>
      <c r="Z130" s="870"/>
      <c r="AA130" s="870"/>
      <c r="AB130" s="870"/>
      <c r="AC130" s="870"/>
      <c r="AD130" s="871"/>
      <c r="AF130" s="869"/>
      <c r="AH130" s="850"/>
      <c r="AI130" s="850"/>
      <c r="AJ130" s="851"/>
      <c r="AK130" s="850"/>
      <c r="AL130" s="850"/>
    </row>
    <row r="131" spans="1:57">
      <c r="A131" s="873"/>
      <c r="B131" s="873"/>
      <c r="C131" s="873"/>
      <c r="D131" s="874"/>
      <c r="E131" s="875"/>
      <c r="F131" s="876">
        <v>1990</v>
      </c>
      <c r="G131" s="876">
        <v>1991</v>
      </c>
      <c r="H131" s="876">
        <v>1992</v>
      </c>
      <c r="I131" s="876">
        <v>1993</v>
      </c>
      <c r="J131" s="876">
        <v>1994</v>
      </c>
      <c r="K131" s="876">
        <v>1995</v>
      </c>
      <c r="L131" s="876">
        <v>1996</v>
      </c>
      <c r="M131" s="876">
        <v>1997</v>
      </c>
      <c r="N131" s="876">
        <v>1998</v>
      </c>
      <c r="O131" s="876">
        <v>1999</v>
      </c>
      <c r="P131" s="876">
        <v>2000</v>
      </c>
      <c r="Q131" s="876">
        <v>2001</v>
      </c>
      <c r="R131" s="876">
        <v>2002</v>
      </c>
      <c r="S131" s="876">
        <v>2003</v>
      </c>
      <c r="T131" s="876">
        <v>2004</v>
      </c>
      <c r="U131" s="876">
        <v>2005</v>
      </c>
      <c r="V131" s="876">
        <v>2006</v>
      </c>
      <c r="W131" s="876">
        <v>2007</v>
      </c>
      <c r="X131" s="876">
        <v>2008</v>
      </c>
      <c r="Y131" s="876">
        <v>2009</v>
      </c>
      <c r="Z131" s="876">
        <v>2010</v>
      </c>
      <c r="AA131" s="876">
        <v>2011</v>
      </c>
      <c r="AB131" s="876">
        <v>2012</v>
      </c>
      <c r="AC131" s="873"/>
      <c r="AD131" s="836"/>
      <c r="AE131" s="836"/>
      <c r="AF131" s="877"/>
      <c r="AH131" s="878"/>
      <c r="AI131" s="878"/>
      <c r="AJ131" s="879"/>
      <c r="AK131" s="878"/>
      <c r="AU131" s="836"/>
      <c r="AV131" s="836"/>
      <c r="AW131" s="836"/>
    </row>
    <row r="132" spans="1:57" s="881" customFormat="1" ht="15" customHeight="1">
      <c r="A132" s="881" t="s">
        <v>1932</v>
      </c>
      <c r="D132" s="882"/>
      <c r="E132" s="883"/>
      <c r="AD132" s="884"/>
      <c r="AE132" s="836"/>
      <c r="AF132" s="877"/>
      <c r="AG132" s="839"/>
      <c r="AH132" s="878"/>
      <c r="AI132" s="878"/>
      <c r="AJ132" s="879"/>
      <c r="AK132" s="878"/>
      <c r="AL132" s="885"/>
      <c r="AM132" s="885"/>
      <c r="AN132" s="885"/>
      <c r="AO132" s="885"/>
      <c r="AP132" s="885"/>
      <c r="AQ132" s="885"/>
      <c r="AR132" s="885"/>
      <c r="AS132" s="885"/>
      <c r="AT132" s="885"/>
      <c r="AU132" s="884"/>
      <c r="AV132" s="884"/>
      <c r="AW132" s="884"/>
      <c r="AX132" s="884"/>
      <c r="AY132" s="884"/>
      <c r="AZ132" s="884"/>
      <c r="BA132" s="884"/>
      <c r="BB132" s="884"/>
      <c r="BC132" s="884"/>
      <c r="BD132" s="884"/>
      <c r="BE132" s="884"/>
    </row>
    <row r="133" spans="1:57" ht="6" customHeight="1">
      <c r="E133" s="887"/>
      <c r="AF133" s="888"/>
      <c r="AH133" s="878"/>
      <c r="AI133" s="878"/>
      <c r="AJ133" s="879"/>
      <c r="AK133" s="878"/>
    </row>
    <row r="134" spans="1:57" s="836" customFormat="1">
      <c r="B134" s="178" t="s">
        <v>103</v>
      </c>
      <c r="C134" s="178"/>
      <c r="D134" s="532"/>
      <c r="E134" s="75" t="s">
        <v>1104</v>
      </c>
      <c r="F134" s="889">
        <f t="shared" ref="F134:Y134" si="27">(F10)</f>
        <v>0</v>
      </c>
      <c r="G134" s="889">
        <f t="shared" si="27"/>
        <v>0</v>
      </c>
      <c r="H134" s="889">
        <f t="shared" si="27"/>
        <v>0</v>
      </c>
      <c r="I134" s="889">
        <f t="shared" si="27"/>
        <v>0</v>
      </c>
      <c r="J134" s="889">
        <f t="shared" si="27"/>
        <v>0</v>
      </c>
      <c r="K134" s="889">
        <f t="shared" si="27"/>
        <v>0</v>
      </c>
      <c r="L134" s="889">
        <f t="shared" si="27"/>
        <v>0</v>
      </c>
      <c r="M134" s="889">
        <f t="shared" si="27"/>
        <v>0</v>
      </c>
      <c r="N134" s="889">
        <f t="shared" si="27"/>
        <v>0</v>
      </c>
      <c r="O134" s="889">
        <f t="shared" si="27"/>
        <v>0</v>
      </c>
      <c r="P134" s="889">
        <f t="shared" si="27"/>
        <v>0</v>
      </c>
      <c r="Q134" s="889">
        <f t="shared" si="27"/>
        <v>0</v>
      </c>
      <c r="R134" s="889">
        <f t="shared" si="27"/>
        <v>0</v>
      </c>
      <c r="S134" s="889">
        <f t="shared" si="27"/>
        <v>0</v>
      </c>
      <c r="T134" s="889">
        <f t="shared" si="27"/>
        <v>0</v>
      </c>
      <c r="U134" s="889">
        <f t="shared" si="27"/>
        <v>0</v>
      </c>
      <c r="V134" s="889">
        <f t="shared" si="27"/>
        <v>0</v>
      </c>
      <c r="W134" s="889">
        <f t="shared" si="27"/>
        <v>0</v>
      </c>
      <c r="X134" s="889">
        <f t="shared" si="27"/>
        <v>0</v>
      </c>
      <c r="Y134" s="889">
        <f t="shared" si="27"/>
        <v>0</v>
      </c>
      <c r="Z134" s="889">
        <f>(Z10)</f>
        <v>0</v>
      </c>
      <c r="AA134" s="889">
        <f>(AA10)</f>
        <v>0</v>
      </c>
      <c r="AB134" s="889">
        <f>(AB10)</f>
        <v>0</v>
      </c>
      <c r="AC134" s="890"/>
      <c r="AF134" s="891" t="str">
        <f>IF(AND(Y134&lt;&gt;0,Z134&lt;&gt;""),(Z134/Y134-1),"")</f>
        <v/>
      </c>
      <c r="AG134" s="878" t="str">
        <f>IF(AND(X134&lt;&gt;0,Y134&lt;&gt;""),(Y134/X134-1),"")</f>
        <v/>
      </c>
      <c r="AH134" s="878" t="str">
        <f>IF(AND(W134&lt;&gt;0,X134&lt;&gt;""),(X134/W134-1),"")</f>
        <v/>
      </c>
      <c r="AI134" s="878" t="str">
        <f>IF(AND(V134&lt;&gt;0,V134&lt;&gt;""),(W134/V134-1),"")</f>
        <v/>
      </c>
      <c r="AJ134" s="879" t="str">
        <f>IF(AND(U134&lt;&gt;0,U134&lt;&gt;""),(V134/U134-1),"")</f>
        <v/>
      </c>
      <c r="AK134" s="878"/>
      <c r="AL134" s="839"/>
      <c r="AM134" s="839"/>
      <c r="AN134" s="839"/>
      <c r="AO134" s="839"/>
      <c r="AP134" s="839"/>
      <c r="AQ134" s="839"/>
      <c r="AR134" s="839"/>
      <c r="AS134" s="839"/>
      <c r="AT134" s="839"/>
    </row>
    <row r="135" spans="1:57" s="836" customFormat="1">
      <c r="B135" s="178" t="s">
        <v>105</v>
      </c>
      <c r="C135" s="178"/>
      <c r="D135" s="532"/>
      <c r="E135" s="75" t="s">
        <v>1104</v>
      </c>
      <c r="F135" s="890">
        <f t="shared" ref="F135:Y135" si="28">F8</f>
        <v>0</v>
      </c>
      <c r="G135" s="890">
        <f t="shared" si="28"/>
        <v>0</v>
      </c>
      <c r="H135" s="890">
        <f t="shared" si="28"/>
        <v>0</v>
      </c>
      <c r="I135" s="890">
        <f t="shared" si="28"/>
        <v>0</v>
      </c>
      <c r="J135" s="890">
        <f t="shared" si="28"/>
        <v>0</v>
      </c>
      <c r="K135" s="890">
        <f t="shared" si="28"/>
        <v>0</v>
      </c>
      <c r="L135" s="890">
        <f t="shared" si="28"/>
        <v>0</v>
      </c>
      <c r="M135" s="890">
        <f t="shared" si="28"/>
        <v>0</v>
      </c>
      <c r="N135" s="890">
        <f t="shared" si="28"/>
        <v>0</v>
      </c>
      <c r="O135" s="890">
        <f t="shared" si="28"/>
        <v>0</v>
      </c>
      <c r="P135" s="890">
        <f t="shared" si="28"/>
        <v>0</v>
      </c>
      <c r="Q135" s="890">
        <f t="shared" si="28"/>
        <v>0</v>
      </c>
      <c r="R135" s="890">
        <f t="shared" si="28"/>
        <v>0</v>
      </c>
      <c r="S135" s="890">
        <f t="shared" si="28"/>
        <v>0</v>
      </c>
      <c r="T135" s="890">
        <f t="shared" si="28"/>
        <v>0</v>
      </c>
      <c r="U135" s="890">
        <f t="shared" si="28"/>
        <v>0</v>
      </c>
      <c r="V135" s="890">
        <f t="shared" si="28"/>
        <v>0</v>
      </c>
      <c r="W135" s="890">
        <f t="shared" si="28"/>
        <v>0</v>
      </c>
      <c r="X135" s="890">
        <f t="shared" si="28"/>
        <v>0</v>
      </c>
      <c r="Y135" s="890">
        <f t="shared" si="28"/>
        <v>0</v>
      </c>
      <c r="Z135" s="890">
        <f>Z8</f>
        <v>0</v>
      </c>
      <c r="AA135" s="890">
        <f>AA8</f>
        <v>0</v>
      </c>
      <c r="AB135" s="890">
        <f>AB8</f>
        <v>0</v>
      </c>
      <c r="AC135" s="890"/>
      <c r="AF135" s="891" t="str">
        <f>IF(AND(Y135&lt;&gt;0,Z135&lt;&gt;""),(Z135/Y135-1),"")</f>
        <v/>
      </c>
      <c r="AG135" s="878" t="str">
        <f>IF(AND(X135&lt;&gt;0,Y135&lt;&gt;""),(Y135/X135-1),"")</f>
        <v/>
      </c>
      <c r="AH135" s="878" t="str">
        <f>IF(AND(W135&lt;&gt;0,X135&lt;&gt;""),(X135/W135-1),"")</f>
        <v/>
      </c>
      <c r="AI135" s="878" t="str">
        <f>IF(AND(V135&lt;&gt;0,V135&lt;&gt;""),(W135/V135-1),"")</f>
        <v/>
      </c>
      <c r="AJ135" s="879" t="str">
        <f>IF(AND(U135&lt;&gt;0,U135&lt;&gt;""),(V135/U135-1),"")</f>
        <v/>
      </c>
      <c r="AK135" s="878"/>
      <c r="AL135" s="839"/>
      <c r="AM135" s="839"/>
      <c r="AN135" s="839"/>
      <c r="AO135" s="839"/>
      <c r="AP135" s="839"/>
      <c r="AQ135" s="839"/>
      <c r="AR135" s="839"/>
      <c r="AS135" s="839"/>
      <c r="AT135" s="839"/>
    </row>
    <row r="136" spans="1:57" s="836" customFormat="1">
      <c r="A136" s="884" t="s">
        <v>2048</v>
      </c>
      <c r="B136" s="178"/>
      <c r="C136" s="178"/>
      <c r="D136" s="532"/>
      <c r="E136" s="75"/>
      <c r="F136" s="890"/>
      <c r="G136" s="890"/>
      <c r="H136" s="890"/>
      <c r="I136" s="890"/>
      <c r="J136" s="890"/>
      <c r="K136" s="890"/>
      <c r="L136" s="890"/>
      <c r="M136" s="890"/>
      <c r="N136" s="890"/>
      <c r="O136" s="890"/>
      <c r="P136" s="890"/>
      <c r="Q136" s="890"/>
      <c r="R136" s="890"/>
      <c r="S136" s="890"/>
      <c r="T136" s="890"/>
      <c r="U136" s="890"/>
      <c r="V136" s="890"/>
      <c r="W136" s="890"/>
      <c r="X136" s="890"/>
      <c r="Y136" s="890"/>
      <c r="Z136" s="890"/>
      <c r="AA136" s="890"/>
      <c r="AB136" s="890"/>
      <c r="AC136" s="890"/>
      <c r="AF136" s="877"/>
      <c r="AG136" s="839"/>
      <c r="AH136" s="878"/>
      <c r="AI136" s="878"/>
      <c r="AJ136" s="879"/>
      <c r="AK136" s="878"/>
      <c r="AL136" s="839"/>
      <c r="AM136" s="839"/>
      <c r="AN136" s="839"/>
      <c r="AO136" s="839"/>
      <c r="AP136" s="839"/>
      <c r="AQ136" s="839"/>
      <c r="AR136" s="839"/>
      <c r="AS136" s="839"/>
      <c r="AT136" s="839"/>
    </row>
    <row r="137" spans="1:57" s="836" customFormat="1" ht="24">
      <c r="B137" s="142" t="s">
        <v>106</v>
      </c>
      <c r="C137" s="142"/>
      <c r="D137" s="532"/>
      <c r="E137" s="75" t="s">
        <v>1104</v>
      </c>
      <c r="F137" s="892">
        <f t="shared" ref="F137:Y137" si="29">F35</f>
        <v>0</v>
      </c>
      <c r="G137" s="892">
        <f t="shared" si="29"/>
        <v>0</v>
      </c>
      <c r="H137" s="892">
        <f t="shared" si="29"/>
        <v>0</v>
      </c>
      <c r="I137" s="892">
        <f t="shared" si="29"/>
        <v>0</v>
      </c>
      <c r="J137" s="892">
        <f t="shared" si="29"/>
        <v>0</v>
      </c>
      <c r="K137" s="892">
        <f t="shared" si="29"/>
        <v>0</v>
      </c>
      <c r="L137" s="892">
        <f t="shared" si="29"/>
        <v>0</v>
      </c>
      <c r="M137" s="892">
        <f t="shared" si="29"/>
        <v>0</v>
      </c>
      <c r="N137" s="892">
        <f t="shared" si="29"/>
        <v>0</v>
      </c>
      <c r="O137" s="892">
        <f t="shared" si="29"/>
        <v>0</v>
      </c>
      <c r="P137" s="892">
        <f t="shared" si="29"/>
        <v>0</v>
      </c>
      <c r="Q137" s="892">
        <f t="shared" si="29"/>
        <v>0</v>
      </c>
      <c r="R137" s="892">
        <f t="shared" si="29"/>
        <v>0</v>
      </c>
      <c r="S137" s="892">
        <f t="shared" si="29"/>
        <v>0</v>
      </c>
      <c r="T137" s="892">
        <f t="shared" si="29"/>
        <v>0</v>
      </c>
      <c r="U137" s="892">
        <f t="shared" si="29"/>
        <v>0</v>
      </c>
      <c r="V137" s="892">
        <f t="shared" si="29"/>
        <v>0</v>
      </c>
      <c r="W137" s="892">
        <f t="shared" si="29"/>
        <v>0</v>
      </c>
      <c r="X137" s="892">
        <f t="shared" si="29"/>
        <v>0</v>
      </c>
      <c r="Y137" s="892">
        <f t="shared" si="29"/>
        <v>0</v>
      </c>
      <c r="Z137" s="892">
        <f>Z35</f>
        <v>0</v>
      </c>
      <c r="AA137" s="892">
        <f>AA35</f>
        <v>0</v>
      </c>
      <c r="AB137" s="892">
        <f>AB35</f>
        <v>0</v>
      </c>
      <c r="AC137" s="890"/>
      <c r="AF137" s="891" t="str">
        <f t="shared" ref="AF137:AF145" si="30">IF(AND(Y137&lt;&gt;0,Z137&lt;&gt;""),(Z137/Y137-1),"")</f>
        <v/>
      </c>
      <c r="AG137" s="878" t="str">
        <f t="shared" ref="AG137:AG145" si="31">IF(AND(X137&lt;&gt;0,Y137&lt;&gt;""),(Y137/X137-1),"")</f>
        <v/>
      </c>
      <c r="AH137" s="878" t="str">
        <f t="shared" ref="AH137:AH145" si="32">IF(AND(W137&lt;&gt;0,X137&lt;&gt;""),(X137/W137-1),"")</f>
        <v/>
      </c>
      <c r="AI137" s="878" t="str">
        <f t="shared" ref="AI137:AI145" si="33">IF(AND(V137&lt;&gt;0,V137&lt;&gt;""),(W137/V137-1),"")</f>
        <v/>
      </c>
      <c r="AJ137" s="879" t="str">
        <f t="shared" ref="AJ137:AJ145" si="34">IF(AND(U137&lt;&gt;0,U137&lt;&gt;""),(V137/U137-1),"")</f>
        <v/>
      </c>
      <c r="AK137" s="878"/>
      <c r="AL137" s="839"/>
      <c r="AM137" s="839"/>
      <c r="AN137" s="839"/>
      <c r="AO137" s="839"/>
      <c r="AP137" s="839"/>
      <c r="AQ137" s="839"/>
      <c r="AR137" s="839"/>
      <c r="AS137" s="839"/>
      <c r="AT137" s="839"/>
    </row>
    <row r="138" spans="1:57" s="836" customFormat="1">
      <c r="B138" s="142" t="s">
        <v>107</v>
      </c>
      <c r="C138" s="142"/>
      <c r="D138" s="532"/>
      <c r="E138" s="75" t="s">
        <v>1104</v>
      </c>
      <c r="F138" s="892">
        <f t="shared" ref="F138:Y138" si="35">F39</f>
        <v>0</v>
      </c>
      <c r="G138" s="892">
        <f t="shared" si="35"/>
        <v>0</v>
      </c>
      <c r="H138" s="892">
        <f t="shared" si="35"/>
        <v>0</v>
      </c>
      <c r="I138" s="892">
        <f t="shared" si="35"/>
        <v>0</v>
      </c>
      <c r="J138" s="892">
        <f t="shared" si="35"/>
        <v>0</v>
      </c>
      <c r="K138" s="892">
        <f t="shared" si="35"/>
        <v>0</v>
      </c>
      <c r="L138" s="892">
        <f t="shared" si="35"/>
        <v>0</v>
      </c>
      <c r="M138" s="892">
        <f t="shared" si="35"/>
        <v>0</v>
      </c>
      <c r="N138" s="892">
        <f t="shared" si="35"/>
        <v>0</v>
      </c>
      <c r="O138" s="892">
        <f t="shared" si="35"/>
        <v>0</v>
      </c>
      <c r="P138" s="892">
        <f t="shared" si="35"/>
        <v>0</v>
      </c>
      <c r="Q138" s="892">
        <f t="shared" si="35"/>
        <v>0</v>
      </c>
      <c r="R138" s="892">
        <f t="shared" si="35"/>
        <v>0</v>
      </c>
      <c r="S138" s="892">
        <f t="shared" si="35"/>
        <v>0</v>
      </c>
      <c r="T138" s="892">
        <f t="shared" si="35"/>
        <v>0</v>
      </c>
      <c r="U138" s="892">
        <f t="shared" si="35"/>
        <v>0</v>
      </c>
      <c r="V138" s="892">
        <f t="shared" si="35"/>
        <v>0</v>
      </c>
      <c r="W138" s="892">
        <f t="shared" si="35"/>
        <v>0</v>
      </c>
      <c r="X138" s="892">
        <f t="shared" si="35"/>
        <v>0</v>
      </c>
      <c r="Y138" s="892">
        <f t="shared" si="35"/>
        <v>0</v>
      </c>
      <c r="Z138" s="892">
        <f>Z39</f>
        <v>0</v>
      </c>
      <c r="AA138" s="892">
        <f>AA39</f>
        <v>0</v>
      </c>
      <c r="AB138" s="892">
        <f>AB39</f>
        <v>0</v>
      </c>
      <c r="AC138" s="890"/>
      <c r="AF138" s="891" t="str">
        <f t="shared" si="30"/>
        <v/>
      </c>
      <c r="AG138" s="878" t="str">
        <f t="shared" si="31"/>
        <v/>
      </c>
      <c r="AH138" s="878" t="str">
        <f t="shared" si="32"/>
        <v/>
      </c>
      <c r="AI138" s="878" t="str">
        <f t="shared" si="33"/>
        <v/>
      </c>
      <c r="AJ138" s="879" t="str">
        <f t="shared" si="34"/>
        <v/>
      </c>
      <c r="AK138" s="878"/>
      <c r="AL138" s="839"/>
      <c r="AM138" s="839"/>
      <c r="AN138" s="839"/>
      <c r="AO138" s="839"/>
      <c r="AP138" s="839"/>
      <c r="AQ138" s="839"/>
      <c r="AR138" s="839"/>
      <c r="AS138" s="839"/>
      <c r="AT138" s="839"/>
    </row>
    <row r="139" spans="1:57" s="836" customFormat="1">
      <c r="B139" s="142" t="s">
        <v>108</v>
      </c>
      <c r="C139" s="142"/>
      <c r="D139" s="532"/>
      <c r="E139" s="75" t="s">
        <v>1104</v>
      </c>
      <c r="F139" s="892">
        <f t="shared" ref="F139:Y139" si="36">F43</f>
        <v>0</v>
      </c>
      <c r="G139" s="892">
        <f t="shared" si="36"/>
        <v>0</v>
      </c>
      <c r="H139" s="892">
        <f t="shared" si="36"/>
        <v>0</v>
      </c>
      <c r="I139" s="892">
        <f t="shared" si="36"/>
        <v>0</v>
      </c>
      <c r="J139" s="892">
        <f t="shared" si="36"/>
        <v>0</v>
      </c>
      <c r="K139" s="892">
        <f t="shared" si="36"/>
        <v>0</v>
      </c>
      <c r="L139" s="892">
        <f t="shared" si="36"/>
        <v>0</v>
      </c>
      <c r="M139" s="892">
        <f t="shared" si="36"/>
        <v>0</v>
      </c>
      <c r="N139" s="892">
        <f t="shared" si="36"/>
        <v>0</v>
      </c>
      <c r="O139" s="892">
        <f t="shared" si="36"/>
        <v>0</v>
      </c>
      <c r="P139" s="892">
        <f t="shared" si="36"/>
        <v>0</v>
      </c>
      <c r="Q139" s="892">
        <f t="shared" si="36"/>
        <v>0</v>
      </c>
      <c r="R139" s="892">
        <f t="shared" si="36"/>
        <v>0</v>
      </c>
      <c r="S139" s="892">
        <f t="shared" si="36"/>
        <v>0</v>
      </c>
      <c r="T139" s="892">
        <f t="shared" si="36"/>
        <v>0</v>
      </c>
      <c r="U139" s="892">
        <f t="shared" si="36"/>
        <v>0</v>
      </c>
      <c r="V139" s="892">
        <f t="shared" si="36"/>
        <v>0</v>
      </c>
      <c r="W139" s="892">
        <f t="shared" si="36"/>
        <v>0</v>
      </c>
      <c r="X139" s="892">
        <f t="shared" si="36"/>
        <v>0</v>
      </c>
      <c r="Y139" s="892">
        <f t="shared" si="36"/>
        <v>0</v>
      </c>
      <c r="Z139" s="892">
        <f>Z43</f>
        <v>0</v>
      </c>
      <c r="AA139" s="892">
        <f>AA43</f>
        <v>0</v>
      </c>
      <c r="AB139" s="892">
        <f>AB43</f>
        <v>0</v>
      </c>
      <c r="AC139" s="890"/>
      <c r="AF139" s="891" t="str">
        <f t="shared" si="30"/>
        <v/>
      </c>
      <c r="AG139" s="878" t="str">
        <f t="shared" si="31"/>
        <v/>
      </c>
      <c r="AH139" s="878" t="str">
        <f t="shared" si="32"/>
        <v/>
      </c>
      <c r="AI139" s="878" t="str">
        <f t="shared" si="33"/>
        <v/>
      </c>
      <c r="AJ139" s="879" t="str">
        <f t="shared" si="34"/>
        <v/>
      </c>
      <c r="AK139" s="878"/>
      <c r="AL139" s="839"/>
      <c r="AM139" s="839"/>
      <c r="AN139" s="839"/>
      <c r="AO139" s="839"/>
      <c r="AP139" s="839"/>
      <c r="AQ139" s="839"/>
      <c r="AR139" s="839"/>
      <c r="AS139" s="839"/>
      <c r="AT139" s="839"/>
    </row>
    <row r="140" spans="1:57" s="836" customFormat="1">
      <c r="B140" s="142" t="s">
        <v>109</v>
      </c>
      <c r="C140" s="142"/>
      <c r="D140" s="532"/>
      <c r="E140" s="75" t="s">
        <v>1104</v>
      </c>
      <c r="F140" s="892">
        <f t="shared" ref="F140:Y140" si="37">F47</f>
        <v>0</v>
      </c>
      <c r="G140" s="892">
        <f t="shared" si="37"/>
        <v>0</v>
      </c>
      <c r="H140" s="892">
        <f t="shared" si="37"/>
        <v>0</v>
      </c>
      <c r="I140" s="892">
        <f t="shared" si="37"/>
        <v>0</v>
      </c>
      <c r="J140" s="892">
        <f t="shared" si="37"/>
        <v>0</v>
      </c>
      <c r="K140" s="892">
        <f t="shared" si="37"/>
        <v>0</v>
      </c>
      <c r="L140" s="892">
        <f t="shared" si="37"/>
        <v>0</v>
      </c>
      <c r="M140" s="892">
        <f t="shared" si="37"/>
        <v>0</v>
      </c>
      <c r="N140" s="892">
        <f t="shared" si="37"/>
        <v>0</v>
      </c>
      <c r="O140" s="892">
        <f t="shared" si="37"/>
        <v>0</v>
      </c>
      <c r="P140" s="892">
        <f t="shared" si="37"/>
        <v>0</v>
      </c>
      <c r="Q140" s="892">
        <f t="shared" si="37"/>
        <v>0</v>
      </c>
      <c r="R140" s="892">
        <f t="shared" si="37"/>
        <v>0</v>
      </c>
      <c r="S140" s="892">
        <f t="shared" si="37"/>
        <v>0</v>
      </c>
      <c r="T140" s="892">
        <f t="shared" si="37"/>
        <v>0</v>
      </c>
      <c r="U140" s="892">
        <f t="shared" si="37"/>
        <v>0</v>
      </c>
      <c r="V140" s="892">
        <f t="shared" si="37"/>
        <v>0</v>
      </c>
      <c r="W140" s="892">
        <f t="shared" si="37"/>
        <v>0</v>
      </c>
      <c r="X140" s="892">
        <f t="shared" si="37"/>
        <v>0</v>
      </c>
      <c r="Y140" s="892">
        <f t="shared" si="37"/>
        <v>0</v>
      </c>
      <c r="Z140" s="892">
        <f>Z47</f>
        <v>0</v>
      </c>
      <c r="AA140" s="892">
        <f>AA47</f>
        <v>0</v>
      </c>
      <c r="AB140" s="892">
        <f>AB47</f>
        <v>0</v>
      </c>
      <c r="AC140" s="890"/>
      <c r="AF140" s="891" t="str">
        <f t="shared" si="30"/>
        <v/>
      </c>
      <c r="AG140" s="878" t="str">
        <f t="shared" si="31"/>
        <v/>
      </c>
      <c r="AH140" s="878" t="str">
        <f t="shared" si="32"/>
        <v/>
      </c>
      <c r="AI140" s="878" t="str">
        <f t="shared" si="33"/>
        <v/>
      </c>
      <c r="AJ140" s="879" t="str">
        <f t="shared" si="34"/>
        <v/>
      </c>
      <c r="AK140" s="878"/>
      <c r="AL140" s="839"/>
      <c r="AM140" s="839"/>
      <c r="AN140" s="839"/>
      <c r="AO140" s="839"/>
      <c r="AP140" s="839"/>
      <c r="AQ140" s="839"/>
      <c r="AR140" s="839"/>
      <c r="AS140" s="839"/>
      <c r="AT140" s="839"/>
    </row>
    <row r="141" spans="1:57" s="836" customFormat="1" ht="24">
      <c r="B141" s="142" t="s">
        <v>110</v>
      </c>
      <c r="C141" s="142"/>
      <c r="D141" s="532"/>
      <c r="E141" s="75" t="s">
        <v>1104</v>
      </c>
      <c r="F141" s="892">
        <f t="shared" ref="F141:Y141" si="38">F51</f>
        <v>0</v>
      </c>
      <c r="G141" s="892">
        <f t="shared" si="38"/>
        <v>0</v>
      </c>
      <c r="H141" s="892">
        <f t="shared" si="38"/>
        <v>0</v>
      </c>
      <c r="I141" s="892">
        <f t="shared" si="38"/>
        <v>0</v>
      </c>
      <c r="J141" s="892">
        <f t="shared" si="38"/>
        <v>0</v>
      </c>
      <c r="K141" s="892">
        <f t="shared" si="38"/>
        <v>0</v>
      </c>
      <c r="L141" s="892">
        <f t="shared" si="38"/>
        <v>0</v>
      </c>
      <c r="M141" s="892">
        <f t="shared" si="38"/>
        <v>0</v>
      </c>
      <c r="N141" s="892">
        <f t="shared" si="38"/>
        <v>0</v>
      </c>
      <c r="O141" s="892">
        <f t="shared" si="38"/>
        <v>0</v>
      </c>
      <c r="P141" s="892">
        <f t="shared" si="38"/>
        <v>0</v>
      </c>
      <c r="Q141" s="892">
        <f t="shared" si="38"/>
        <v>0</v>
      </c>
      <c r="R141" s="892">
        <f t="shared" si="38"/>
        <v>0</v>
      </c>
      <c r="S141" s="892">
        <f t="shared" si="38"/>
        <v>0</v>
      </c>
      <c r="T141" s="892">
        <f t="shared" si="38"/>
        <v>0</v>
      </c>
      <c r="U141" s="892">
        <f t="shared" si="38"/>
        <v>0</v>
      </c>
      <c r="V141" s="892">
        <f t="shared" si="38"/>
        <v>0</v>
      </c>
      <c r="W141" s="892">
        <f t="shared" si="38"/>
        <v>0</v>
      </c>
      <c r="X141" s="892">
        <f t="shared" si="38"/>
        <v>0</v>
      </c>
      <c r="Y141" s="892">
        <f t="shared" si="38"/>
        <v>0</v>
      </c>
      <c r="Z141" s="892">
        <f>Z51</f>
        <v>0</v>
      </c>
      <c r="AA141" s="892">
        <f>AA51</f>
        <v>0</v>
      </c>
      <c r="AB141" s="892">
        <f>AB51</f>
        <v>0</v>
      </c>
      <c r="AC141" s="890"/>
      <c r="AF141" s="891" t="str">
        <f t="shared" si="30"/>
        <v/>
      </c>
      <c r="AG141" s="878" t="str">
        <f t="shared" si="31"/>
        <v/>
      </c>
      <c r="AH141" s="878" t="str">
        <f t="shared" si="32"/>
        <v/>
      </c>
      <c r="AI141" s="878" t="str">
        <f t="shared" si="33"/>
        <v/>
      </c>
      <c r="AJ141" s="879" t="str">
        <f t="shared" si="34"/>
        <v/>
      </c>
      <c r="AK141" s="878"/>
      <c r="AL141" s="839"/>
      <c r="AM141" s="839"/>
      <c r="AN141" s="839"/>
      <c r="AO141" s="839"/>
      <c r="AP141" s="839"/>
      <c r="AQ141" s="839"/>
      <c r="AR141" s="839"/>
      <c r="AS141" s="839"/>
      <c r="AT141" s="839"/>
    </row>
    <row r="142" spans="1:57" s="836" customFormat="1">
      <c r="B142" s="142" t="s">
        <v>111</v>
      </c>
      <c r="C142" s="142"/>
      <c r="D142" s="532"/>
      <c r="E142" s="75" t="s">
        <v>1104</v>
      </c>
      <c r="F142" s="892">
        <f t="shared" ref="F142:Y142" si="39">F55</f>
        <v>0</v>
      </c>
      <c r="G142" s="892">
        <f t="shared" si="39"/>
        <v>0</v>
      </c>
      <c r="H142" s="892">
        <f t="shared" si="39"/>
        <v>0</v>
      </c>
      <c r="I142" s="892">
        <f t="shared" si="39"/>
        <v>0</v>
      </c>
      <c r="J142" s="892">
        <f t="shared" si="39"/>
        <v>0</v>
      </c>
      <c r="K142" s="892">
        <f t="shared" si="39"/>
        <v>0</v>
      </c>
      <c r="L142" s="892">
        <f t="shared" si="39"/>
        <v>0</v>
      </c>
      <c r="M142" s="892">
        <f t="shared" si="39"/>
        <v>0</v>
      </c>
      <c r="N142" s="892">
        <f t="shared" si="39"/>
        <v>0</v>
      </c>
      <c r="O142" s="892">
        <f t="shared" si="39"/>
        <v>0</v>
      </c>
      <c r="P142" s="892">
        <f t="shared" si="39"/>
        <v>0</v>
      </c>
      <c r="Q142" s="892">
        <f t="shared" si="39"/>
        <v>0</v>
      </c>
      <c r="R142" s="892">
        <f t="shared" si="39"/>
        <v>0</v>
      </c>
      <c r="S142" s="892">
        <f t="shared" si="39"/>
        <v>0</v>
      </c>
      <c r="T142" s="892">
        <f t="shared" si="39"/>
        <v>0</v>
      </c>
      <c r="U142" s="892">
        <f t="shared" si="39"/>
        <v>0</v>
      </c>
      <c r="V142" s="892">
        <f t="shared" si="39"/>
        <v>0</v>
      </c>
      <c r="W142" s="892">
        <f t="shared" si="39"/>
        <v>0</v>
      </c>
      <c r="X142" s="892">
        <f t="shared" si="39"/>
        <v>0</v>
      </c>
      <c r="Y142" s="892">
        <f t="shared" si="39"/>
        <v>0</v>
      </c>
      <c r="Z142" s="892">
        <f>Z55</f>
        <v>0</v>
      </c>
      <c r="AA142" s="892">
        <f>AA55</f>
        <v>0</v>
      </c>
      <c r="AB142" s="892">
        <f>AB55</f>
        <v>0</v>
      </c>
      <c r="AC142" s="890"/>
      <c r="AF142" s="891" t="str">
        <f t="shared" si="30"/>
        <v/>
      </c>
      <c r="AG142" s="878" t="str">
        <f t="shared" si="31"/>
        <v/>
      </c>
      <c r="AH142" s="878" t="str">
        <f t="shared" si="32"/>
        <v/>
      </c>
      <c r="AI142" s="878" t="str">
        <f t="shared" si="33"/>
        <v/>
      </c>
      <c r="AJ142" s="879" t="str">
        <f t="shared" si="34"/>
        <v/>
      </c>
      <c r="AK142" s="878"/>
      <c r="AL142" s="839"/>
      <c r="AM142" s="839"/>
      <c r="AN142" s="839"/>
      <c r="AO142" s="839"/>
      <c r="AP142" s="839"/>
      <c r="AQ142" s="839"/>
      <c r="AR142" s="839"/>
      <c r="AS142" s="839"/>
      <c r="AT142" s="839"/>
    </row>
    <row r="143" spans="1:57" s="836" customFormat="1">
      <c r="B143" s="142" t="s">
        <v>112</v>
      </c>
      <c r="C143" s="142"/>
      <c r="D143" s="532"/>
      <c r="E143" s="75" t="s">
        <v>1104</v>
      </c>
      <c r="F143" s="892">
        <f t="shared" ref="F143:Z143" si="40">F58</f>
        <v>0</v>
      </c>
      <c r="G143" s="892">
        <f t="shared" si="40"/>
        <v>0</v>
      </c>
      <c r="H143" s="892">
        <f t="shared" si="40"/>
        <v>0</v>
      </c>
      <c r="I143" s="892">
        <f t="shared" si="40"/>
        <v>0</v>
      </c>
      <c r="J143" s="892">
        <f t="shared" si="40"/>
        <v>0</v>
      </c>
      <c r="K143" s="892">
        <f t="shared" si="40"/>
        <v>0</v>
      </c>
      <c r="L143" s="892">
        <f t="shared" si="40"/>
        <v>0</v>
      </c>
      <c r="M143" s="892">
        <f t="shared" si="40"/>
        <v>0</v>
      </c>
      <c r="N143" s="892">
        <f t="shared" si="40"/>
        <v>0</v>
      </c>
      <c r="O143" s="892">
        <f t="shared" si="40"/>
        <v>0</v>
      </c>
      <c r="P143" s="892">
        <f t="shared" si="40"/>
        <v>0</v>
      </c>
      <c r="Q143" s="892">
        <f t="shared" si="40"/>
        <v>0</v>
      </c>
      <c r="R143" s="892">
        <f t="shared" si="40"/>
        <v>0</v>
      </c>
      <c r="S143" s="892">
        <f t="shared" si="40"/>
        <v>0</v>
      </c>
      <c r="T143" s="892">
        <f t="shared" si="40"/>
        <v>0</v>
      </c>
      <c r="U143" s="892">
        <f t="shared" si="40"/>
        <v>0</v>
      </c>
      <c r="V143" s="892">
        <f t="shared" si="40"/>
        <v>0</v>
      </c>
      <c r="W143" s="892">
        <f t="shared" si="40"/>
        <v>0</v>
      </c>
      <c r="X143" s="892">
        <f t="shared" si="40"/>
        <v>0</v>
      </c>
      <c r="Y143" s="892">
        <f t="shared" si="40"/>
        <v>0</v>
      </c>
      <c r="Z143" s="892">
        <f t="shared" si="40"/>
        <v>0</v>
      </c>
      <c r="AA143" s="892">
        <f>AA58</f>
        <v>0</v>
      </c>
      <c r="AB143" s="892">
        <f>AB58</f>
        <v>0</v>
      </c>
      <c r="AC143" s="890"/>
      <c r="AF143" s="891" t="str">
        <f t="shared" si="30"/>
        <v/>
      </c>
      <c r="AG143" s="878" t="str">
        <f t="shared" si="31"/>
        <v/>
      </c>
      <c r="AH143" s="878" t="str">
        <f t="shared" si="32"/>
        <v/>
      </c>
      <c r="AI143" s="878" t="str">
        <f t="shared" si="33"/>
        <v/>
      </c>
      <c r="AJ143" s="879" t="str">
        <f t="shared" si="34"/>
        <v/>
      </c>
      <c r="AK143" s="878"/>
      <c r="AL143" s="839"/>
      <c r="AM143" s="839"/>
      <c r="AN143" s="839"/>
      <c r="AO143" s="839"/>
      <c r="AP143" s="839"/>
      <c r="AQ143" s="839"/>
      <c r="AR143" s="839"/>
      <c r="AS143" s="839"/>
      <c r="AT143" s="839"/>
    </row>
    <row r="144" spans="1:57" s="836" customFormat="1">
      <c r="B144" s="142" t="s">
        <v>113</v>
      </c>
      <c r="C144" s="142"/>
      <c r="D144" s="532"/>
      <c r="E144" s="75" t="s">
        <v>1104</v>
      </c>
      <c r="F144" s="892">
        <f t="shared" ref="F144:Y144" si="41">F62</f>
        <v>0</v>
      </c>
      <c r="G144" s="892">
        <f t="shared" si="41"/>
        <v>0</v>
      </c>
      <c r="H144" s="892">
        <f t="shared" si="41"/>
        <v>0</v>
      </c>
      <c r="I144" s="892">
        <f t="shared" si="41"/>
        <v>0</v>
      </c>
      <c r="J144" s="892">
        <f t="shared" si="41"/>
        <v>0</v>
      </c>
      <c r="K144" s="892">
        <f t="shared" si="41"/>
        <v>0</v>
      </c>
      <c r="L144" s="892">
        <f t="shared" si="41"/>
        <v>0</v>
      </c>
      <c r="M144" s="892">
        <f t="shared" si="41"/>
        <v>0</v>
      </c>
      <c r="N144" s="892">
        <f t="shared" si="41"/>
        <v>0</v>
      </c>
      <c r="O144" s="892">
        <f t="shared" si="41"/>
        <v>0</v>
      </c>
      <c r="P144" s="892">
        <f t="shared" si="41"/>
        <v>0</v>
      </c>
      <c r="Q144" s="892">
        <f t="shared" si="41"/>
        <v>0</v>
      </c>
      <c r="R144" s="892">
        <f t="shared" si="41"/>
        <v>0</v>
      </c>
      <c r="S144" s="892">
        <f t="shared" si="41"/>
        <v>0</v>
      </c>
      <c r="T144" s="892">
        <f t="shared" si="41"/>
        <v>0</v>
      </c>
      <c r="U144" s="892">
        <f t="shared" si="41"/>
        <v>0</v>
      </c>
      <c r="V144" s="892">
        <f t="shared" si="41"/>
        <v>0</v>
      </c>
      <c r="W144" s="892">
        <f t="shared" si="41"/>
        <v>0</v>
      </c>
      <c r="X144" s="892">
        <f t="shared" si="41"/>
        <v>0</v>
      </c>
      <c r="Y144" s="892">
        <f t="shared" si="41"/>
        <v>0</v>
      </c>
      <c r="Z144" s="892">
        <f>Z62</f>
        <v>0</v>
      </c>
      <c r="AA144" s="892">
        <f>AA62</f>
        <v>0</v>
      </c>
      <c r="AB144" s="892">
        <f>AB62</f>
        <v>0</v>
      </c>
      <c r="AC144" s="890"/>
      <c r="AF144" s="891" t="str">
        <f t="shared" si="30"/>
        <v/>
      </c>
      <c r="AG144" s="878" t="str">
        <f t="shared" si="31"/>
        <v/>
      </c>
      <c r="AH144" s="878" t="str">
        <f t="shared" si="32"/>
        <v/>
      </c>
      <c r="AI144" s="878" t="str">
        <f t="shared" si="33"/>
        <v/>
      </c>
      <c r="AJ144" s="879" t="str">
        <f t="shared" si="34"/>
        <v/>
      </c>
      <c r="AK144" s="878"/>
      <c r="AL144" s="839"/>
      <c r="AM144" s="839"/>
      <c r="AN144" s="839"/>
      <c r="AO144" s="839"/>
      <c r="AP144" s="839"/>
      <c r="AQ144" s="839"/>
      <c r="AR144" s="839"/>
      <c r="AS144" s="839"/>
      <c r="AT144" s="839"/>
    </row>
    <row r="145" spans="1:46" s="836" customFormat="1">
      <c r="B145" s="143" t="s">
        <v>114</v>
      </c>
      <c r="C145" s="143"/>
      <c r="D145" s="532"/>
      <c r="E145" s="75" t="s">
        <v>1104</v>
      </c>
      <c r="F145" s="893">
        <f t="shared" ref="F145:Z145" si="42">SUM(F137:F144)</f>
        <v>0</v>
      </c>
      <c r="G145" s="893">
        <f t="shared" si="42"/>
        <v>0</v>
      </c>
      <c r="H145" s="893">
        <f t="shared" si="42"/>
        <v>0</v>
      </c>
      <c r="I145" s="893">
        <f t="shared" si="42"/>
        <v>0</v>
      </c>
      <c r="J145" s="893">
        <f t="shared" si="42"/>
        <v>0</v>
      </c>
      <c r="K145" s="893">
        <f t="shared" si="42"/>
        <v>0</v>
      </c>
      <c r="L145" s="893">
        <f t="shared" si="42"/>
        <v>0</v>
      </c>
      <c r="M145" s="893">
        <f t="shared" si="42"/>
        <v>0</v>
      </c>
      <c r="N145" s="893">
        <f t="shared" si="42"/>
        <v>0</v>
      </c>
      <c r="O145" s="893">
        <f t="shared" si="42"/>
        <v>0</v>
      </c>
      <c r="P145" s="893">
        <f t="shared" si="42"/>
        <v>0</v>
      </c>
      <c r="Q145" s="893">
        <f t="shared" si="42"/>
        <v>0</v>
      </c>
      <c r="R145" s="893">
        <f t="shared" si="42"/>
        <v>0</v>
      </c>
      <c r="S145" s="893">
        <f t="shared" si="42"/>
        <v>0</v>
      </c>
      <c r="T145" s="893">
        <f t="shared" si="42"/>
        <v>0</v>
      </c>
      <c r="U145" s="893">
        <f t="shared" si="42"/>
        <v>0</v>
      </c>
      <c r="V145" s="893">
        <f t="shared" si="42"/>
        <v>0</v>
      </c>
      <c r="W145" s="893">
        <f t="shared" si="42"/>
        <v>0</v>
      </c>
      <c r="X145" s="893">
        <f t="shared" si="42"/>
        <v>0</v>
      </c>
      <c r="Y145" s="893">
        <f t="shared" si="42"/>
        <v>0</v>
      </c>
      <c r="Z145" s="893">
        <f t="shared" si="42"/>
        <v>0</v>
      </c>
      <c r="AA145" s="893">
        <f>SUM(AA137:AA144)</f>
        <v>0</v>
      </c>
      <c r="AB145" s="893">
        <f>SUM(AB137:AB144)</f>
        <v>0</v>
      </c>
      <c r="AC145" s="890"/>
      <c r="AF145" s="891" t="str">
        <f t="shared" si="30"/>
        <v/>
      </c>
      <c r="AG145" s="878" t="str">
        <f t="shared" si="31"/>
        <v/>
      </c>
      <c r="AH145" s="878" t="str">
        <f t="shared" si="32"/>
        <v/>
      </c>
      <c r="AI145" s="878" t="str">
        <f t="shared" si="33"/>
        <v/>
      </c>
      <c r="AJ145" s="879" t="str">
        <f t="shared" si="34"/>
        <v/>
      </c>
      <c r="AK145" s="878"/>
      <c r="AL145" s="839"/>
      <c r="AM145" s="839"/>
      <c r="AN145" s="839"/>
      <c r="AO145" s="839"/>
      <c r="AP145" s="839"/>
      <c r="AQ145" s="839"/>
      <c r="AR145" s="839"/>
      <c r="AS145" s="839"/>
      <c r="AT145" s="839"/>
    </row>
    <row r="146" spans="1:46" s="836" customFormat="1">
      <c r="B146" s="144" t="s">
        <v>123</v>
      </c>
      <c r="C146" s="640"/>
      <c r="D146" s="533"/>
      <c r="E146" s="894"/>
      <c r="F146" s="895" t="e">
        <f t="shared" ref="F146:AA146" si="43">F145/F134-1</f>
        <v>#DIV/0!</v>
      </c>
      <c r="G146" s="895" t="e">
        <f t="shared" si="43"/>
        <v>#DIV/0!</v>
      </c>
      <c r="H146" s="895" t="e">
        <f t="shared" si="43"/>
        <v>#DIV/0!</v>
      </c>
      <c r="I146" s="895" t="e">
        <f t="shared" si="43"/>
        <v>#DIV/0!</v>
      </c>
      <c r="J146" s="895" t="e">
        <f t="shared" si="43"/>
        <v>#DIV/0!</v>
      </c>
      <c r="K146" s="895" t="e">
        <f t="shared" si="43"/>
        <v>#DIV/0!</v>
      </c>
      <c r="L146" s="895" t="e">
        <f t="shared" si="43"/>
        <v>#DIV/0!</v>
      </c>
      <c r="M146" s="895" t="e">
        <f t="shared" si="43"/>
        <v>#DIV/0!</v>
      </c>
      <c r="N146" s="895" t="e">
        <f t="shared" si="43"/>
        <v>#DIV/0!</v>
      </c>
      <c r="O146" s="895" t="e">
        <f t="shared" si="43"/>
        <v>#DIV/0!</v>
      </c>
      <c r="P146" s="895" t="e">
        <f t="shared" si="43"/>
        <v>#DIV/0!</v>
      </c>
      <c r="Q146" s="895" t="e">
        <f t="shared" si="43"/>
        <v>#DIV/0!</v>
      </c>
      <c r="R146" s="895" t="e">
        <f t="shared" si="43"/>
        <v>#DIV/0!</v>
      </c>
      <c r="S146" s="895" t="e">
        <f t="shared" si="43"/>
        <v>#DIV/0!</v>
      </c>
      <c r="T146" s="895" t="e">
        <f t="shared" si="43"/>
        <v>#DIV/0!</v>
      </c>
      <c r="U146" s="895" t="e">
        <f t="shared" si="43"/>
        <v>#DIV/0!</v>
      </c>
      <c r="V146" s="895" t="e">
        <f t="shared" si="43"/>
        <v>#DIV/0!</v>
      </c>
      <c r="W146" s="895" t="e">
        <f t="shared" si="43"/>
        <v>#DIV/0!</v>
      </c>
      <c r="X146" s="895" t="e">
        <f t="shared" si="43"/>
        <v>#DIV/0!</v>
      </c>
      <c r="Y146" s="895" t="e">
        <f t="shared" si="43"/>
        <v>#DIV/0!</v>
      </c>
      <c r="Z146" s="895" t="e">
        <f t="shared" si="43"/>
        <v>#DIV/0!</v>
      </c>
      <c r="AA146" s="895" t="e">
        <f t="shared" si="43"/>
        <v>#DIV/0!</v>
      </c>
      <c r="AB146" s="895" t="e">
        <f t="shared" ref="AB146" si="44">AB145/AB134-1</f>
        <v>#DIV/0!</v>
      </c>
      <c r="AC146" s="890"/>
      <c r="AF146" s="877"/>
      <c r="AG146" s="839"/>
      <c r="AH146" s="878"/>
      <c r="AI146" s="878"/>
      <c r="AJ146" s="879"/>
      <c r="AK146" s="878"/>
      <c r="AL146" s="839"/>
      <c r="AM146" s="839"/>
      <c r="AN146" s="839"/>
      <c r="AO146" s="839"/>
      <c r="AP146" s="839"/>
      <c r="AQ146" s="839"/>
      <c r="AR146" s="839"/>
      <c r="AS146" s="839"/>
      <c r="AT146" s="839"/>
    </row>
    <row r="147" spans="1:46" s="836" customFormat="1">
      <c r="B147" s="179"/>
      <c r="C147" s="179"/>
      <c r="D147" s="532"/>
      <c r="E147" s="896"/>
      <c r="F147" s="671"/>
      <c r="G147" s="671"/>
      <c r="H147" s="671"/>
      <c r="I147" s="671"/>
      <c r="J147" s="671"/>
      <c r="K147" s="671"/>
      <c r="L147" s="671"/>
      <c r="M147" s="671"/>
      <c r="N147" s="671"/>
      <c r="O147" s="671"/>
      <c r="P147" s="671"/>
      <c r="Q147" s="671"/>
      <c r="R147" s="671"/>
      <c r="S147" s="671"/>
      <c r="T147" s="671"/>
      <c r="U147" s="671"/>
      <c r="V147" s="671"/>
      <c r="W147" s="671"/>
      <c r="X147" s="890"/>
      <c r="Y147" s="890"/>
      <c r="Z147" s="890"/>
      <c r="AA147" s="890"/>
      <c r="AB147" s="890"/>
      <c r="AC147" s="890"/>
      <c r="AF147" s="877"/>
      <c r="AG147" s="839"/>
      <c r="AH147" s="878"/>
      <c r="AI147" s="878"/>
      <c r="AJ147" s="879"/>
      <c r="AK147" s="878"/>
      <c r="AL147" s="839"/>
      <c r="AM147" s="839"/>
      <c r="AN147" s="839"/>
      <c r="AO147" s="839"/>
      <c r="AP147" s="839"/>
      <c r="AQ147" s="839"/>
      <c r="AR147" s="839"/>
      <c r="AS147" s="839"/>
      <c r="AT147" s="839"/>
    </row>
    <row r="148" spans="1:46" s="836" customFormat="1">
      <c r="A148" s="884" t="s">
        <v>115</v>
      </c>
      <c r="B148" s="178"/>
      <c r="C148" s="178"/>
      <c r="D148" s="532"/>
      <c r="E148" s="215"/>
      <c r="F148" s="890"/>
      <c r="G148" s="890"/>
      <c r="H148" s="890"/>
      <c r="I148" s="890"/>
      <c r="J148" s="890"/>
      <c r="K148" s="890"/>
      <c r="L148" s="890"/>
      <c r="M148" s="890"/>
      <c r="N148" s="890"/>
      <c r="O148" s="890"/>
      <c r="P148" s="890"/>
      <c r="Q148" s="890"/>
      <c r="R148" s="890"/>
      <c r="S148" s="890"/>
      <c r="T148" s="890"/>
      <c r="U148" s="890"/>
      <c r="V148" s="890"/>
      <c r="W148" s="890"/>
      <c r="X148" s="890"/>
      <c r="Y148" s="890"/>
      <c r="Z148" s="890"/>
      <c r="AA148" s="890"/>
      <c r="AB148" s="890"/>
      <c r="AC148" s="890"/>
      <c r="AF148" s="877"/>
      <c r="AG148" s="839"/>
      <c r="AH148" s="878"/>
      <c r="AI148" s="878"/>
      <c r="AJ148" s="879"/>
      <c r="AK148" s="878"/>
      <c r="AL148" s="839"/>
      <c r="AM148" s="839"/>
      <c r="AN148" s="839"/>
      <c r="AO148" s="839"/>
      <c r="AP148" s="839"/>
      <c r="AQ148" s="839"/>
      <c r="AR148" s="839"/>
      <c r="AS148" s="839"/>
      <c r="AT148" s="839"/>
    </row>
    <row r="149" spans="1:46" s="836" customFormat="1" ht="24">
      <c r="B149" s="142" t="s">
        <v>116</v>
      </c>
      <c r="C149" s="142"/>
      <c r="D149" s="532"/>
      <c r="E149" s="75" t="s">
        <v>1104</v>
      </c>
      <c r="F149" s="892">
        <f>F34</f>
        <v>0</v>
      </c>
      <c r="G149" s="892">
        <f t="shared" ref="G149:X149" si="45">G34</f>
        <v>0</v>
      </c>
      <c r="H149" s="892">
        <f t="shared" si="45"/>
        <v>0</v>
      </c>
      <c r="I149" s="892">
        <f t="shared" si="45"/>
        <v>0</v>
      </c>
      <c r="J149" s="892">
        <f t="shared" si="45"/>
        <v>0</v>
      </c>
      <c r="K149" s="892">
        <f t="shared" si="45"/>
        <v>0</v>
      </c>
      <c r="L149" s="892">
        <f t="shared" si="45"/>
        <v>0</v>
      </c>
      <c r="M149" s="892">
        <f t="shared" si="45"/>
        <v>0</v>
      </c>
      <c r="N149" s="892">
        <f t="shared" si="45"/>
        <v>0</v>
      </c>
      <c r="O149" s="892">
        <f t="shared" si="45"/>
        <v>0</v>
      </c>
      <c r="P149" s="892">
        <f t="shared" si="45"/>
        <v>0</v>
      </c>
      <c r="Q149" s="892">
        <f t="shared" si="45"/>
        <v>0</v>
      </c>
      <c r="R149" s="892">
        <f t="shared" si="45"/>
        <v>0</v>
      </c>
      <c r="S149" s="892">
        <f t="shared" si="45"/>
        <v>0</v>
      </c>
      <c r="T149" s="892">
        <f t="shared" si="45"/>
        <v>0</v>
      </c>
      <c r="U149" s="892">
        <f t="shared" si="45"/>
        <v>0</v>
      </c>
      <c r="V149" s="892">
        <f t="shared" si="45"/>
        <v>0</v>
      </c>
      <c r="W149" s="892">
        <f t="shared" si="45"/>
        <v>0</v>
      </c>
      <c r="X149" s="892">
        <f t="shared" si="45"/>
        <v>0</v>
      </c>
      <c r="Y149" s="892">
        <f>Y34</f>
        <v>0</v>
      </c>
      <c r="Z149" s="892">
        <f>Z34</f>
        <v>0</v>
      </c>
      <c r="AA149" s="892">
        <f>AA34</f>
        <v>0</v>
      </c>
      <c r="AB149" s="892">
        <f>AB34</f>
        <v>0</v>
      </c>
      <c r="AC149" s="890"/>
      <c r="AF149" s="891" t="str">
        <f t="shared" ref="AF149:AF157" si="46">IF(AND(Y149&lt;&gt;0,Z149&lt;&gt;""),(Z149/Y149-1),"")</f>
        <v/>
      </c>
      <c r="AG149" s="878" t="str">
        <f t="shared" ref="AG149:AG157" si="47">IF(AND(X149&lt;&gt;0,Y149&lt;&gt;""),(Y149/X149-1),"")</f>
        <v/>
      </c>
      <c r="AH149" s="878" t="str">
        <f t="shared" ref="AH149:AH157" si="48">IF(AND(W149&lt;&gt;0,X149&lt;&gt;""),(X149/W149-1),"")</f>
        <v/>
      </c>
      <c r="AI149" s="878" t="str">
        <f t="shared" ref="AI149:AI157" si="49">IF(AND(V149&lt;&gt;0,V149&lt;&gt;""),(W149/V149-1),"")</f>
        <v/>
      </c>
      <c r="AJ149" s="879" t="str">
        <f t="shared" ref="AJ149:AJ157" si="50">IF(AND(U149&lt;&gt;0,U149&lt;&gt;""),(V149/U149-1),"")</f>
        <v/>
      </c>
      <c r="AK149" s="878"/>
      <c r="AL149" s="839"/>
      <c r="AM149" s="839"/>
      <c r="AN149" s="839"/>
      <c r="AO149" s="839"/>
      <c r="AP149" s="839"/>
      <c r="AQ149" s="839"/>
      <c r="AR149" s="839"/>
      <c r="AS149" s="839"/>
      <c r="AT149" s="839"/>
    </row>
    <row r="150" spans="1:46" s="836" customFormat="1">
      <c r="B150" s="142" t="s">
        <v>117</v>
      </c>
      <c r="C150" s="142"/>
      <c r="D150" s="532"/>
      <c r="E150" s="75" t="s">
        <v>1104</v>
      </c>
      <c r="F150" s="892">
        <f>F38</f>
        <v>0</v>
      </c>
      <c r="G150" s="892">
        <f t="shared" ref="G150:X150" si="51">G38</f>
        <v>0</v>
      </c>
      <c r="H150" s="892">
        <f t="shared" si="51"/>
        <v>0</v>
      </c>
      <c r="I150" s="892">
        <f t="shared" si="51"/>
        <v>0</v>
      </c>
      <c r="J150" s="892">
        <f t="shared" si="51"/>
        <v>0</v>
      </c>
      <c r="K150" s="892">
        <f t="shared" si="51"/>
        <v>0</v>
      </c>
      <c r="L150" s="892">
        <f t="shared" si="51"/>
        <v>0</v>
      </c>
      <c r="M150" s="892">
        <f t="shared" si="51"/>
        <v>0</v>
      </c>
      <c r="N150" s="892">
        <f t="shared" si="51"/>
        <v>0</v>
      </c>
      <c r="O150" s="892">
        <f t="shared" si="51"/>
        <v>0</v>
      </c>
      <c r="P150" s="892">
        <f t="shared" si="51"/>
        <v>0</v>
      </c>
      <c r="Q150" s="892">
        <f t="shared" si="51"/>
        <v>0</v>
      </c>
      <c r="R150" s="892">
        <f t="shared" si="51"/>
        <v>0</v>
      </c>
      <c r="S150" s="892">
        <f t="shared" si="51"/>
        <v>0</v>
      </c>
      <c r="T150" s="892">
        <f t="shared" si="51"/>
        <v>0</v>
      </c>
      <c r="U150" s="892">
        <f t="shared" si="51"/>
        <v>0</v>
      </c>
      <c r="V150" s="892">
        <f t="shared" si="51"/>
        <v>0</v>
      </c>
      <c r="W150" s="892">
        <f t="shared" si="51"/>
        <v>0</v>
      </c>
      <c r="X150" s="892">
        <f t="shared" si="51"/>
        <v>0</v>
      </c>
      <c r="Y150" s="892">
        <f>Y38</f>
        <v>0</v>
      </c>
      <c r="Z150" s="892">
        <f>Z38</f>
        <v>0</v>
      </c>
      <c r="AA150" s="892">
        <f>AA38</f>
        <v>0</v>
      </c>
      <c r="AB150" s="892">
        <f>AB38</f>
        <v>0</v>
      </c>
      <c r="AC150" s="890"/>
      <c r="AF150" s="891" t="str">
        <f t="shared" si="46"/>
        <v/>
      </c>
      <c r="AG150" s="878" t="str">
        <f t="shared" si="47"/>
        <v/>
      </c>
      <c r="AH150" s="878" t="str">
        <f t="shared" si="48"/>
        <v/>
      </c>
      <c r="AI150" s="878" t="str">
        <f t="shared" si="49"/>
        <v/>
      </c>
      <c r="AJ150" s="879" t="str">
        <f t="shared" si="50"/>
        <v/>
      </c>
      <c r="AK150" s="878"/>
      <c r="AL150" s="839"/>
      <c r="AM150" s="839"/>
      <c r="AN150" s="839"/>
      <c r="AO150" s="839"/>
      <c r="AP150" s="839"/>
      <c r="AQ150" s="839"/>
      <c r="AR150" s="839"/>
      <c r="AS150" s="839"/>
      <c r="AT150" s="839"/>
    </row>
    <row r="151" spans="1:46" s="836" customFormat="1">
      <c r="B151" s="142" t="s">
        <v>118</v>
      </c>
      <c r="C151" s="142"/>
      <c r="D151" s="532"/>
      <c r="E151" s="75" t="s">
        <v>1104</v>
      </c>
      <c r="F151" s="890">
        <f>+F42</f>
        <v>0</v>
      </c>
      <c r="G151" s="890">
        <f t="shared" ref="G151:X151" si="52">+G42</f>
        <v>0</v>
      </c>
      <c r="H151" s="890">
        <f t="shared" si="52"/>
        <v>0</v>
      </c>
      <c r="I151" s="890">
        <f t="shared" si="52"/>
        <v>0</v>
      </c>
      <c r="J151" s="890">
        <f t="shared" si="52"/>
        <v>0</v>
      </c>
      <c r="K151" s="890">
        <f t="shared" si="52"/>
        <v>0</v>
      </c>
      <c r="L151" s="890">
        <f t="shared" si="52"/>
        <v>0</v>
      </c>
      <c r="M151" s="890">
        <f t="shared" si="52"/>
        <v>0</v>
      </c>
      <c r="N151" s="890">
        <f t="shared" si="52"/>
        <v>0</v>
      </c>
      <c r="O151" s="890">
        <f t="shared" si="52"/>
        <v>0</v>
      </c>
      <c r="P151" s="890">
        <f t="shared" si="52"/>
        <v>0</v>
      </c>
      <c r="Q151" s="890">
        <f t="shared" si="52"/>
        <v>0</v>
      </c>
      <c r="R151" s="890">
        <f t="shared" si="52"/>
        <v>0</v>
      </c>
      <c r="S151" s="890">
        <f t="shared" si="52"/>
        <v>0</v>
      </c>
      <c r="T151" s="890">
        <f t="shared" si="52"/>
        <v>0</v>
      </c>
      <c r="U151" s="890">
        <f t="shared" si="52"/>
        <v>0</v>
      </c>
      <c r="V151" s="890">
        <f t="shared" si="52"/>
        <v>0</v>
      </c>
      <c r="W151" s="890">
        <f t="shared" si="52"/>
        <v>0</v>
      </c>
      <c r="X151" s="890">
        <f t="shared" si="52"/>
        <v>0</v>
      </c>
      <c r="Y151" s="890">
        <f>+Y42</f>
        <v>0</v>
      </c>
      <c r="Z151" s="890">
        <f>+Z42</f>
        <v>0</v>
      </c>
      <c r="AA151" s="890">
        <f>+AA42</f>
        <v>0</v>
      </c>
      <c r="AB151" s="890">
        <f>+AB42</f>
        <v>0</v>
      </c>
      <c r="AC151" s="890"/>
      <c r="AF151" s="891" t="str">
        <f t="shared" si="46"/>
        <v/>
      </c>
      <c r="AG151" s="878" t="str">
        <f t="shared" si="47"/>
        <v/>
      </c>
      <c r="AH151" s="878" t="str">
        <f t="shared" si="48"/>
        <v/>
      </c>
      <c r="AI151" s="878" t="str">
        <f t="shared" si="49"/>
        <v/>
      </c>
      <c r="AJ151" s="879" t="str">
        <f t="shared" si="50"/>
        <v/>
      </c>
      <c r="AK151" s="878"/>
      <c r="AL151" s="839"/>
      <c r="AM151" s="839"/>
      <c r="AN151" s="839"/>
      <c r="AO151" s="839"/>
      <c r="AP151" s="839"/>
      <c r="AQ151" s="839"/>
      <c r="AR151" s="839"/>
      <c r="AS151" s="839"/>
      <c r="AT151" s="839"/>
    </row>
    <row r="152" spans="1:46" s="836" customFormat="1">
      <c r="B152" s="142" t="s">
        <v>119</v>
      </c>
      <c r="C152" s="142"/>
      <c r="D152" s="532"/>
      <c r="E152" s="75" t="s">
        <v>1104</v>
      </c>
      <c r="F152" s="890">
        <f>+F46</f>
        <v>0</v>
      </c>
      <c r="G152" s="890">
        <f t="shared" ref="G152:X152" si="53">+G46</f>
        <v>0</v>
      </c>
      <c r="H152" s="890">
        <f t="shared" si="53"/>
        <v>0</v>
      </c>
      <c r="I152" s="890">
        <f t="shared" si="53"/>
        <v>0</v>
      </c>
      <c r="J152" s="890">
        <f t="shared" si="53"/>
        <v>0</v>
      </c>
      <c r="K152" s="890">
        <f t="shared" si="53"/>
        <v>0</v>
      </c>
      <c r="L152" s="890">
        <f t="shared" si="53"/>
        <v>0</v>
      </c>
      <c r="M152" s="890">
        <f t="shared" si="53"/>
        <v>0</v>
      </c>
      <c r="N152" s="890">
        <f t="shared" si="53"/>
        <v>0</v>
      </c>
      <c r="O152" s="890">
        <f t="shared" si="53"/>
        <v>0</v>
      </c>
      <c r="P152" s="890">
        <f t="shared" si="53"/>
        <v>0</v>
      </c>
      <c r="Q152" s="890">
        <f t="shared" si="53"/>
        <v>0</v>
      </c>
      <c r="R152" s="890">
        <f t="shared" si="53"/>
        <v>0</v>
      </c>
      <c r="S152" s="890">
        <f t="shared" si="53"/>
        <v>0</v>
      </c>
      <c r="T152" s="890">
        <f t="shared" si="53"/>
        <v>0</v>
      </c>
      <c r="U152" s="890">
        <f t="shared" si="53"/>
        <v>0</v>
      </c>
      <c r="V152" s="890">
        <f t="shared" si="53"/>
        <v>0</v>
      </c>
      <c r="W152" s="890">
        <f t="shared" si="53"/>
        <v>0</v>
      </c>
      <c r="X152" s="890">
        <f t="shared" si="53"/>
        <v>0</v>
      </c>
      <c r="Y152" s="890">
        <f>+Y46</f>
        <v>0</v>
      </c>
      <c r="Z152" s="890">
        <f>+Z46</f>
        <v>0</v>
      </c>
      <c r="AA152" s="890">
        <f>+AA46</f>
        <v>0</v>
      </c>
      <c r="AB152" s="890">
        <f>+AB46</f>
        <v>0</v>
      </c>
      <c r="AC152" s="890"/>
      <c r="AF152" s="891" t="str">
        <f t="shared" si="46"/>
        <v/>
      </c>
      <c r="AG152" s="878" t="str">
        <f t="shared" si="47"/>
        <v/>
      </c>
      <c r="AH152" s="878" t="str">
        <f t="shared" si="48"/>
        <v/>
      </c>
      <c r="AI152" s="878" t="str">
        <f t="shared" si="49"/>
        <v/>
      </c>
      <c r="AJ152" s="879" t="str">
        <f t="shared" si="50"/>
        <v/>
      </c>
      <c r="AK152" s="878"/>
      <c r="AL152" s="839"/>
      <c r="AM152" s="839"/>
      <c r="AN152" s="839"/>
      <c r="AO152" s="839"/>
      <c r="AP152" s="839"/>
      <c r="AQ152" s="839"/>
      <c r="AR152" s="839"/>
      <c r="AS152" s="839"/>
      <c r="AT152" s="839"/>
    </row>
    <row r="153" spans="1:46" s="836" customFormat="1" ht="24">
      <c r="B153" s="142" t="s">
        <v>120</v>
      </c>
      <c r="C153" s="142"/>
      <c r="D153" s="532"/>
      <c r="E153" s="75" t="s">
        <v>1104</v>
      </c>
      <c r="F153" s="890">
        <f>+F50</f>
        <v>0</v>
      </c>
      <c r="G153" s="890">
        <f t="shared" ref="G153:X153" si="54">+G50</f>
        <v>0</v>
      </c>
      <c r="H153" s="890">
        <f t="shared" si="54"/>
        <v>0</v>
      </c>
      <c r="I153" s="890">
        <f t="shared" si="54"/>
        <v>0</v>
      </c>
      <c r="J153" s="890">
        <f t="shared" si="54"/>
        <v>0</v>
      </c>
      <c r="K153" s="890">
        <f t="shared" si="54"/>
        <v>0</v>
      </c>
      <c r="L153" s="890">
        <f t="shared" si="54"/>
        <v>0</v>
      </c>
      <c r="M153" s="890">
        <f t="shared" si="54"/>
        <v>0</v>
      </c>
      <c r="N153" s="890">
        <f t="shared" si="54"/>
        <v>0</v>
      </c>
      <c r="O153" s="890">
        <f t="shared" si="54"/>
        <v>0</v>
      </c>
      <c r="P153" s="890">
        <f t="shared" si="54"/>
        <v>0</v>
      </c>
      <c r="Q153" s="890">
        <f t="shared" si="54"/>
        <v>0</v>
      </c>
      <c r="R153" s="890">
        <f t="shared" si="54"/>
        <v>0</v>
      </c>
      <c r="S153" s="890">
        <f t="shared" si="54"/>
        <v>0</v>
      </c>
      <c r="T153" s="890">
        <f t="shared" si="54"/>
        <v>0</v>
      </c>
      <c r="U153" s="890">
        <f t="shared" si="54"/>
        <v>0</v>
      </c>
      <c r="V153" s="890">
        <f t="shared" si="54"/>
        <v>0</v>
      </c>
      <c r="W153" s="890">
        <f t="shared" si="54"/>
        <v>0</v>
      </c>
      <c r="X153" s="890">
        <f t="shared" si="54"/>
        <v>0</v>
      </c>
      <c r="Y153" s="890">
        <f>+Y50</f>
        <v>0</v>
      </c>
      <c r="Z153" s="890">
        <f>+Z50</f>
        <v>0</v>
      </c>
      <c r="AA153" s="890">
        <f>+AA50</f>
        <v>0</v>
      </c>
      <c r="AB153" s="890">
        <f>+AB50</f>
        <v>0</v>
      </c>
      <c r="AC153" s="890"/>
      <c r="AF153" s="891" t="str">
        <f t="shared" si="46"/>
        <v/>
      </c>
      <c r="AG153" s="878" t="str">
        <f t="shared" si="47"/>
        <v/>
      </c>
      <c r="AH153" s="878" t="str">
        <f t="shared" si="48"/>
        <v/>
      </c>
      <c r="AI153" s="878" t="str">
        <f t="shared" si="49"/>
        <v/>
      </c>
      <c r="AJ153" s="879" t="str">
        <f t="shared" si="50"/>
        <v/>
      </c>
      <c r="AK153" s="878"/>
      <c r="AL153" s="839"/>
      <c r="AM153" s="839"/>
      <c r="AN153" s="839"/>
      <c r="AO153" s="839"/>
      <c r="AP153" s="839"/>
      <c r="AQ153" s="839"/>
      <c r="AR153" s="839"/>
      <c r="AS153" s="839"/>
      <c r="AT153" s="839"/>
    </row>
    <row r="154" spans="1:46" s="836" customFormat="1">
      <c r="B154" s="142" t="s">
        <v>121</v>
      </c>
      <c r="C154" s="142"/>
      <c r="D154" s="532"/>
      <c r="E154" s="75" t="s">
        <v>1104</v>
      </c>
      <c r="F154" s="890">
        <f>+F54</f>
        <v>0</v>
      </c>
      <c r="G154" s="890">
        <f t="shared" ref="G154:X154" si="55">+G54</f>
        <v>0</v>
      </c>
      <c r="H154" s="890">
        <f t="shared" si="55"/>
        <v>0</v>
      </c>
      <c r="I154" s="890">
        <f t="shared" si="55"/>
        <v>0</v>
      </c>
      <c r="J154" s="890">
        <f t="shared" si="55"/>
        <v>0</v>
      </c>
      <c r="K154" s="890">
        <f t="shared" si="55"/>
        <v>0</v>
      </c>
      <c r="L154" s="890">
        <f t="shared" si="55"/>
        <v>0</v>
      </c>
      <c r="M154" s="890">
        <f t="shared" si="55"/>
        <v>0</v>
      </c>
      <c r="N154" s="890">
        <f t="shared" si="55"/>
        <v>0</v>
      </c>
      <c r="O154" s="890">
        <f t="shared" si="55"/>
        <v>0</v>
      </c>
      <c r="P154" s="890">
        <f t="shared" si="55"/>
        <v>0</v>
      </c>
      <c r="Q154" s="890">
        <f t="shared" si="55"/>
        <v>0</v>
      </c>
      <c r="R154" s="890">
        <f t="shared" si="55"/>
        <v>0</v>
      </c>
      <c r="S154" s="890">
        <f t="shared" si="55"/>
        <v>0</v>
      </c>
      <c r="T154" s="890">
        <f t="shared" si="55"/>
        <v>0</v>
      </c>
      <c r="U154" s="890">
        <f t="shared" si="55"/>
        <v>0</v>
      </c>
      <c r="V154" s="890">
        <f t="shared" si="55"/>
        <v>0</v>
      </c>
      <c r="W154" s="890">
        <f t="shared" si="55"/>
        <v>0</v>
      </c>
      <c r="X154" s="890">
        <f t="shared" si="55"/>
        <v>0</v>
      </c>
      <c r="Y154" s="890">
        <f>+Y54</f>
        <v>0</v>
      </c>
      <c r="Z154" s="890">
        <f>+Z54</f>
        <v>0</v>
      </c>
      <c r="AA154" s="890">
        <f>+AA54</f>
        <v>0</v>
      </c>
      <c r="AB154" s="890">
        <f>+AB54</f>
        <v>0</v>
      </c>
      <c r="AC154" s="890"/>
      <c r="AF154" s="891" t="str">
        <f t="shared" si="46"/>
        <v/>
      </c>
      <c r="AG154" s="878" t="str">
        <f t="shared" si="47"/>
        <v/>
      </c>
      <c r="AH154" s="878" t="str">
        <f t="shared" si="48"/>
        <v/>
      </c>
      <c r="AI154" s="878" t="str">
        <f t="shared" si="49"/>
        <v/>
      </c>
      <c r="AJ154" s="879" t="str">
        <f t="shared" si="50"/>
        <v/>
      </c>
      <c r="AK154" s="878"/>
      <c r="AL154" s="839"/>
      <c r="AM154" s="839"/>
      <c r="AN154" s="839"/>
      <c r="AO154" s="839"/>
      <c r="AP154" s="839"/>
      <c r="AQ154" s="839"/>
      <c r="AR154" s="839"/>
      <c r="AS154" s="839"/>
      <c r="AT154" s="839"/>
    </row>
    <row r="155" spans="1:46" s="836" customFormat="1">
      <c r="B155" s="142" t="s">
        <v>122</v>
      </c>
      <c r="C155" s="142"/>
      <c r="D155" s="532"/>
      <c r="E155" s="75" t="s">
        <v>1104</v>
      </c>
      <c r="F155" s="890">
        <f t="shared" ref="F155:Z155" si="56">F58</f>
        <v>0</v>
      </c>
      <c r="G155" s="890">
        <f t="shared" si="56"/>
        <v>0</v>
      </c>
      <c r="H155" s="890">
        <f t="shared" si="56"/>
        <v>0</v>
      </c>
      <c r="I155" s="890">
        <f t="shared" si="56"/>
        <v>0</v>
      </c>
      <c r="J155" s="890">
        <f t="shared" si="56"/>
        <v>0</v>
      </c>
      <c r="K155" s="890">
        <f t="shared" si="56"/>
        <v>0</v>
      </c>
      <c r="L155" s="890">
        <f t="shared" si="56"/>
        <v>0</v>
      </c>
      <c r="M155" s="890">
        <f t="shared" si="56"/>
        <v>0</v>
      </c>
      <c r="N155" s="890">
        <f t="shared" si="56"/>
        <v>0</v>
      </c>
      <c r="O155" s="890">
        <f t="shared" si="56"/>
        <v>0</v>
      </c>
      <c r="P155" s="890">
        <f t="shared" si="56"/>
        <v>0</v>
      </c>
      <c r="Q155" s="890">
        <f t="shared" si="56"/>
        <v>0</v>
      </c>
      <c r="R155" s="890">
        <f t="shared" si="56"/>
        <v>0</v>
      </c>
      <c r="S155" s="890">
        <f t="shared" si="56"/>
        <v>0</v>
      </c>
      <c r="T155" s="890">
        <f t="shared" si="56"/>
        <v>0</v>
      </c>
      <c r="U155" s="890">
        <f t="shared" si="56"/>
        <v>0</v>
      </c>
      <c r="V155" s="890">
        <f t="shared" si="56"/>
        <v>0</v>
      </c>
      <c r="W155" s="890">
        <f t="shared" si="56"/>
        <v>0</v>
      </c>
      <c r="X155" s="890">
        <f t="shared" si="56"/>
        <v>0</v>
      </c>
      <c r="Y155" s="890">
        <f t="shared" si="56"/>
        <v>0</v>
      </c>
      <c r="Z155" s="890">
        <f t="shared" si="56"/>
        <v>0</v>
      </c>
      <c r="AA155" s="890">
        <f>AA58</f>
        <v>0</v>
      </c>
      <c r="AB155" s="890">
        <f>AB58</f>
        <v>0</v>
      </c>
      <c r="AC155" s="890"/>
      <c r="AF155" s="891" t="str">
        <f t="shared" si="46"/>
        <v/>
      </c>
      <c r="AG155" s="878" t="str">
        <f t="shared" si="47"/>
        <v/>
      </c>
      <c r="AH155" s="878" t="str">
        <f t="shared" si="48"/>
        <v/>
      </c>
      <c r="AI155" s="878" t="str">
        <f t="shared" si="49"/>
        <v/>
      </c>
      <c r="AJ155" s="879" t="str">
        <f t="shared" si="50"/>
        <v/>
      </c>
      <c r="AK155" s="878"/>
      <c r="AL155" s="839"/>
      <c r="AM155" s="839"/>
      <c r="AN155" s="839"/>
      <c r="AO155" s="839"/>
      <c r="AP155" s="839"/>
      <c r="AQ155" s="839"/>
      <c r="AR155" s="839"/>
      <c r="AS155" s="839"/>
      <c r="AT155" s="839"/>
    </row>
    <row r="156" spans="1:46" s="836" customFormat="1">
      <c r="B156" s="142" t="s">
        <v>113</v>
      </c>
      <c r="C156" s="142"/>
      <c r="D156" s="532"/>
      <c r="E156" s="75" t="s">
        <v>1104</v>
      </c>
      <c r="F156" s="890">
        <f t="shared" ref="F156:Y156" si="57">+F61</f>
        <v>0</v>
      </c>
      <c r="G156" s="890">
        <f t="shared" si="57"/>
        <v>0</v>
      </c>
      <c r="H156" s="890">
        <f t="shared" si="57"/>
        <v>0</v>
      </c>
      <c r="I156" s="890">
        <f t="shared" si="57"/>
        <v>0</v>
      </c>
      <c r="J156" s="890">
        <f t="shared" si="57"/>
        <v>0</v>
      </c>
      <c r="K156" s="890">
        <f t="shared" si="57"/>
        <v>0</v>
      </c>
      <c r="L156" s="890">
        <f t="shared" si="57"/>
        <v>0</v>
      </c>
      <c r="M156" s="890">
        <f t="shared" si="57"/>
        <v>0</v>
      </c>
      <c r="N156" s="890">
        <f t="shared" si="57"/>
        <v>0</v>
      </c>
      <c r="O156" s="890">
        <f t="shared" si="57"/>
        <v>0</v>
      </c>
      <c r="P156" s="890">
        <f t="shared" si="57"/>
        <v>0</v>
      </c>
      <c r="Q156" s="890">
        <f t="shared" si="57"/>
        <v>0</v>
      </c>
      <c r="R156" s="890">
        <f t="shared" si="57"/>
        <v>0</v>
      </c>
      <c r="S156" s="890">
        <f t="shared" si="57"/>
        <v>0</v>
      </c>
      <c r="T156" s="890">
        <f t="shared" si="57"/>
        <v>0</v>
      </c>
      <c r="U156" s="890">
        <f t="shared" si="57"/>
        <v>0</v>
      </c>
      <c r="V156" s="890">
        <f t="shared" si="57"/>
        <v>0</v>
      </c>
      <c r="W156" s="890">
        <f t="shared" si="57"/>
        <v>0</v>
      </c>
      <c r="X156" s="890">
        <f t="shared" si="57"/>
        <v>0</v>
      </c>
      <c r="Y156" s="890">
        <f t="shared" si="57"/>
        <v>0</v>
      </c>
      <c r="Z156" s="890">
        <f>+Z61</f>
        <v>0</v>
      </c>
      <c r="AA156" s="890">
        <f>+AA61</f>
        <v>0</v>
      </c>
      <c r="AB156" s="890">
        <f>+AB61</f>
        <v>0</v>
      </c>
      <c r="AC156" s="890"/>
      <c r="AF156" s="891" t="str">
        <f t="shared" si="46"/>
        <v/>
      </c>
      <c r="AG156" s="878" t="str">
        <f t="shared" si="47"/>
        <v/>
      </c>
      <c r="AH156" s="878" t="str">
        <f t="shared" si="48"/>
        <v/>
      </c>
      <c r="AI156" s="878" t="str">
        <f t="shared" si="49"/>
        <v/>
      </c>
      <c r="AJ156" s="879" t="str">
        <f t="shared" si="50"/>
        <v/>
      </c>
      <c r="AK156" s="878"/>
      <c r="AL156" s="839"/>
      <c r="AM156" s="839"/>
      <c r="AN156" s="839"/>
      <c r="AO156" s="839"/>
      <c r="AP156" s="839"/>
      <c r="AQ156" s="839"/>
      <c r="AR156" s="839"/>
      <c r="AS156" s="839"/>
      <c r="AT156" s="839"/>
    </row>
    <row r="157" spans="1:46" s="836" customFormat="1">
      <c r="B157" s="143" t="s">
        <v>114</v>
      </c>
      <c r="C157" s="143"/>
      <c r="D157" s="532"/>
      <c r="E157" s="75" t="s">
        <v>1104</v>
      </c>
      <c r="F157" s="890">
        <f t="shared" ref="F157:Z157" si="58">SUM(F149:F156)</f>
        <v>0</v>
      </c>
      <c r="G157" s="890">
        <f t="shared" si="58"/>
        <v>0</v>
      </c>
      <c r="H157" s="890">
        <f t="shared" si="58"/>
        <v>0</v>
      </c>
      <c r="I157" s="890">
        <f t="shared" si="58"/>
        <v>0</v>
      </c>
      <c r="J157" s="890">
        <f t="shared" si="58"/>
        <v>0</v>
      </c>
      <c r="K157" s="890">
        <f t="shared" si="58"/>
        <v>0</v>
      </c>
      <c r="L157" s="890">
        <f t="shared" si="58"/>
        <v>0</v>
      </c>
      <c r="M157" s="890">
        <f t="shared" si="58"/>
        <v>0</v>
      </c>
      <c r="N157" s="890">
        <f t="shared" si="58"/>
        <v>0</v>
      </c>
      <c r="O157" s="890">
        <f t="shared" si="58"/>
        <v>0</v>
      </c>
      <c r="P157" s="890">
        <f t="shared" si="58"/>
        <v>0</v>
      </c>
      <c r="Q157" s="890">
        <f t="shared" si="58"/>
        <v>0</v>
      </c>
      <c r="R157" s="890">
        <f t="shared" si="58"/>
        <v>0</v>
      </c>
      <c r="S157" s="890">
        <f t="shared" si="58"/>
        <v>0</v>
      </c>
      <c r="T157" s="890">
        <f t="shared" si="58"/>
        <v>0</v>
      </c>
      <c r="U157" s="890">
        <f t="shared" si="58"/>
        <v>0</v>
      </c>
      <c r="V157" s="890">
        <f t="shared" si="58"/>
        <v>0</v>
      </c>
      <c r="W157" s="890">
        <f t="shared" si="58"/>
        <v>0</v>
      </c>
      <c r="X157" s="890">
        <f t="shared" si="58"/>
        <v>0</v>
      </c>
      <c r="Y157" s="890">
        <f t="shared" si="58"/>
        <v>0</v>
      </c>
      <c r="Z157" s="890">
        <f t="shared" si="58"/>
        <v>0</v>
      </c>
      <c r="AA157" s="890">
        <f>SUM(AA149:AA156)</f>
        <v>0</v>
      </c>
      <c r="AB157" s="890">
        <f>SUM(AB149:AB156)</f>
        <v>0</v>
      </c>
      <c r="AC157" s="890"/>
      <c r="AF157" s="891" t="str">
        <f t="shared" si="46"/>
        <v/>
      </c>
      <c r="AG157" s="878" t="str">
        <f t="shared" si="47"/>
        <v/>
      </c>
      <c r="AH157" s="878" t="str">
        <f t="shared" si="48"/>
        <v/>
      </c>
      <c r="AI157" s="878" t="str">
        <f t="shared" si="49"/>
        <v/>
      </c>
      <c r="AJ157" s="879" t="str">
        <f t="shared" si="50"/>
        <v/>
      </c>
      <c r="AK157" s="878"/>
      <c r="AL157" s="839"/>
      <c r="AM157" s="839"/>
      <c r="AN157" s="839"/>
      <c r="AO157" s="839"/>
      <c r="AP157" s="839"/>
      <c r="AQ157" s="839"/>
      <c r="AR157" s="839"/>
      <c r="AS157" s="839"/>
      <c r="AT157" s="839"/>
    </row>
    <row r="158" spans="1:46" s="836" customFormat="1">
      <c r="B158" s="144" t="s">
        <v>124</v>
      </c>
      <c r="C158" s="640"/>
      <c r="D158" s="533"/>
      <c r="E158" s="223"/>
      <c r="F158" s="895" t="e">
        <f t="shared" ref="F158:Z158" si="59">F157/F135-1</f>
        <v>#DIV/0!</v>
      </c>
      <c r="G158" s="895" t="e">
        <f t="shared" si="59"/>
        <v>#DIV/0!</v>
      </c>
      <c r="H158" s="895" t="e">
        <f t="shared" si="59"/>
        <v>#DIV/0!</v>
      </c>
      <c r="I158" s="895" t="e">
        <f t="shared" si="59"/>
        <v>#DIV/0!</v>
      </c>
      <c r="J158" s="895" t="e">
        <f t="shared" si="59"/>
        <v>#DIV/0!</v>
      </c>
      <c r="K158" s="895" t="e">
        <f t="shared" si="59"/>
        <v>#DIV/0!</v>
      </c>
      <c r="L158" s="895" t="e">
        <f t="shared" si="59"/>
        <v>#DIV/0!</v>
      </c>
      <c r="M158" s="895" t="e">
        <f t="shared" si="59"/>
        <v>#DIV/0!</v>
      </c>
      <c r="N158" s="895" t="e">
        <f t="shared" si="59"/>
        <v>#DIV/0!</v>
      </c>
      <c r="O158" s="895" t="e">
        <f t="shared" si="59"/>
        <v>#DIV/0!</v>
      </c>
      <c r="P158" s="895" t="e">
        <f t="shared" si="59"/>
        <v>#DIV/0!</v>
      </c>
      <c r="Q158" s="895" t="e">
        <f t="shared" si="59"/>
        <v>#DIV/0!</v>
      </c>
      <c r="R158" s="895" t="e">
        <f t="shared" si="59"/>
        <v>#DIV/0!</v>
      </c>
      <c r="S158" s="895" t="e">
        <f t="shared" si="59"/>
        <v>#DIV/0!</v>
      </c>
      <c r="T158" s="895" t="e">
        <f t="shared" si="59"/>
        <v>#DIV/0!</v>
      </c>
      <c r="U158" s="895" t="e">
        <f t="shared" si="59"/>
        <v>#DIV/0!</v>
      </c>
      <c r="V158" s="895" t="e">
        <f t="shared" si="59"/>
        <v>#DIV/0!</v>
      </c>
      <c r="W158" s="895" t="e">
        <f t="shared" si="59"/>
        <v>#DIV/0!</v>
      </c>
      <c r="X158" s="895" t="e">
        <f t="shared" si="59"/>
        <v>#DIV/0!</v>
      </c>
      <c r="Y158" s="895" t="e">
        <f t="shared" si="59"/>
        <v>#DIV/0!</v>
      </c>
      <c r="Z158" s="895" t="e">
        <f t="shared" si="59"/>
        <v>#DIV/0!</v>
      </c>
      <c r="AA158" s="895" t="e">
        <f>AA157/AA135-1</f>
        <v>#DIV/0!</v>
      </c>
      <c r="AB158" s="895" t="e">
        <f>AB157/AB135-1</f>
        <v>#DIV/0!</v>
      </c>
      <c r="AC158" s="890"/>
      <c r="AF158" s="877"/>
      <c r="AG158" s="839"/>
      <c r="AH158" s="878"/>
      <c r="AI158" s="878"/>
      <c r="AJ158" s="879"/>
      <c r="AK158" s="878"/>
      <c r="AL158" s="839"/>
      <c r="AM158" s="839"/>
      <c r="AN158" s="839"/>
      <c r="AO158" s="839"/>
      <c r="AP158" s="839"/>
      <c r="AQ158" s="839"/>
      <c r="AR158" s="839"/>
      <c r="AS158" s="839"/>
      <c r="AT158" s="839"/>
    </row>
    <row r="159" spans="1:46" s="836" customFormat="1">
      <c r="B159" s="179"/>
      <c r="C159" s="179"/>
      <c r="D159" s="532"/>
      <c r="E159" s="389"/>
      <c r="F159" s="671"/>
      <c r="G159" s="671"/>
      <c r="H159" s="671"/>
      <c r="I159" s="671"/>
      <c r="J159" s="671"/>
      <c r="K159" s="671"/>
      <c r="L159" s="671"/>
      <c r="M159" s="671"/>
      <c r="N159" s="671"/>
      <c r="O159" s="671"/>
      <c r="P159" s="671"/>
      <c r="Q159" s="671"/>
      <c r="R159" s="671"/>
      <c r="S159" s="671"/>
      <c r="T159" s="671"/>
      <c r="U159" s="671"/>
      <c r="V159" s="671"/>
      <c r="W159" s="671"/>
      <c r="X159" s="671"/>
      <c r="Y159" s="671"/>
      <c r="Z159" s="671"/>
      <c r="AA159" s="671"/>
      <c r="AB159" s="671"/>
      <c r="AC159" s="890"/>
      <c r="AF159" s="877"/>
      <c r="AG159" s="839"/>
      <c r="AH159" s="878"/>
      <c r="AI159" s="878"/>
      <c r="AJ159" s="879"/>
      <c r="AK159" s="878"/>
      <c r="AL159" s="839"/>
      <c r="AM159" s="839"/>
      <c r="AN159" s="839"/>
      <c r="AO159" s="839"/>
      <c r="AP159" s="839"/>
      <c r="AQ159" s="839"/>
      <c r="AR159" s="839"/>
      <c r="AS159" s="839"/>
      <c r="AT159" s="839"/>
    </row>
    <row r="160" spans="1:46" s="836" customFormat="1">
      <c r="A160" s="884" t="s">
        <v>125</v>
      </c>
      <c r="B160" s="178"/>
      <c r="C160" s="178"/>
      <c r="D160" s="532"/>
      <c r="E160" s="215"/>
      <c r="F160" s="890"/>
      <c r="G160" s="890"/>
      <c r="H160" s="890"/>
      <c r="I160" s="890"/>
      <c r="J160" s="890"/>
      <c r="K160" s="890"/>
      <c r="L160" s="890"/>
      <c r="M160" s="890"/>
      <c r="N160" s="890"/>
      <c r="O160" s="890"/>
      <c r="P160" s="890"/>
      <c r="Q160" s="890"/>
      <c r="R160" s="890"/>
      <c r="S160" s="890"/>
      <c r="T160" s="890"/>
      <c r="U160" s="890"/>
      <c r="V160" s="890"/>
      <c r="W160" s="890"/>
      <c r="X160" s="890"/>
      <c r="Y160" s="890"/>
      <c r="Z160" s="890"/>
      <c r="AA160" s="890"/>
      <c r="AB160" s="890"/>
      <c r="AC160" s="890"/>
      <c r="AF160" s="877"/>
      <c r="AG160" s="839"/>
      <c r="AH160" s="878"/>
      <c r="AI160" s="878"/>
      <c r="AJ160" s="879"/>
      <c r="AK160" s="878"/>
      <c r="AL160" s="839"/>
      <c r="AM160" s="839"/>
      <c r="AN160" s="839"/>
      <c r="AO160" s="839"/>
      <c r="AP160" s="839"/>
      <c r="AQ160" s="839"/>
      <c r="AR160" s="839"/>
      <c r="AS160" s="839"/>
      <c r="AT160" s="839"/>
    </row>
    <row r="161" spans="1:46" s="836" customFormat="1">
      <c r="B161" s="897" t="s">
        <v>2078</v>
      </c>
      <c r="C161" s="897"/>
      <c r="D161" s="532"/>
      <c r="E161" s="75" t="s">
        <v>1104</v>
      </c>
      <c r="F161" s="892">
        <f>F72</f>
        <v>0</v>
      </c>
      <c r="G161" s="892">
        <f t="shared" ref="G161:Z161" si="60">G72</f>
        <v>0</v>
      </c>
      <c r="H161" s="892">
        <f t="shared" si="60"/>
        <v>0</v>
      </c>
      <c r="I161" s="892">
        <f t="shared" si="60"/>
        <v>0</v>
      </c>
      <c r="J161" s="892">
        <f t="shared" si="60"/>
        <v>0</v>
      </c>
      <c r="K161" s="892">
        <f t="shared" si="60"/>
        <v>0</v>
      </c>
      <c r="L161" s="892">
        <f t="shared" si="60"/>
        <v>0</v>
      </c>
      <c r="M161" s="892">
        <f t="shared" si="60"/>
        <v>0</v>
      </c>
      <c r="N161" s="892">
        <f t="shared" si="60"/>
        <v>0</v>
      </c>
      <c r="O161" s="892">
        <f t="shared" si="60"/>
        <v>0</v>
      </c>
      <c r="P161" s="892">
        <f t="shared" si="60"/>
        <v>0</v>
      </c>
      <c r="Q161" s="892">
        <f t="shared" si="60"/>
        <v>0</v>
      </c>
      <c r="R161" s="892">
        <f t="shared" si="60"/>
        <v>0</v>
      </c>
      <c r="S161" s="892">
        <f t="shared" si="60"/>
        <v>0</v>
      </c>
      <c r="T161" s="892">
        <f t="shared" si="60"/>
        <v>0</v>
      </c>
      <c r="U161" s="892">
        <f t="shared" si="60"/>
        <v>0</v>
      </c>
      <c r="V161" s="892">
        <f t="shared" si="60"/>
        <v>0</v>
      </c>
      <c r="W161" s="892">
        <f t="shared" si="60"/>
        <v>0</v>
      </c>
      <c r="X161" s="892">
        <f t="shared" si="60"/>
        <v>0</v>
      </c>
      <c r="Y161" s="892">
        <f t="shared" si="60"/>
        <v>0</v>
      </c>
      <c r="Z161" s="892">
        <f t="shared" si="60"/>
        <v>0</v>
      </c>
      <c r="AA161" s="892">
        <f>AA72</f>
        <v>0</v>
      </c>
      <c r="AB161" s="892">
        <f>AB72</f>
        <v>0</v>
      </c>
      <c r="AC161" s="890"/>
      <c r="AF161" s="891" t="str">
        <f>IF(AND(Y161&lt;&gt;0,Z161&lt;&gt;""),(Z161/Y161-1),"")</f>
        <v/>
      </c>
      <c r="AG161" s="878" t="str">
        <f>IF(AND(X161&lt;&gt;0,Y161&lt;&gt;""),(Y161/X161-1),"")</f>
        <v/>
      </c>
      <c r="AH161" s="878" t="str">
        <f>IF(AND(W161&lt;&gt;0,X161&lt;&gt;""),(X161/W161-1),"")</f>
        <v/>
      </c>
      <c r="AI161" s="878" t="str">
        <f>IF(AND(V161&lt;&gt;0,V161&lt;&gt;""),(W161/V161-1),"")</f>
        <v/>
      </c>
      <c r="AJ161" s="879" t="str">
        <f>IF(AND(U161&lt;&gt;0,U161&lt;&gt;""),(V161/U161-1),"")</f>
        <v/>
      </c>
      <c r="AK161" s="878"/>
      <c r="AL161" s="839"/>
      <c r="AM161" s="839"/>
      <c r="AN161" s="839"/>
      <c r="AO161" s="839"/>
      <c r="AP161" s="839"/>
      <c r="AQ161" s="839"/>
      <c r="AR161" s="839"/>
      <c r="AS161" s="839"/>
      <c r="AT161" s="839"/>
    </row>
    <row r="162" spans="1:46" s="836" customFormat="1">
      <c r="B162" s="559" t="s">
        <v>126</v>
      </c>
      <c r="C162" s="559"/>
      <c r="D162" s="534"/>
      <c r="E162" s="75" t="s">
        <v>1104</v>
      </c>
      <c r="F162" s="892">
        <f>F75</f>
        <v>0</v>
      </c>
      <c r="G162" s="892">
        <f t="shared" ref="G162:Z162" si="61">G75</f>
        <v>0</v>
      </c>
      <c r="H162" s="892">
        <f t="shared" si="61"/>
        <v>0</v>
      </c>
      <c r="I162" s="892">
        <f t="shared" si="61"/>
        <v>0</v>
      </c>
      <c r="J162" s="892">
        <f t="shared" si="61"/>
        <v>0</v>
      </c>
      <c r="K162" s="892">
        <f t="shared" si="61"/>
        <v>0</v>
      </c>
      <c r="L162" s="892">
        <f t="shared" si="61"/>
        <v>0</v>
      </c>
      <c r="M162" s="892">
        <f t="shared" si="61"/>
        <v>0</v>
      </c>
      <c r="N162" s="892">
        <f t="shared" si="61"/>
        <v>0</v>
      </c>
      <c r="O162" s="892">
        <f t="shared" si="61"/>
        <v>0</v>
      </c>
      <c r="P162" s="892">
        <f t="shared" si="61"/>
        <v>0</v>
      </c>
      <c r="Q162" s="892">
        <f t="shared" si="61"/>
        <v>0</v>
      </c>
      <c r="R162" s="892">
        <f t="shared" si="61"/>
        <v>0</v>
      </c>
      <c r="S162" s="892">
        <f t="shared" si="61"/>
        <v>0</v>
      </c>
      <c r="T162" s="892">
        <f t="shared" si="61"/>
        <v>0</v>
      </c>
      <c r="U162" s="892">
        <f t="shared" si="61"/>
        <v>0</v>
      </c>
      <c r="V162" s="892">
        <f t="shared" si="61"/>
        <v>0</v>
      </c>
      <c r="W162" s="892">
        <f t="shared" si="61"/>
        <v>0</v>
      </c>
      <c r="X162" s="892">
        <f t="shared" si="61"/>
        <v>0</v>
      </c>
      <c r="Y162" s="892">
        <f t="shared" si="61"/>
        <v>0</v>
      </c>
      <c r="Z162" s="892">
        <f t="shared" si="61"/>
        <v>0</v>
      </c>
      <c r="AA162" s="892">
        <f>AA75</f>
        <v>0</v>
      </c>
      <c r="AB162" s="892">
        <f>AB75</f>
        <v>0</v>
      </c>
      <c r="AF162" s="891" t="str">
        <f>IF(AND(Y162&lt;&gt;0,Z162&lt;&gt;""),(Z162/Y162-1),"")</f>
        <v/>
      </c>
      <c r="AG162" s="878" t="str">
        <f>IF(AND(X162&lt;&gt;0,Y162&lt;&gt;""),(Y162/X162-1),"")</f>
        <v/>
      </c>
      <c r="AH162" s="878" t="str">
        <f>IF(AND(W162&lt;&gt;0,X162&lt;&gt;""),(X162/W162-1),"")</f>
        <v/>
      </c>
      <c r="AI162" s="878" t="str">
        <f>IF(AND(V162&lt;&gt;0,V162&lt;&gt;""),(W162/V162-1),"")</f>
        <v/>
      </c>
      <c r="AJ162" s="879" t="str">
        <f>IF(AND(U162&lt;&gt;0,U162&lt;&gt;""),(V162/U162-1),"")</f>
        <v/>
      </c>
      <c r="AK162" s="878"/>
      <c r="AL162" s="839"/>
      <c r="AM162" s="839"/>
      <c r="AN162" s="839"/>
      <c r="AO162" s="839"/>
      <c r="AP162" s="839"/>
      <c r="AQ162" s="839"/>
      <c r="AR162" s="839"/>
      <c r="AS162" s="839"/>
      <c r="AT162" s="839"/>
    </row>
    <row r="163" spans="1:46" s="836" customFormat="1">
      <c r="B163" s="559" t="s">
        <v>2080</v>
      </c>
      <c r="C163" s="559"/>
      <c r="D163" s="534"/>
      <c r="E163" s="75" t="s">
        <v>1104</v>
      </c>
      <c r="F163" s="892">
        <f>F78</f>
        <v>0</v>
      </c>
      <c r="G163" s="892">
        <f t="shared" ref="G163:Z163" si="62">G78</f>
        <v>0</v>
      </c>
      <c r="H163" s="892">
        <f t="shared" si="62"/>
        <v>0</v>
      </c>
      <c r="I163" s="892">
        <f t="shared" si="62"/>
        <v>0</v>
      </c>
      <c r="J163" s="892">
        <f t="shared" si="62"/>
        <v>0</v>
      </c>
      <c r="K163" s="892">
        <f t="shared" si="62"/>
        <v>0</v>
      </c>
      <c r="L163" s="892">
        <f t="shared" si="62"/>
        <v>0</v>
      </c>
      <c r="M163" s="892">
        <f t="shared" si="62"/>
        <v>0</v>
      </c>
      <c r="N163" s="892">
        <f t="shared" si="62"/>
        <v>0</v>
      </c>
      <c r="O163" s="892">
        <f t="shared" si="62"/>
        <v>0</v>
      </c>
      <c r="P163" s="892">
        <f t="shared" si="62"/>
        <v>0</v>
      </c>
      <c r="Q163" s="892">
        <f t="shared" si="62"/>
        <v>0</v>
      </c>
      <c r="R163" s="892">
        <f t="shared" si="62"/>
        <v>0</v>
      </c>
      <c r="S163" s="892">
        <f t="shared" si="62"/>
        <v>0</v>
      </c>
      <c r="T163" s="892">
        <f t="shared" si="62"/>
        <v>0</v>
      </c>
      <c r="U163" s="892">
        <f t="shared" si="62"/>
        <v>0</v>
      </c>
      <c r="V163" s="892">
        <f t="shared" si="62"/>
        <v>0</v>
      </c>
      <c r="W163" s="892">
        <f t="shared" si="62"/>
        <v>0</v>
      </c>
      <c r="X163" s="892">
        <f t="shared" si="62"/>
        <v>0</v>
      </c>
      <c r="Y163" s="892">
        <f t="shared" si="62"/>
        <v>0</v>
      </c>
      <c r="Z163" s="892">
        <f t="shared" si="62"/>
        <v>0</v>
      </c>
      <c r="AA163" s="892">
        <f>AA78</f>
        <v>0</v>
      </c>
      <c r="AB163" s="892">
        <f>AB78</f>
        <v>0</v>
      </c>
      <c r="AF163" s="891" t="str">
        <f>IF(AND(Y163&lt;&gt;0,Z163&lt;&gt;""),(Z163/Y163-1),"")</f>
        <v/>
      </c>
      <c r="AG163" s="878" t="str">
        <f>IF(AND(X163&lt;&gt;0,Y163&lt;&gt;""),(Y163/X163-1),"")</f>
        <v/>
      </c>
      <c r="AH163" s="878" t="str">
        <f>IF(AND(W163&lt;&gt;0,X163&lt;&gt;""),(X163/W163-1),"")</f>
        <v/>
      </c>
      <c r="AI163" s="878" t="str">
        <f>IF(AND(V163&lt;&gt;0,V163&lt;&gt;""),(W163/V163-1),"")</f>
        <v/>
      </c>
      <c r="AJ163" s="879" t="str">
        <f>IF(AND(U163&lt;&gt;0,U163&lt;&gt;""),(V163/U163-1),"")</f>
        <v/>
      </c>
      <c r="AK163" s="878"/>
      <c r="AL163" s="839"/>
      <c r="AM163" s="839"/>
      <c r="AN163" s="839"/>
      <c r="AO163" s="839"/>
      <c r="AP163" s="839"/>
      <c r="AQ163" s="839"/>
      <c r="AR163" s="839"/>
      <c r="AS163" s="839"/>
      <c r="AT163" s="839"/>
    </row>
    <row r="164" spans="1:46" s="836" customFormat="1">
      <c r="B164" s="559" t="s">
        <v>127</v>
      </c>
      <c r="C164" s="559"/>
      <c r="D164" s="534"/>
      <c r="E164" s="75" t="s">
        <v>1104</v>
      </c>
      <c r="F164" s="892">
        <f>F85</f>
        <v>0</v>
      </c>
      <c r="G164" s="892">
        <f t="shared" ref="G164:Z164" si="63">G85</f>
        <v>0</v>
      </c>
      <c r="H164" s="892">
        <f t="shared" si="63"/>
        <v>0</v>
      </c>
      <c r="I164" s="892">
        <f t="shared" si="63"/>
        <v>0</v>
      </c>
      <c r="J164" s="892">
        <f t="shared" si="63"/>
        <v>0</v>
      </c>
      <c r="K164" s="892">
        <f t="shared" si="63"/>
        <v>0</v>
      </c>
      <c r="L164" s="892">
        <f t="shared" si="63"/>
        <v>0</v>
      </c>
      <c r="M164" s="892">
        <f t="shared" si="63"/>
        <v>0</v>
      </c>
      <c r="N164" s="892">
        <f t="shared" si="63"/>
        <v>0</v>
      </c>
      <c r="O164" s="892">
        <f t="shared" si="63"/>
        <v>0</v>
      </c>
      <c r="P164" s="892">
        <f t="shared" si="63"/>
        <v>0</v>
      </c>
      <c r="Q164" s="892">
        <f t="shared" si="63"/>
        <v>0</v>
      </c>
      <c r="R164" s="892">
        <f t="shared" si="63"/>
        <v>0</v>
      </c>
      <c r="S164" s="892">
        <f t="shared" si="63"/>
        <v>0</v>
      </c>
      <c r="T164" s="892">
        <f t="shared" si="63"/>
        <v>0</v>
      </c>
      <c r="U164" s="892">
        <f t="shared" si="63"/>
        <v>0</v>
      </c>
      <c r="V164" s="892">
        <f t="shared" si="63"/>
        <v>0</v>
      </c>
      <c r="W164" s="892">
        <f t="shared" si="63"/>
        <v>0</v>
      </c>
      <c r="X164" s="892">
        <f t="shared" si="63"/>
        <v>0</v>
      </c>
      <c r="Y164" s="892">
        <f t="shared" si="63"/>
        <v>0</v>
      </c>
      <c r="Z164" s="892">
        <f t="shared" si="63"/>
        <v>0</v>
      </c>
      <c r="AA164" s="892">
        <f>AA85</f>
        <v>0</v>
      </c>
      <c r="AB164" s="892">
        <f>AB85</f>
        <v>0</v>
      </c>
      <c r="AF164" s="891" t="str">
        <f>IF(AND(Y164&lt;&gt;0,Z164&lt;&gt;""),(Z164/Y164-1),"")</f>
        <v/>
      </c>
      <c r="AG164" s="878" t="str">
        <f>IF(AND(X164&lt;&gt;0,Y164&lt;&gt;""),(Y164/X164-1),"")</f>
        <v/>
      </c>
      <c r="AH164" s="878" t="str">
        <f>IF(AND(W164&lt;&gt;0,X164&lt;&gt;""),(X164/W164-1),"")</f>
        <v/>
      </c>
      <c r="AI164" s="878" t="str">
        <f>IF(AND(V164&lt;&gt;0,V164&lt;&gt;""),(W164/V164-1),"")</f>
        <v/>
      </c>
      <c r="AJ164" s="879" t="str">
        <f>IF(AND(U164&lt;&gt;0,U164&lt;&gt;""),(V164/U164-1),"")</f>
        <v/>
      </c>
      <c r="AK164" s="878"/>
      <c r="AL164" s="839"/>
      <c r="AM164" s="839"/>
      <c r="AN164" s="839"/>
      <c r="AO164" s="839"/>
      <c r="AP164" s="839"/>
      <c r="AQ164" s="839"/>
      <c r="AR164" s="839"/>
      <c r="AS164" s="839"/>
      <c r="AT164" s="839"/>
    </row>
    <row r="165" spans="1:46" s="836" customFormat="1">
      <c r="B165" s="143" t="s">
        <v>128</v>
      </c>
      <c r="C165" s="143"/>
      <c r="D165" s="532"/>
      <c r="E165" s="75" t="s">
        <v>1104</v>
      </c>
      <c r="F165" s="893">
        <f>SUM(F161:F164)</f>
        <v>0</v>
      </c>
      <c r="G165" s="893">
        <f t="shared" ref="G165:Z165" si="64">SUM(G161:G164)</f>
        <v>0</v>
      </c>
      <c r="H165" s="893">
        <f t="shared" si="64"/>
        <v>0</v>
      </c>
      <c r="I165" s="893">
        <f t="shared" si="64"/>
        <v>0</v>
      </c>
      <c r="J165" s="893">
        <f t="shared" si="64"/>
        <v>0</v>
      </c>
      <c r="K165" s="893">
        <f t="shared" si="64"/>
        <v>0</v>
      </c>
      <c r="L165" s="893">
        <f t="shared" si="64"/>
        <v>0</v>
      </c>
      <c r="M165" s="893">
        <f t="shared" si="64"/>
        <v>0</v>
      </c>
      <c r="N165" s="893">
        <f t="shared" si="64"/>
        <v>0</v>
      </c>
      <c r="O165" s="893">
        <f t="shared" si="64"/>
        <v>0</v>
      </c>
      <c r="P165" s="893">
        <f t="shared" si="64"/>
        <v>0</v>
      </c>
      <c r="Q165" s="893">
        <f t="shared" si="64"/>
        <v>0</v>
      </c>
      <c r="R165" s="893">
        <f t="shared" si="64"/>
        <v>0</v>
      </c>
      <c r="S165" s="893">
        <f t="shared" si="64"/>
        <v>0</v>
      </c>
      <c r="T165" s="893">
        <f t="shared" si="64"/>
        <v>0</v>
      </c>
      <c r="U165" s="893">
        <f t="shared" si="64"/>
        <v>0</v>
      </c>
      <c r="V165" s="893">
        <f t="shared" si="64"/>
        <v>0</v>
      </c>
      <c r="W165" s="893">
        <f t="shared" si="64"/>
        <v>0</v>
      </c>
      <c r="X165" s="893">
        <f t="shared" si="64"/>
        <v>0</v>
      </c>
      <c r="Y165" s="893">
        <f t="shared" si="64"/>
        <v>0</v>
      </c>
      <c r="Z165" s="893">
        <f t="shared" si="64"/>
        <v>0</v>
      </c>
      <c r="AA165" s="893">
        <f>SUM(AA161:AA164)</f>
        <v>0</v>
      </c>
      <c r="AB165" s="893">
        <f>SUM(AB161:AB164)</f>
        <v>0</v>
      </c>
      <c r="AC165" s="890"/>
      <c r="AF165" s="891" t="str">
        <f>IF(AND(Y165&lt;&gt;0,Z165&lt;&gt;""),(Z165/Y165-1),"")</f>
        <v/>
      </c>
      <c r="AG165" s="878" t="str">
        <f>IF(AND(X165&lt;&gt;0,Y165&lt;&gt;""),(Y165/X165-1),"")</f>
        <v/>
      </c>
      <c r="AH165" s="878" t="str">
        <f>IF(AND(W165&lt;&gt;0,X165&lt;&gt;""),(X165/W165-1),"")</f>
        <v/>
      </c>
      <c r="AI165" s="878" t="str">
        <f>IF(AND(V165&lt;&gt;0,V165&lt;&gt;""),(W165/V165-1),"")</f>
        <v/>
      </c>
      <c r="AJ165" s="879" t="str">
        <f>IF(AND(U165&lt;&gt;0,U165&lt;&gt;""),(V165/U165-1),"")</f>
        <v/>
      </c>
      <c r="AK165" s="878"/>
      <c r="AL165" s="839"/>
      <c r="AM165" s="839"/>
      <c r="AN165" s="839"/>
      <c r="AO165" s="839"/>
      <c r="AP165" s="839"/>
      <c r="AQ165" s="839"/>
      <c r="AR165" s="839"/>
      <c r="AS165" s="839"/>
      <c r="AT165" s="839"/>
    </row>
    <row r="166" spans="1:46" s="836" customFormat="1">
      <c r="B166" s="144" t="s">
        <v>129</v>
      </c>
      <c r="C166" s="640"/>
      <c r="D166" s="533"/>
      <c r="E166" s="223"/>
      <c r="F166" s="895" t="e">
        <f t="shared" ref="F166:AA166" si="65">F165/F134-1</f>
        <v>#DIV/0!</v>
      </c>
      <c r="G166" s="895" t="e">
        <f t="shared" si="65"/>
        <v>#DIV/0!</v>
      </c>
      <c r="H166" s="895" t="e">
        <f t="shared" si="65"/>
        <v>#DIV/0!</v>
      </c>
      <c r="I166" s="895" t="e">
        <f t="shared" si="65"/>
        <v>#DIV/0!</v>
      </c>
      <c r="J166" s="895" t="e">
        <f t="shared" si="65"/>
        <v>#DIV/0!</v>
      </c>
      <c r="K166" s="895" t="e">
        <f t="shared" si="65"/>
        <v>#DIV/0!</v>
      </c>
      <c r="L166" s="895" t="e">
        <f t="shared" si="65"/>
        <v>#DIV/0!</v>
      </c>
      <c r="M166" s="895" t="e">
        <f t="shared" si="65"/>
        <v>#DIV/0!</v>
      </c>
      <c r="N166" s="895" t="e">
        <f t="shared" si="65"/>
        <v>#DIV/0!</v>
      </c>
      <c r="O166" s="895" t="e">
        <f t="shared" si="65"/>
        <v>#DIV/0!</v>
      </c>
      <c r="P166" s="895" t="e">
        <f t="shared" si="65"/>
        <v>#DIV/0!</v>
      </c>
      <c r="Q166" s="895" t="e">
        <f t="shared" si="65"/>
        <v>#DIV/0!</v>
      </c>
      <c r="R166" s="895" t="e">
        <f t="shared" si="65"/>
        <v>#DIV/0!</v>
      </c>
      <c r="S166" s="895" t="e">
        <f t="shared" si="65"/>
        <v>#DIV/0!</v>
      </c>
      <c r="T166" s="895" t="e">
        <f t="shared" si="65"/>
        <v>#DIV/0!</v>
      </c>
      <c r="U166" s="895" t="e">
        <f t="shared" si="65"/>
        <v>#DIV/0!</v>
      </c>
      <c r="V166" s="895" t="e">
        <f t="shared" si="65"/>
        <v>#DIV/0!</v>
      </c>
      <c r="W166" s="895" t="e">
        <f t="shared" si="65"/>
        <v>#DIV/0!</v>
      </c>
      <c r="X166" s="895" t="e">
        <f t="shared" si="65"/>
        <v>#DIV/0!</v>
      </c>
      <c r="Y166" s="895" t="e">
        <f t="shared" si="65"/>
        <v>#DIV/0!</v>
      </c>
      <c r="Z166" s="895" t="e">
        <f t="shared" si="65"/>
        <v>#DIV/0!</v>
      </c>
      <c r="AA166" s="895" t="e">
        <f t="shared" si="65"/>
        <v>#DIV/0!</v>
      </c>
      <c r="AB166" s="895" t="e">
        <f t="shared" ref="AB166" si="66">AB165/AB134-1</f>
        <v>#DIV/0!</v>
      </c>
      <c r="AC166" s="890"/>
      <c r="AF166" s="891" t="e">
        <f t="shared" ref="AF166:AF190" si="67">IF(AND(Y166&lt;&gt;0,Z166&lt;&gt;""),(Z166/Y166-1),"")</f>
        <v>#DIV/0!</v>
      </c>
      <c r="AG166" s="878" t="e">
        <f t="shared" ref="AG166:AG190" si="68">IF(AND(X166&lt;&gt;0,Y166&lt;&gt;""),(Y166/X166-1),"")</f>
        <v>#DIV/0!</v>
      </c>
      <c r="AH166" s="878" t="e">
        <f t="shared" ref="AH166:AH190" si="69">IF(AND(W166&lt;&gt;0,X166&lt;&gt;""),(X166/W166-1),"")</f>
        <v>#DIV/0!</v>
      </c>
      <c r="AI166" s="878" t="e">
        <f t="shared" ref="AI166:AI190" si="70">IF(AND(V166&lt;&gt;0,V166&lt;&gt;""),(W166/V166-1),"")</f>
        <v>#DIV/0!</v>
      </c>
      <c r="AJ166" s="879" t="e">
        <f t="shared" ref="AJ166:AJ190" si="71">IF(AND(U166&lt;&gt;0,U166&lt;&gt;""),(V166/U166-1),"")</f>
        <v>#DIV/0!</v>
      </c>
      <c r="AK166" s="878"/>
      <c r="AL166" s="839"/>
      <c r="AM166" s="839"/>
      <c r="AN166" s="839"/>
      <c r="AO166" s="839"/>
      <c r="AP166" s="839"/>
      <c r="AQ166" s="839"/>
      <c r="AR166" s="839"/>
      <c r="AS166" s="839"/>
      <c r="AT166" s="839"/>
    </row>
    <row r="167" spans="1:46">
      <c r="B167" s="622"/>
      <c r="C167" s="622"/>
      <c r="D167" s="535"/>
      <c r="E167" s="49"/>
      <c r="AE167" s="836"/>
      <c r="AF167" s="891" t="str">
        <f t="shared" si="67"/>
        <v/>
      </c>
      <c r="AG167" s="878" t="str">
        <f t="shared" si="68"/>
        <v/>
      </c>
      <c r="AH167" s="878" t="str">
        <f t="shared" si="69"/>
        <v/>
      </c>
      <c r="AI167" s="878" t="str">
        <f t="shared" si="70"/>
        <v/>
      </c>
      <c r="AJ167" s="879" t="str">
        <f t="shared" si="71"/>
        <v/>
      </c>
      <c r="AK167" s="878"/>
    </row>
    <row r="168" spans="1:46" s="1341" customFormat="1" ht="15.75">
      <c r="A168" s="1340" t="s">
        <v>2724</v>
      </c>
      <c r="E168" s="1342"/>
      <c r="AE168" s="836"/>
      <c r="AF168" s="891" t="str">
        <f t="shared" si="67"/>
        <v/>
      </c>
      <c r="AG168" s="878" t="str">
        <f t="shared" si="68"/>
        <v/>
      </c>
      <c r="AH168" s="878" t="str">
        <f t="shared" si="69"/>
        <v/>
      </c>
      <c r="AI168" s="878" t="str">
        <f t="shared" si="70"/>
        <v/>
      </c>
      <c r="AJ168" s="879" t="str">
        <f t="shared" si="71"/>
        <v/>
      </c>
      <c r="AK168" s="878"/>
    </row>
    <row r="169" spans="1:46" s="1345" customFormat="1" ht="17.25" customHeight="1">
      <c r="B169" s="1346" t="s">
        <v>2725</v>
      </c>
      <c r="C169" s="1346"/>
      <c r="D169" s="1347"/>
      <c r="E169" s="1348">
        <v>1</v>
      </c>
      <c r="F169" s="1401"/>
      <c r="G169" s="1401"/>
      <c r="H169" s="1401"/>
      <c r="I169" s="1401"/>
      <c r="J169" s="1401"/>
      <c r="K169" s="1401"/>
      <c r="L169" s="1401"/>
      <c r="M169" s="1401" t="e">
        <f>'Macro '!M109/'Macro '!M110</f>
        <v>#DIV/0!</v>
      </c>
      <c r="N169" s="1401" t="e">
        <f>'Macro '!N109/'Macro '!N110</f>
        <v>#DIV/0!</v>
      </c>
      <c r="O169" s="1401"/>
      <c r="P169" s="1401" t="e">
        <f>'Macro '!P109/'Macro '!P110</f>
        <v>#DIV/0!</v>
      </c>
      <c r="Q169" s="1401" t="e">
        <f>'Macro '!Q109/'Macro '!Q110</f>
        <v>#DIV/0!</v>
      </c>
      <c r="R169" s="1401" t="e">
        <f>'Macro '!R109/'Macro '!R110</f>
        <v>#DIV/0!</v>
      </c>
      <c r="S169" s="1401" t="e">
        <f>'Macro '!S109/'Macro '!S110</f>
        <v>#DIV/0!</v>
      </c>
      <c r="T169" s="1401" t="e">
        <f>'Macro '!T109/'Macro '!T110</f>
        <v>#DIV/0!</v>
      </c>
      <c r="U169" s="1401" t="e">
        <f>'Macro '!U109/'Macro '!U110</f>
        <v>#DIV/0!</v>
      </c>
      <c r="V169" s="1401" t="e">
        <f>'Macro '!V109/'Macro '!V110</f>
        <v>#DIV/0!</v>
      </c>
      <c r="W169" s="1401" t="e">
        <f>'Macro '!W109/'Macro '!W110</f>
        <v>#DIV/0!</v>
      </c>
      <c r="X169" s="1401" t="e">
        <f>'Macro '!X109/'Macro '!X110</f>
        <v>#DIV/0!</v>
      </c>
      <c r="Y169" s="1401" t="e">
        <f>'Macro '!Y109/'Macro '!Y110</f>
        <v>#DIV/0!</v>
      </c>
      <c r="Z169" s="1401" t="e">
        <f>'Macro '!Z109/'Macro '!Z110</f>
        <v>#DIV/0!</v>
      </c>
      <c r="AA169" s="1401" t="e">
        <f>'Macro '!AA109/'Macro '!AA110</f>
        <v>#DIV/0!</v>
      </c>
      <c r="AB169" s="1401" t="e">
        <f>'Macro '!AB109/'Macro '!AB110</f>
        <v>#DIV/0!</v>
      </c>
      <c r="AE169" s="836"/>
      <c r="AF169" s="891" t="e">
        <f t="shared" si="67"/>
        <v>#DIV/0!</v>
      </c>
      <c r="AG169" s="878" t="e">
        <f t="shared" si="68"/>
        <v>#DIV/0!</v>
      </c>
      <c r="AH169" s="878" t="e">
        <f t="shared" si="69"/>
        <v>#DIV/0!</v>
      </c>
      <c r="AI169" s="878" t="e">
        <f t="shared" si="70"/>
        <v>#DIV/0!</v>
      </c>
      <c r="AJ169" s="879" t="e">
        <f t="shared" si="71"/>
        <v>#DIV/0!</v>
      </c>
      <c r="AK169" s="878"/>
    </row>
    <row r="170" spans="1:46" s="1345" customFormat="1" ht="17.25" customHeight="1">
      <c r="B170" s="1346" t="s">
        <v>2022</v>
      </c>
      <c r="C170" s="1346"/>
      <c r="D170" s="1347"/>
      <c r="E170" s="1348">
        <v>1</v>
      </c>
      <c r="F170" s="1350"/>
      <c r="G170" s="1350"/>
      <c r="H170" s="1350"/>
      <c r="I170" s="1350"/>
      <c r="J170" s="1350"/>
      <c r="K170" s="1350"/>
      <c r="L170" s="1350"/>
      <c r="M170" s="1350" t="e">
        <f t="shared" ref="M170:Z170" si="72">M72/M10*100</f>
        <v>#DIV/0!</v>
      </c>
      <c r="N170" s="1350" t="e">
        <f t="shared" si="72"/>
        <v>#DIV/0!</v>
      </c>
      <c r="O170" s="1350"/>
      <c r="P170" s="1350" t="e">
        <f t="shared" ref="P170:T170" si="73">P72/P10*100</f>
        <v>#DIV/0!</v>
      </c>
      <c r="Q170" s="1350" t="e">
        <f t="shared" si="73"/>
        <v>#DIV/0!</v>
      </c>
      <c r="R170" s="1350" t="e">
        <f t="shared" si="73"/>
        <v>#DIV/0!</v>
      </c>
      <c r="S170" s="1350" t="e">
        <f t="shared" si="73"/>
        <v>#DIV/0!</v>
      </c>
      <c r="T170" s="1350" t="e">
        <f t="shared" si="73"/>
        <v>#DIV/0!</v>
      </c>
      <c r="U170" s="1350" t="e">
        <f t="shared" si="72"/>
        <v>#DIV/0!</v>
      </c>
      <c r="V170" s="1350" t="e">
        <f t="shared" si="72"/>
        <v>#DIV/0!</v>
      </c>
      <c r="W170" s="1350" t="e">
        <f t="shared" si="72"/>
        <v>#DIV/0!</v>
      </c>
      <c r="X170" s="1350" t="e">
        <f t="shared" si="72"/>
        <v>#DIV/0!</v>
      </c>
      <c r="Y170" s="1350" t="e">
        <f t="shared" si="72"/>
        <v>#DIV/0!</v>
      </c>
      <c r="Z170" s="1350" t="e">
        <f t="shared" si="72"/>
        <v>#DIV/0!</v>
      </c>
      <c r="AA170" s="1350" t="e">
        <f>AA72/AA10*100</f>
        <v>#DIV/0!</v>
      </c>
      <c r="AB170" s="1350" t="e">
        <f>AB72/AB10*100</f>
        <v>#DIV/0!</v>
      </c>
      <c r="AE170" s="836"/>
      <c r="AF170" s="891" t="e">
        <f t="shared" si="67"/>
        <v>#DIV/0!</v>
      </c>
      <c r="AG170" s="878" t="e">
        <f t="shared" si="68"/>
        <v>#DIV/0!</v>
      </c>
      <c r="AH170" s="878" t="e">
        <f t="shared" si="69"/>
        <v>#DIV/0!</v>
      </c>
      <c r="AI170" s="878" t="e">
        <f t="shared" si="70"/>
        <v>#DIV/0!</v>
      </c>
      <c r="AJ170" s="879" t="e">
        <f t="shared" si="71"/>
        <v>#DIV/0!</v>
      </c>
      <c r="AK170" s="878"/>
    </row>
    <row r="171" spans="1:46" s="1391" customFormat="1">
      <c r="AC171" s="1345"/>
      <c r="AD171" s="1345"/>
      <c r="AE171" s="836"/>
      <c r="AF171" s="891" t="str">
        <f t="shared" si="67"/>
        <v/>
      </c>
      <c r="AG171" s="878" t="str">
        <f t="shared" si="68"/>
        <v/>
      </c>
      <c r="AH171" s="878" t="str">
        <f t="shared" si="69"/>
        <v/>
      </c>
      <c r="AI171" s="878" t="str">
        <f t="shared" si="70"/>
        <v/>
      </c>
      <c r="AJ171" s="879" t="str">
        <f t="shared" si="71"/>
        <v/>
      </c>
      <c r="AK171" s="878"/>
      <c r="AL171" s="1392"/>
      <c r="AM171" s="1392"/>
      <c r="AN171" s="1392"/>
      <c r="AO171" s="1392"/>
      <c r="AP171" s="1392"/>
      <c r="AQ171" s="1392"/>
      <c r="AR171" s="1392"/>
      <c r="AS171" s="1392"/>
    </row>
    <row r="172" spans="1:46" s="1354" customFormat="1" ht="29.25" customHeight="1">
      <c r="B172" s="1355" t="s">
        <v>2023</v>
      </c>
      <c r="C172" s="1355"/>
      <c r="D172" s="1356"/>
      <c r="E172" s="1357" t="s">
        <v>1104</v>
      </c>
      <c r="F172" s="1358"/>
      <c r="G172" s="1358"/>
      <c r="H172" s="1358"/>
      <c r="I172" s="1358"/>
      <c r="J172" s="1358"/>
      <c r="K172" s="1358"/>
      <c r="L172" s="1358"/>
      <c r="M172" s="1359">
        <f t="shared" ref="M172:Y172" si="74">M134</f>
        <v>0</v>
      </c>
      <c r="N172" s="1359">
        <f t="shared" si="74"/>
        <v>0</v>
      </c>
      <c r="O172" s="1359"/>
      <c r="P172" s="1359">
        <f t="shared" ref="P172:T172" si="75">P134</f>
        <v>0</v>
      </c>
      <c r="Q172" s="1359">
        <f t="shared" si="75"/>
        <v>0</v>
      </c>
      <c r="R172" s="1359">
        <f t="shared" si="75"/>
        <v>0</v>
      </c>
      <c r="S172" s="1359">
        <f t="shared" si="75"/>
        <v>0</v>
      </c>
      <c r="T172" s="1359">
        <f t="shared" si="75"/>
        <v>0</v>
      </c>
      <c r="U172" s="1359">
        <f t="shared" si="74"/>
        <v>0</v>
      </c>
      <c r="V172" s="1359">
        <f t="shared" si="74"/>
        <v>0</v>
      </c>
      <c r="W172" s="1359">
        <f t="shared" si="74"/>
        <v>0</v>
      </c>
      <c r="X172" s="1359">
        <f t="shared" si="74"/>
        <v>0</v>
      </c>
      <c r="Y172" s="1359">
        <f t="shared" si="74"/>
        <v>0</v>
      </c>
      <c r="Z172" s="1359">
        <f>Z134</f>
        <v>0</v>
      </c>
      <c r="AA172" s="1359">
        <f>AA134</f>
        <v>0</v>
      </c>
      <c r="AB172" s="1359">
        <f>AB134</f>
        <v>0</v>
      </c>
      <c r="AE172" s="836"/>
      <c r="AF172" s="891" t="str">
        <f t="shared" si="67"/>
        <v/>
      </c>
      <c r="AG172" s="878" t="str">
        <f t="shared" si="68"/>
        <v/>
      </c>
      <c r="AH172" s="878" t="str">
        <f t="shared" si="69"/>
        <v/>
      </c>
      <c r="AI172" s="878" t="str">
        <f t="shared" si="70"/>
        <v/>
      </c>
      <c r="AJ172" s="879" t="str">
        <f t="shared" si="71"/>
        <v/>
      </c>
      <c r="AK172" s="878"/>
    </row>
    <row r="173" spans="1:46" s="1391" customFormat="1" ht="31.5" customHeight="1">
      <c r="A173" s="1391" t="s">
        <v>2733</v>
      </c>
      <c r="B173" s="1393" t="s">
        <v>104</v>
      </c>
      <c r="C173" s="1393"/>
      <c r="D173" s="1348"/>
      <c r="E173" s="1348" t="s">
        <v>1104</v>
      </c>
      <c r="F173" s="1394"/>
      <c r="G173" s="1394"/>
      <c r="H173" s="1394"/>
      <c r="I173" s="1394"/>
      <c r="J173" s="1394"/>
      <c r="K173" s="1394"/>
      <c r="L173" s="1394"/>
      <c r="M173" s="1395" t="e">
        <f t="shared" ref="M173:Z173" si="76">(M134)/(1-(M170/100*0.9)*(1-M169))</f>
        <v>#DIV/0!</v>
      </c>
      <c r="N173" s="1395" t="e">
        <f t="shared" si="76"/>
        <v>#DIV/0!</v>
      </c>
      <c r="O173" s="1395"/>
      <c r="P173" s="1395" t="e">
        <f t="shared" ref="P173:T173" si="77">(P134)/(1-(P170/100*0.9)*(1-P169))</f>
        <v>#DIV/0!</v>
      </c>
      <c r="Q173" s="1395" t="e">
        <f t="shared" si="77"/>
        <v>#DIV/0!</v>
      </c>
      <c r="R173" s="1395" t="e">
        <f t="shared" si="77"/>
        <v>#DIV/0!</v>
      </c>
      <c r="S173" s="1395" t="e">
        <f t="shared" si="77"/>
        <v>#DIV/0!</v>
      </c>
      <c r="T173" s="1395" t="e">
        <f t="shared" si="77"/>
        <v>#DIV/0!</v>
      </c>
      <c r="U173" s="1395" t="e">
        <f t="shared" si="76"/>
        <v>#DIV/0!</v>
      </c>
      <c r="V173" s="1395" t="e">
        <f t="shared" si="76"/>
        <v>#DIV/0!</v>
      </c>
      <c r="W173" s="1395" t="e">
        <f t="shared" si="76"/>
        <v>#DIV/0!</v>
      </c>
      <c r="X173" s="1395" t="e">
        <f t="shared" si="76"/>
        <v>#DIV/0!</v>
      </c>
      <c r="Y173" s="1395" t="e">
        <f t="shared" si="76"/>
        <v>#DIV/0!</v>
      </c>
      <c r="Z173" s="1395" t="e">
        <f t="shared" si="76"/>
        <v>#DIV/0!</v>
      </c>
      <c r="AA173" s="1395" t="e">
        <f>(AA134)/(1-(AA170/100*0.9)*(1-AA169))</f>
        <v>#DIV/0!</v>
      </c>
      <c r="AB173" s="1395" t="e">
        <f>(AB134)/(1-(AB170/100*0.9)*(1-AB169))</f>
        <v>#DIV/0!</v>
      </c>
      <c r="AE173" s="836"/>
      <c r="AF173" s="891" t="e">
        <f t="shared" si="67"/>
        <v>#DIV/0!</v>
      </c>
      <c r="AG173" s="878" t="e">
        <f t="shared" si="68"/>
        <v>#DIV/0!</v>
      </c>
      <c r="AH173" s="878" t="e">
        <f t="shared" si="69"/>
        <v>#DIV/0!</v>
      </c>
      <c r="AI173" s="878" t="e">
        <f t="shared" si="70"/>
        <v>#DIV/0!</v>
      </c>
      <c r="AJ173" s="879" t="e">
        <f t="shared" si="71"/>
        <v>#DIV/0!</v>
      </c>
      <c r="AK173" s="878"/>
      <c r="AL173" s="1392"/>
      <c r="AM173" s="1392"/>
      <c r="AN173" s="1392"/>
      <c r="AO173" s="1392"/>
      <c r="AP173" s="1392"/>
      <c r="AQ173" s="1392"/>
      <c r="AR173" s="1392"/>
      <c r="AS173" s="1392"/>
    </row>
    <row r="174" spans="1:46" s="1362" customFormat="1" ht="39" customHeight="1">
      <c r="A174" s="1362" t="s">
        <v>2682</v>
      </c>
      <c r="B174" s="1363" t="s">
        <v>834</v>
      </c>
      <c r="C174" s="1363"/>
      <c r="D174" s="1364"/>
      <c r="E174" s="1365" t="s">
        <v>1104</v>
      </c>
      <c r="F174" s="1366"/>
      <c r="G174" s="1366"/>
      <c r="H174" s="1366"/>
      <c r="I174" s="1366"/>
      <c r="J174" s="1366"/>
      <c r="K174" s="1366"/>
      <c r="L174" s="1366"/>
      <c r="M174" s="1366" t="e">
        <f t="shared" ref="M174:Z174" si="78">M172+M184</f>
        <v>#DIV/0!</v>
      </c>
      <c r="N174" s="1366" t="e">
        <f t="shared" si="78"/>
        <v>#DIV/0!</v>
      </c>
      <c r="O174" s="1366"/>
      <c r="P174" s="1366" t="e">
        <f t="shared" ref="P174:T174" si="79">P172+P184</f>
        <v>#DIV/0!</v>
      </c>
      <c r="Q174" s="1366" t="e">
        <f t="shared" si="79"/>
        <v>#DIV/0!</v>
      </c>
      <c r="R174" s="1366" t="e">
        <f t="shared" si="79"/>
        <v>#DIV/0!</v>
      </c>
      <c r="S174" s="1366" t="e">
        <f t="shared" si="79"/>
        <v>#DIV/0!</v>
      </c>
      <c r="T174" s="1366" t="e">
        <f t="shared" si="79"/>
        <v>#DIV/0!</v>
      </c>
      <c r="U174" s="1366" t="e">
        <f t="shared" si="78"/>
        <v>#DIV/0!</v>
      </c>
      <c r="V174" s="1366" t="e">
        <f t="shared" si="78"/>
        <v>#DIV/0!</v>
      </c>
      <c r="W174" s="1366" t="e">
        <f t="shared" si="78"/>
        <v>#DIV/0!</v>
      </c>
      <c r="X174" s="1366" t="e">
        <f t="shared" si="78"/>
        <v>#DIV/0!</v>
      </c>
      <c r="Y174" s="1366" t="e">
        <f t="shared" si="78"/>
        <v>#DIV/0!</v>
      </c>
      <c r="Z174" s="1366" t="e">
        <f t="shared" si="78"/>
        <v>#DIV/0!</v>
      </c>
      <c r="AA174" s="1366" t="e">
        <f>AA172+AA184</f>
        <v>#DIV/0!</v>
      </c>
      <c r="AB174" s="1366" t="e">
        <f>AB172+AB184</f>
        <v>#DIV/0!</v>
      </c>
      <c r="AC174" s="1367"/>
      <c r="AD174" s="1367"/>
      <c r="AE174" s="836"/>
      <c r="AF174" s="891" t="e">
        <f t="shared" si="67"/>
        <v>#DIV/0!</v>
      </c>
      <c r="AG174" s="878" t="e">
        <f t="shared" si="68"/>
        <v>#DIV/0!</v>
      </c>
      <c r="AH174" s="878" t="e">
        <f t="shared" si="69"/>
        <v>#DIV/0!</v>
      </c>
      <c r="AI174" s="878" t="e">
        <f t="shared" si="70"/>
        <v>#DIV/0!</v>
      </c>
      <c r="AJ174" s="879" t="e">
        <f t="shared" si="71"/>
        <v>#DIV/0!</v>
      </c>
      <c r="AK174" s="878"/>
    </row>
    <row r="175" spans="1:46" s="1341" customFormat="1" ht="29.25" customHeight="1">
      <c r="B175" s="1351" t="s">
        <v>832</v>
      </c>
      <c r="C175" s="1351"/>
      <c r="D175" s="1347"/>
      <c r="E175" s="1348" t="s">
        <v>1104</v>
      </c>
      <c r="F175" s="1353"/>
      <c r="G175" s="1353"/>
      <c r="H175" s="1353"/>
      <c r="I175" s="1353"/>
      <c r="J175" s="1353"/>
      <c r="K175" s="1353"/>
      <c r="L175" s="1353"/>
      <c r="M175" s="1353">
        <f t="shared" ref="M175:Y175" si="80">M161</f>
        <v>0</v>
      </c>
      <c r="N175" s="1353">
        <f t="shared" si="80"/>
        <v>0</v>
      </c>
      <c r="O175" s="1353"/>
      <c r="P175" s="1353">
        <f t="shared" ref="P175:T175" si="81">P161</f>
        <v>0</v>
      </c>
      <c r="Q175" s="1353">
        <f t="shared" si="81"/>
        <v>0</v>
      </c>
      <c r="R175" s="1353">
        <f t="shared" si="81"/>
        <v>0</v>
      </c>
      <c r="S175" s="1353">
        <f t="shared" si="81"/>
        <v>0</v>
      </c>
      <c r="T175" s="1353">
        <f t="shared" si="81"/>
        <v>0</v>
      </c>
      <c r="U175" s="1353">
        <f t="shared" si="80"/>
        <v>0</v>
      </c>
      <c r="V175" s="1353">
        <f t="shared" si="80"/>
        <v>0</v>
      </c>
      <c r="W175" s="1353">
        <f t="shared" si="80"/>
        <v>0</v>
      </c>
      <c r="X175" s="1353">
        <f t="shared" si="80"/>
        <v>0</v>
      </c>
      <c r="Y175" s="1353">
        <f t="shared" si="80"/>
        <v>0</v>
      </c>
      <c r="Z175" s="1353">
        <f>Z161</f>
        <v>0</v>
      </c>
      <c r="AA175" s="1353">
        <f>AA161</f>
        <v>0</v>
      </c>
      <c r="AB175" s="1353">
        <f>AB161</f>
        <v>0</v>
      </c>
      <c r="AE175" s="836"/>
      <c r="AF175" s="891" t="str">
        <f t="shared" si="67"/>
        <v/>
      </c>
      <c r="AG175" s="878" t="str">
        <f t="shared" si="68"/>
        <v/>
      </c>
      <c r="AH175" s="878" t="str">
        <f t="shared" si="69"/>
        <v/>
      </c>
      <c r="AI175" s="878" t="str">
        <f t="shared" si="70"/>
        <v/>
      </c>
      <c r="AJ175" s="879" t="str">
        <f t="shared" si="71"/>
        <v/>
      </c>
      <c r="AK175" s="878"/>
    </row>
    <row r="176" spans="1:46" s="1341" customFormat="1" ht="29.25" customHeight="1">
      <c r="A176" s="1341" t="s">
        <v>731</v>
      </c>
      <c r="B176" s="1351" t="s">
        <v>2024</v>
      </c>
      <c r="C176" s="1351"/>
      <c r="D176" s="1370"/>
      <c r="E176" s="1348" t="s">
        <v>1104</v>
      </c>
      <c r="F176" s="1353"/>
      <c r="G176" s="1353"/>
      <c r="H176" s="1353"/>
      <c r="I176" s="1353"/>
      <c r="J176" s="1353"/>
      <c r="K176" s="1353"/>
      <c r="L176" s="1353"/>
      <c r="M176" s="1353" t="e">
        <f t="shared" ref="M176:Z176" si="82">M175/(1-(0.9*(1-M169)))</f>
        <v>#DIV/0!</v>
      </c>
      <c r="N176" s="1353" t="e">
        <f t="shared" si="82"/>
        <v>#DIV/0!</v>
      </c>
      <c r="O176" s="1353"/>
      <c r="P176" s="1353" t="e">
        <f t="shared" ref="P176:T176" si="83">P175/(1-(0.9*(1-P169)))</f>
        <v>#DIV/0!</v>
      </c>
      <c r="Q176" s="1353" t="e">
        <f t="shared" si="83"/>
        <v>#DIV/0!</v>
      </c>
      <c r="R176" s="1353" t="e">
        <f t="shared" si="83"/>
        <v>#DIV/0!</v>
      </c>
      <c r="S176" s="1353" t="e">
        <f t="shared" si="83"/>
        <v>#DIV/0!</v>
      </c>
      <c r="T176" s="1353" t="e">
        <f t="shared" si="83"/>
        <v>#DIV/0!</v>
      </c>
      <c r="U176" s="1353" t="e">
        <f t="shared" si="82"/>
        <v>#DIV/0!</v>
      </c>
      <c r="V176" s="1353" t="e">
        <f t="shared" si="82"/>
        <v>#DIV/0!</v>
      </c>
      <c r="W176" s="1353" t="e">
        <f t="shared" si="82"/>
        <v>#DIV/0!</v>
      </c>
      <c r="X176" s="1353" t="e">
        <f t="shared" si="82"/>
        <v>#DIV/0!</v>
      </c>
      <c r="Y176" s="1353" t="e">
        <f t="shared" si="82"/>
        <v>#DIV/0!</v>
      </c>
      <c r="Z176" s="1353" t="e">
        <f t="shared" si="82"/>
        <v>#DIV/0!</v>
      </c>
      <c r="AA176" s="1353" t="e">
        <f>AA175/(1-(0.9*(1-AA169)))</f>
        <v>#DIV/0!</v>
      </c>
      <c r="AB176" s="1353" t="e">
        <f>AB175/(1-(0.9*(1-AB169)))</f>
        <v>#DIV/0!</v>
      </c>
      <c r="AE176" s="836"/>
      <c r="AF176" s="891" t="e">
        <f t="shared" si="67"/>
        <v>#DIV/0!</v>
      </c>
      <c r="AG176" s="878" t="e">
        <f t="shared" si="68"/>
        <v>#DIV/0!</v>
      </c>
      <c r="AH176" s="878" t="e">
        <f t="shared" si="69"/>
        <v>#DIV/0!</v>
      </c>
      <c r="AI176" s="878" t="e">
        <f t="shared" si="70"/>
        <v>#DIV/0!</v>
      </c>
      <c r="AJ176" s="879" t="e">
        <f t="shared" si="71"/>
        <v>#DIV/0!</v>
      </c>
      <c r="AK176" s="878"/>
    </row>
    <row r="177" spans="1:46" s="1341" customFormat="1" ht="13.5" customHeight="1">
      <c r="E177" s="1342"/>
      <c r="AA177" s="1354"/>
      <c r="AB177" s="1354"/>
      <c r="AE177" s="836"/>
      <c r="AF177" s="891" t="str">
        <f t="shared" si="67"/>
        <v/>
      </c>
      <c r="AG177" s="878" t="str">
        <f t="shared" si="68"/>
        <v/>
      </c>
      <c r="AH177" s="878" t="str">
        <f t="shared" si="69"/>
        <v/>
      </c>
      <c r="AI177" s="878" t="str">
        <f t="shared" si="70"/>
        <v/>
      </c>
      <c r="AJ177" s="879" t="str">
        <f t="shared" si="71"/>
        <v/>
      </c>
      <c r="AK177" s="878"/>
    </row>
    <row r="178" spans="1:46" s="1345" customFormat="1" ht="15" customHeight="1">
      <c r="B178" s="1346" t="s">
        <v>2727</v>
      </c>
      <c r="C178" s="1346"/>
      <c r="D178" s="1347"/>
      <c r="E178" s="1348">
        <v>1</v>
      </c>
      <c r="F178" s="1354"/>
      <c r="G178" s="1354"/>
      <c r="H178" s="1354"/>
      <c r="I178" s="1354"/>
      <c r="J178" s="1354"/>
      <c r="K178" s="1354"/>
      <c r="L178" s="1354"/>
      <c r="M178" s="1354" t="e">
        <f>'Macro '!M113/'Macro '!M114</f>
        <v>#DIV/0!</v>
      </c>
      <c r="N178" s="1354" t="e">
        <f>'Macro '!N113/'Macro '!N114</f>
        <v>#DIV/0!</v>
      </c>
      <c r="O178" s="1354"/>
      <c r="P178" s="1354" t="e">
        <f>'Macro '!P113/'Macro '!P114</f>
        <v>#DIV/0!</v>
      </c>
      <c r="Q178" s="1354" t="e">
        <f>'Macro '!Q113/'Macro '!Q114</f>
        <v>#DIV/0!</v>
      </c>
      <c r="R178" s="1354" t="e">
        <f>'Macro '!R113/'Macro '!R114</f>
        <v>#DIV/0!</v>
      </c>
      <c r="S178" s="1354" t="e">
        <f>'Macro '!S113/'Macro '!S114</f>
        <v>#DIV/0!</v>
      </c>
      <c r="T178" s="1354" t="e">
        <f>'Macro '!T113/'Macro '!T114</f>
        <v>#DIV/0!</v>
      </c>
      <c r="U178" s="1354" t="e">
        <f>'Macro '!U113/'Macro '!U114</f>
        <v>#DIV/0!</v>
      </c>
      <c r="V178" s="1354" t="e">
        <f>'Macro '!V113/'Macro '!V114</f>
        <v>#DIV/0!</v>
      </c>
      <c r="W178" s="1354" t="e">
        <f>'Macro '!W113/'Macro '!W114</f>
        <v>#DIV/0!</v>
      </c>
      <c r="X178" s="1354" t="e">
        <f>'Macro '!X113/'Macro '!X114</f>
        <v>#DIV/0!</v>
      </c>
      <c r="Y178" s="1354" t="e">
        <f>'Macro '!Y113/'Macro '!Y114</f>
        <v>#DIV/0!</v>
      </c>
      <c r="Z178" s="1354" t="e">
        <f>'Macro '!Z113/'Macro '!Z114</f>
        <v>#DIV/0!</v>
      </c>
      <c r="AA178" s="1354" t="e">
        <f>'Macro '!AA113/'Macro '!AA114</f>
        <v>#DIV/0!</v>
      </c>
      <c r="AB178" s="1354" t="e">
        <f>'Macro '!AB113/'Macro '!AB114</f>
        <v>#DIV/0!</v>
      </c>
      <c r="AC178" s="1341"/>
      <c r="AD178" s="1341"/>
      <c r="AE178" s="836"/>
      <c r="AF178" s="891" t="e">
        <f t="shared" si="67"/>
        <v>#DIV/0!</v>
      </c>
      <c r="AG178" s="878" t="e">
        <f t="shared" si="68"/>
        <v>#DIV/0!</v>
      </c>
      <c r="AH178" s="878" t="e">
        <f t="shared" si="69"/>
        <v>#DIV/0!</v>
      </c>
      <c r="AI178" s="878" t="e">
        <f t="shared" si="70"/>
        <v>#DIV/0!</v>
      </c>
      <c r="AJ178" s="879" t="e">
        <f t="shared" si="71"/>
        <v>#DIV/0!</v>
      </c>
      <c r="AK178" s="878"/>
    </row>
    <row r="179" spans="1:46" s="1345" customFormat="1" ht="15" customHeight="1">
      <c r="B179" s="1346" t="s">
        <v>2728</v>
      </c>
      <c r="C179" s="1346"/>
      <c r="D179" s="1347"/>
      <c r="E179" s="1348">
        <v>1</v>
      </c>
      <c r="F179" s="1350"/>
      <c r="G179" s="1350"/>
      <c r="H179" s="1350"/>
      <c r="I179" s="1350"/>
      <c r="J179" s="1350"/>
      <c r="K179" s="1350"/>
      <c r="L179" s="1350"/>
      <c r="M179" s="1350" t="e">
        <f>M165/M162*100</f>
        <v>#DIV/0!</v>
      </c>
      <c r="N179" s="1350" t="e">
        <f>N165/N162*100</f>
        <v>#DIV/0!</v>
      </c>
      <c r="O179" s="1350"/>
      <c r="P179" s="1350" t="e">
        <f t="shared" ref="P179:T179" si="84">P162/P165*100</f>
        <v>#DIV/0!</v>
      </c>
      <c r="Q179" s="1350" t="e">
        <f t="shared" si="84"/>
        <v>#DIV/0!</v>
      </c>
      <c r="R179" s="1350" t="e">
        <f t="shared" si="84"/>
        <v>#DIV/0!</v>
      </c>
      <c r="S179" s="1350" t="e">
        <f t="shared" si="84"/>
        <v>#DIV/0!</v>
      </c>
      <c r="T179" s="1350" t="e">
        <f t="shared" si="84"/>
        <v>#DIV/0!</v>
      </c>
      <c r="U179" s="1350" t="e">
        <f t="shared" ref="U179:Z179" si="85">U162/U165*100</f>
        <v>#DIV/0!</v>
      </c>
      <c r="V179" s="1350" t="e">
        <f t="shared" si="85"/>
        <v>#DIV/0!</v>
      </c>
      <c r="W179" s="1350" t="e">
        <f t="shared" si="85"/>
        <v>#DIV/0!</v>
      </c>
      <c r="X179" s="1350" t="e">
        <f t="shared" si="85"/>
        <v>#DIV/0!</v>
      </c>
      <c r="Y179" s="1350" t="e">
        <f t="shared" si="85"/>
        <v>#DIV/0!</v>
      </c>
      <c r="Z179" s="1350" t="e">
        <f t="shared" si="85"/>
        <v>#DIV/0!</v>
      </c>
      <c r="AA179" s="1350" t="e">
        <f>AA162/AA165*100</f>
        <v>#DIV/0!</v>
      </c>
      <c r="AB179" s="1350" t="e">
        <f>AB162/AB165*100</f>
        <v>#DIV/0!</v>
      </c>
      <c r="AC179" s="1341"/>
      <c r="AD179" s="1341"/>
      <c r="AE179" s="836"/>
      <c r="AF179" s="891" t="e">
        <f t="shared" si="67"/>
        <v>#DIV/0!</v>
      </c>
      <c r="AG179" s="878" t="e">
        <f t="shared" si="68"/>
        <v>#DIV/0!</v>
      </c>
      <c r="AH179" s="878" t="e">
        <f t="shared" si="69"/>
        <v>#DIV/0!</v>
      </c>
      <c r="AI179" s="878" t="e">
        <f t="shared" si="70"/>
        <v>#DIV/0!</v>
      </c>
      <c r="AJ179" s="879" t="e">
        <f t="shared" si="71"/>
        <v>#DIV/0!</v>
      </c>
      <c r="AK179" s="878"/>
    </row>
    <row r="180" spans="1:46" s="1341" customFormat="1" ht="15" customHeight="1">
      <c r="B180" s="1355" t="s">
        <v>2729</v>
      </c>
      <c r="C180" s="1351"/>
      <c r="D180" s="1370"/>
      <c r="E180" s="1348" t="s">
        <v>1104</v>
      </c>
      <c r="F180" s="1353"/>
      <c r="G180" s="1353"/>
      <c r="H180" s="1353"/>
      <c r="I180" s="1353"/>
      <c r="J180" s="1353"/>
      <c r="K180" s="1353"/>
      <c r="L180" s="1353"/>
      <c r="M180" s="1353">
        <f t="shared" ref="M180:Y180" si="86">M165</f>
        <v>0</v>
      </c>
      <c r="N180" s="1353">
        <f t="shared" si="86"/>
        <v>0</v>
      </c>
      <c r="O180" s="1353"/>
      <c r="P180" s="1353">
        <f t="shared" ref="P180:T180" si="87">P165</f>
        <v>0</v>
      </c>
      <c r="Q180" s="1353">
        <f t="shared" si="87"/>
        <v>0</v>
      </c>
      <c r="R180" s="1353">
        <f t="shared" si="87"/>
        <v>0</v>
      </c>
      <c r="S180" s="1353">
        <f t="shared" si="87"/>
        <v>0</v>
      </c>
      <c r="T180" s="1353">
        <f t="shared" si="87"/>
        <v>0</v>
      </c>
      <c r="U180" s="1353">
        <f t="shared" si="86"/>
        <v>0</v>
      </c>
      <c r="V180" s="1353">
        <f t="shared" si="86"/>
        <v>0</v>
      </c>
      <c r="W180" s="1353">
        <f t="shared" si="86"/>
        <v>0</v>
      </c>
      <c r="X180" s="1353">
        <f t="shared" si="86"/>
        <v>0</v>
      </c>
      <c r="Y180" s="1353">
        <f t="shared" si="86"/>
        <v>0</v>
      </c>
      <c r="Z180" s="1353">
        <f>Z165</f>
        <v>0</v>
      </c>
      <c r="AA180" s="1353">
        <f>AA165</f>
        <v>0</v>
      </c>
      <c r="AB180" s="1353">
        <f>AB165</f>
        <v>0</v>
      </c>
      <c r="AE180" s="836"/>
      <c r="AF180" s="891" t="str">
        <f t="shared" si="67"/>
        <v/>
      </c>
      <c r="AG180" s="878" t="str">
        <f t="shared" si="68"/>
        <v/>
      </c>
      <c r="AH180" s="878" t="str">
        <f t="shared" si="69"/>
        <v/>
      </c>
      <c r="AI180" s="878" t="str">
        <f t="shared" si="70"/>
        <v/>
      </c>
      <c r="AJ180" s="879" t="str">
        <f t="shared" si="71"/>
        <v/>
      </c>
      <c r="AK180" s="878"/>
    </row>
    <row r="181" spans="1:46" s="1362" customFormat="1" ht="29.25" customHeight="1">
      <c r="B181" s="1363" t="s">
        <v>835</v>
      </c>
      <c r="C181" s="1363"/>
      <c r="D181" s="1364"/>
      <c r="E181" s="1365" t="s">
        <v>1104</v>
      </c>
      <c r="F181" s="1374"/>
      <c r="G181" s="1374"/>
      <c r="H181" s="1374"/>
      <c r="I181" s="1374"/>
      <c r="J181" s="1374"/>
      <c r="K181" s="1374"/>
      <c r="L181" s="1374"/>
      <c r="M181" s="1374" t="e">
        <f t="shared" ref="M181:Y181" si="88">M180*1/(1-M179/100*(1-M178))</f>
        <v>#DIV/0!</v>
      </c>
      <c r="N181" s="1374" t="e">
        <f t="shared" si="88"/>
        <v>#DIV/0!</v>
      </c>
      <c r="O181" s="1374"/>
      <c r="P181" s="1374" t="e">
        <f t="shared" ref="P181:T181" si="89">P180*1/(1-P179/100*(1-P178))</f>
        <v>#DIV/0!</v>
      </c>
      <c r="Q181" s="1374" t="e">
        <f t="shared" si="89"/>
        <v>#DIV/0!</v>
      </c>
      <c r="R181" s="1374" t="e">
        <f t="shared" si="89"/>
        <v>#DIV/0!</v>
      </c>
      <c r="S181" s="1374" t="e">
        <f t="shared" si="89"/>
        <v>#DIV/0!</v>
      </c>
      <c r="T181" s="1374" t="e">
        <f t="shared" si="89"/>
        <v>#DIV/0!</v>
      </c>
      <c r="U181" s="1374" t="e">
        <f t="shared" si="88"/>
        <v>#DIV/0!</v>
      </c>
      <c r="V181" s="1374" t="e">
        <f t="shared" si="88"/>
        <v>#DIV/0!</v>
      </c>
      <c r="W181" s="1374" t="e">
        <f t="shared" si="88"/>
        <v>#DIV/0!</v>
      </c>
      <c r="X181" s="1374" t="e">
        <f t="shared" si="88"/>
        <v>#DIV/0!</v>
      </c>
      <c r="Y181" s="1374" t="e">
        <f t="shared" si="88"/>
        <v>#DIV/0!</v>
      </c>
      <c r="Z181" s="1374" t="e">
        <f>Z180*1/(1-Z179/100*(1-Z178))</f>
        <v>#DIV/0!</v>
      </c>
      <c r="AA181" s="1374" t="e">
        <f>AA180*1/(1-AA179/100*(1-AA178))</f>
        <v>#DIV/0!</v>
      </c>
      <c r="AB181" s="1374" t="e">
        <f>AB180*1/(1-AB179/100*(1-AB178))</f>
        <v>#DIV/0!</v>
      </c>
      <c r="AC181" s="1367"/>
      <c r="AD181" s="1367"/>
      <c r="AE181" s="836"/>
      <c r="AF181" s="891" t="e">
        <f t="shared" si="67"/>
        <v>#DIV/0!</v>
      </c>
      <c r="AG181" s="878" t="e">
        <f t="shared" si="68"/>
        <v>#DIV/0!</v>
      </c>
      <c r="AH181" s="878" t="e">
        <f t="shared" si="69"/>
        <v>#DIV/0!</v>
      </c>
      <c r="AI181" s="878" t="e">
        <f t="shared" si="70"/>
        <v>#DIV/0!</v>
      </c>
      <c r="AJ181" s="879" t="e">
        <f t="shared" si="71"/>
        <v>#DIV/0!</v>
      </c>
      <c r="AK181" s="878"/>
    </row>
    <row r="182" spans="1:46" s="1341" customFormat="1" ht="12" customHeight="1">
      <c r="E182" s="1342"/>
      <c r="AE182" s="836"/>
      <c r="AF182" s="891" t="str">
        <f t="shared" si="67"/>
        <v/>
      </c>
      <c r="AG182" s="878" t="str">
        <f t="shared" si="68"/>
        <v/>
      </c>
      <c r="AH182" s="878" t="str">
        <f t="shared" si="69"/>
        <v/>
      </c>
      <c r="AI182" s="878" t="str">
        <f t="shared" si="70"/>
        <v/>
      </c>
      <c r="AJ182" s="879" t="str">
        <f t="shared" si="71"/>
        <v/>
      </c>
      <c r="AK182" s="878"/>
    </row>
    <row r="183" spans="1:46" s="1391" customFormat="1" ht="12" customHeight="1">
      <c r="B183" s="1396"/>
      <c r="C183" s="1396"/>
      <c r="D183" s="1397"/>
      <c r="E183" s="1398"/>
      <c r="F183" s="1394"/>
      <c r="G183" s="1394"/>
      <c r="H183" s="1394"/>
      <c r="I183" s="1394"/>
      <c r="J183" s="1394"/>
      <c r="K183" s="1394"/>
      <c r="L183" s="1394"/>
      <c r="M183" s="1399"/>
      <c r="N183" s="1399"/>
      <c r="O183" s="1399"/>
      <c r="P183" s="1399"/>
      <c r="Q183" s="1399"/>
      <c r="R183" s="1399"/>
      <c r="S183" s="1399"/>
      <c r="T183" s="1399"/>
      <c r="U183" s="1399"/>
      <c r="V183" s="1399"/>
      <c r="W183" s="1399"/>
      <c r="X183" s="1399"/>
      <c r="Y183" s="1399"/>
      <c r="Z183" s="1399"/>
      <c r="AA183" s="1399"/>
      <c r="AB183" s="1399"/>
      <c r="AC183" s="1341"/>
      <c r="AD183" s="1341"/>
      <c r="AE183" s="836"/>
      <c r="AF183" s="891" t="str">
        <f t="shared" si="67"/>
        <v/>
      </c>
      <c r="AG183" s="878" t="str">
        <f t="shared" si="68"/>
        <v/>
      </c>
      <c r="AH183" s="878" t="str">
        <f t="shared" si="69"/>
        <v/>
      </c>
      <c r="AI183" s="878" t="str">
        <f t="shared" si="70"/>
        <v/>
      </c>
      <c r="AJ183" s="879" t="str">
        <f t="shared" si="71"/>
        <v/>
      </c>
      <c r="AK183" s="878"/>
    </row>
    <row r="184" spans="1:46" s="1381" customFormat="1" ht="14.25" customHeight="1">
      <c r="B184" s="1382" t="s">
        <v>2730</v>
      </c>
      <c r="C184" s="1382"/>
      <c r="D184" s="1383"/>
      <c r="E184" s="1383"/>
      <c r="F184" s="1384"/>
      <c r="G184" s="1384"/>
      <c r="H184" s="1384"/>
      <c r="I184" s="1384"/>
      <c r="J184" s="1384"/>
      <c r="K184" s="1384"/>
      <c r="L184" s="1384"/>
      <c r="M184" s="1385" t="e">
        <f t="shared" ref="M184:Y184" si="90">M185+M186</f>
        <v>#DIV/0!</v>
      </c>
      <c r="N184" s="1385" t="e">
        <f t="shared" si="90"/>
        <v>#DIV/0!</v>
      </c>
      <c r="O184" s="1385"/>
      <c r="P184" s="1385" t="e">
        <f t="shared" ref="P184:T184" si="91">P185+P186</f>
        <v>#DIV/0!</v>
      </c>
      <c r="Q184" s="1385" t="e">
        <f t="shared" si="91"/>
        <v>#DIV/0!</v>
      </c>
      <c r="R184" s="1385" t="e">
        <f t="shared" si="91"/>
        <v>#DIV/0!</v>
      </c>
      <c r="S184" s="1385" t="e">
        <f t="shared" si="91"/>
        <v>#DIV/0!</v>
      </c>
      <c r="T184" s="1385" t="e">
        <f t="shared" si="91"/>
        <v>#DIV/0!</v>
      </c>
      <c r="U184" s="1385" t="e">
        <f t="shared" si="90"/>
        <v>#DIV/0!</v>
      </c>
      <c r="V184" s="1385" t="e">
        <f t="shared" si="90"/>
        <v>#DIV/0!</v>
      </c>
      <c r="W184" s="1385" t="e">
        <f t="shared" si="90"/>
        <v>#DIV/0!</v>
      </c>
      <c r="X184" s="1385" t="e">
        <f t="shared" si="90"/>
        <v>#DIV/0!</v>
      </c>
      <c r="Y184" s="1385" t="e">
        <f t="shared" si="90"/>
        <v>#DIV/0!</v>
      </c>
      <c r="Z184" s="1385" t="e">
        <f>Z185+Z186</f>
        <v>#DIV/0!</v>
      </c>
      <c r="AA184" s="1385" t="e">
        <f>AA185+AA186</f>
        <v>#DIV/0!</v>
      </c>
      <c r="AB184" s="1385" t="e">
        <f>AB185+AB186</f>
        <v>#DIV/0!</v>
      </c>
      <c r="AC184" s="1367"/>
      <c r="AD184" s="1367"/>
      <c r="AE184" s="836"/>
      <c r="AF184" s="891" t="e">
        <f t="shared" si="67"/>
        <v>#DIV/0!</v>
      </c>
      <c r="AG184" s="878" t="e">
        <f t="shared" si="68"/>
        <v>#DIV/0!</v>
      </c>
      <c r="AH184" s="878" t="e">
        <f t="shared" si="69"/>
        <v>#DIV/0!</v>
      </c>
      <c r="AI184" s="878" t="e">
        <f t="shared" si="70"/>
        <v>#DIV/0!</v>
      </c>
      <c r="AJ184" s="879" t="e">
        <f t="shared" si="71"/>
        <v>#DIV/0!</v>
      </c>
      <c r="AK184" s="878"/>
    </row>
    <row r="185" spans="1:46" s="1367" customFormat="1" ht="16.5" customHeight="1">
      <c r="B185" s="1386" t="s">
        <v>2731</v>
      </c>
      <c r="C185" s="1386"/>
      <c r="D185" s="1387"/>
      <c r="E185" s="1400" t="s">
        <v>1104</v>
      </c>
      <c r="F185" s="1374"/>
      <c r="G185" s="1374"/>
      <c r="H185" s="1374"/>
      <c r="I185" s="1374"/>
      <c r="J185" s="1374"/>
      <c r="K185" s="1374"/>
      <c r="L185" s="1374"/>
      <c r="M185" s="1374" t="e">
        <f t="shared" ref="M185:Y185" si="92">M173-M172</f>
        <v>#DIV/0!</v>
      </c>
      <c r="N185" s="1374" t="e">
        <f t="shared" si="92"/>
        <v>#DIV/0!</v>
      </c>
      <c r="O185" s="1374"/>
      <c r="P185" s="1374" t="e">
        <f t="shared" ref="P185:T185" si="93">P173-P172</f>
        <v>#DIV/0!</v>
      </c>
      <c r="Q185" s="1374" t="e">
        <f t="shared" si="93"/>
        <v>#DIV/0!</v>
      </c>
      <c r="R185" s="1374" t="e">
        <f t="shared" si="93"/>
        <v>#DIV/0!</v>
      </c>
      <c r="S185" s="1374" t="e">
        <f t="shared" si="93"/>
        <v>#DIV/0!</v>
      </c>
      <c r="T185" s="1374" t="e">
        <f t="shared" si="93"/>
        <v>#DIV/0!</v>
      </c>
      <c r="U185" s="1374" t="e">
        <f t="shared" si="92"/>
        <v>#DIV/0!</v>
      </c>
      <c r="V185" s="1374" t="e">
        <f t="shared" si="92"/>
        <v>#DIV/0!</v>
      </c>
      <c r="W185" s="1374" t="e">
        <f t="shared" si="92"/>
        <v>#DIV/0!</v>
      </c>
      <c r="X185" s="1374" t="e">
        <f t="shared" si="92"/>
        <v>#DIV/0!</v>
      </c>
      <c r="Y185" s="1374" t="e">
        <f t="shared" si="92"/>
        <v>#DIV/0!</v>
      </c>
      <c r="Z185" s="1374" t="e">
        <f>Z173-Z172</f>
        <v>#DIV/0!</v>
      </c>
      <c r="AA185" s="1374" t="e">
        <f>AA173-AA172</f>
        <v>#DIV/0!</v>
      </c>
      <c r="AB185" s="1374" t="e">
        <f>AB173-AB172</f>
        <v>#DIV/0!</v>
      </c>
      <c r="AE185" s="836"/>
      <c r="AF185" s="891" t="e">
        <f t="shared" si="67"/>
        <v>#DIV/0!</v>
      </c>
      <c r="AG185" s="878" t="e">
        <f t="shared" si="68"/>
        <v>#DIV/0!</v>
      </c>
      <c r="AH185" s="878" t="e">
        <f t="shared" si="69"/>
        <v>#DIV/0!</v>
      </c>
      <c r="AI185" s="878" t="e">
        <f t="shared" si="70"/>
        <v>#DIV/0!</v>
      </c>
      <c r="AJ185" s="879" t="e">
        <f t="shared" si="71"/>
        <v>#DIV/0!</v>
      </c>
      <c r="AK185" s="878"/>
    </row>
    <row r="186" spans="1:46" s="1375" customFormat="1" ht="29.25" customHeight="1">
      <c r="B186" s="1386" t="s">
        <v>2732</v>
      </c>
      <c r="C186" s="1376"/>
      <c r="D186" s="1377"/>
      <c r="E186" s="1378" t="s">
        <v>1104</v>
      </c>
      <c r="F186" s="1379"/>
      <c r="G186" s="1379"/>
      <c r="H186" s="1379"/>
      <c r="I186" s="1379"/>
      <c r="J186" s="1379"/>
      <c r="K186" s="1379"/>
      <c r="L186" s="1379"/>
      <c r="M186" s="1388" t="e">
        <f t="shared" ref="M186:Y186" si="94">M181-M180</f>
        <v>#DIV/0!</v>
      </c>
      <c r="N186" s="1388" t="e">
        <f t="shared" si="94"/>
        <v>#DIV/0!</v>
      </c>
      <c r="O186" s="1388"/>
      <c r="P186" s="1388" t="e">
        <f t="shared" ref="P186:T186" si="95">P181-P180</f>
        <v>#DIV/0!</v>
      </c>
      <c r="Q186" s="1388" t="e">
        <f t="shared" si="95"/>
        <v>#DIV/0!</v>
      </c>
      <c r="R186" s="1388" t="e">
        <f t="shared" si="95"/>
        <v>#DIV/0!</v>
      </c>
      <c r="S186" s="1388" t="e">
        <f t="shared" si="95"/>
        <v>#DIV/0!</v>
      </c>
      <c r="T186" s="1388" t="e">
        <f t="shared" si="95"/>
        <v>#DIV/0!</v>
      </c>
      <c r="U186" s="1388" t="e">
        <f t="shared" si="94"/>
        <v>#DIV/0!</v>
      </c>
      <c r="V186" s="1388" t="e">
        <f t="shared" si="94"/>
        <v>#DIV/0!</v>
      </c>
      <c r="W186" s="1388" t="e">
        <f t="shared" si="94"/>
        <v>#DIV/0!</v>
      </c>
      <c r="X186" s="1388" t="e">
        <f t="shared" si="94"/>
        <v>#DIV/0!</v>
      </c>
      <c r="Y186" s="1388" t="e">
        <f t="shared" si="94"/>
        <v>#DIV/0!</v>
      </c>
      <c r="Z186" s="1388" t="e">
        <f>Z181-Z180</f>
        <v>#DIV/0!</v>
      </c>
      <c r="AA186" s="1388" t="e">
        <f>AA181-AA180</f>
        <v>#DIV/0!</v>
      </c>
      <c r="AB186" s="1388" t="e">
        <f>AB181-AB180</f>
        <v>#DIV/0!</v>
      </c>
      <c r="AC186" s="1367"/>
      <c r="AD186" s="1367"/>
      <c r="AE186" s="836"/>
      <c r="AF186" s="891" t="e">
        <f t="shared" si="67"/>
        <v>#DIV/0!</v>
      </c>
      <c r="AG186" s="878" t="e">
        <f t="shared" si="68"/>
        <v>#DIV/0!</v>
      </c>
      <c r="AH186" s="878" t="e">
        <f t="shared" si="69"/>
        <v>#DIV/0!</v>
      </c>
      <c r="AI186" s="878" t="e">
        <f t="shared" si="70"/>
        <v>#DIV/0!</v>
      </c>
      <c r="AJ186" s="879" t="e">
        <f t="shared" si="71"/>
        <v>#DIV/0!</v>
      </c>
      <c r="AK186" s="878"/>
    </row>
    <row r="187" spans="1:46" s="1375" customFormat="1" ht="29.25" customHeight="1">
      <c r="B187" s="1386"/>
      <c r="C187" s="1376"/>
      <c r="D187" s="1377"/>
      <c r="E187" s="1378"/>
      <c r="F187" s="1379"/>
      <c r="G187" s="1379"/>
      <c r="H187" s="1379"/>
      <c r="I187" s="1379"/>
      <c r="J187" s="1379"/>
      <c r="K187" s="1379"/>
      <c r="L187" s="1379"/>
      <c r="M187" s="1388"/>
      <c r="N187" s="1388"/>
      <c r="O187" s="1388"/>
      <c r="P187" s="1388"/>
      <c r="Q187" s="1388"/>
      <c r="R187" s="1388"/>
      <c r="S187" s="1388"/>
      <c r="T187" s="1388"/>
      <c r="U187" s="1388"/>
      <c r="V187" s="1388"/>
      <c r="W187" s="1388"/>
      <c r="X187" s="1388"/>
      <c r="Y187" s="1388"/>
      <c r="Z187" s="1388"/>
      <c r="AA187" s="1362"/>
      <c r="AB187" s="1362"/>
      <c r="AC187" s="1367"/>
      <c r="AD187" s="1367"/>
      <c r="AE187" s="836"/>
      <c r="AF187" s="891" t="str">
        <f t="shared" si="67"/>
        <v/>
      </c>
      <c r="AG187" s="878" t="str">
        <f t="shared" si="68"/>
        <v/>
      </c>
      <c r="AH187" s="878" t="str">
        <f t="shared" si="69"/>
        <v/>
      </c>
      <c r="AI187" s="878" t="str">
        <f t="shared" si="70"/>
        <v/>
      </c>
      <c r="AJ187" s="879" t="str">
        <f t="shared" si="71"/>
        <v/>
      </c>
      <c r="AK187" s="878"/>
    </row>
    <row r="188" spans="1:46" s="900" customFormat="1" ht="16.5" customHeight="1">
      <c r="A188" s="898" t="s">
        <v>1108</v>
      </c>
      <c r="B188" s="152"/>
      <c r="C188" s="152"/>
      <c r="D188" s="899"/>
      <c r="E188" s="153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AE188" s="836"/>
      <c r="AF188" s="891" t="str">
        <f t="shared" si="67"/>
        <v/>
      </c>
      <c r="AG188" s="878" t="str">
        <f t="shared" si="68"/>
        <v/>
      </c>
      <c r="AH188" s="878" t="str">
        <f t="shared" si="69"/>
        <v/>
      </c>
      <c r="AI188" s="878" t="str">
        <f t="shared" si="70"/>
        <v/>
      </c>
      <c r="AJ188" s="879" t="str">
        <f t="shared" si="71"/>
        <v/>
      </c>
      <c r="AK188" s="878"/>
    </row>
    <row r="189" spans="1:46" s="900" customFormat="1" ht="16.5" customHeight="1">
      <c r="A189" s="901" t="s">
        <v>1661</v>
      </c>
      <c r="B189" s="673"/>
      <c r="C189" s="673"/>
      <c r="D189" s="674"/>
      <c r="E189" s="675"/>
      <c r="F189" s="676"/>
      <c r="G189" s="676"/>
      <c r="H189" s="676"/>
      <c r="I189" s="676"/>
      <c r="J189" s="676"/>
      <c r="K189" s="676"/>
      <c r="L189" s="676"/>
      <c r="M189" s="676"/>
      <c r="N189" s="676"/>
      <c r="O189" s="676"/>
      <c r="P189" s="676"/>
      <c r="Q189" s="676"/>
      <c r="R189" s="676"/>
      <c r="S189" s="676"/>
      <c r="T189" s="676"/>
      <c r="U189" s="676"/>
      <c r="V189" s="676"/>
      <c r="W189" s="676"/>
      <c r="X189" s="676"/>
      <c r="Y189" s="676"/>
      <c r="Z189" s="676"/>
      <c r="AA189" s="676"/>
      <c r="AB189" s="676"/>
      <c r="AE189" s="836"/>
      <c r="AF189" s="891" t="str">
        <f t="shared" si="67"/>
        <v/>
      </c>
      <c r="AG189" s="878" t="str">
        <f t="shared" si="68"/>
        <v/>
      </c>
      <c r="AH189" s="878" t="str">
        <f t="shared" si="69"/>
        <v/>
      </c>
      <c r="AI189" s="878" t="str">
        <f t="shared" si="70"/>
        <v/>
      </c>
      <c r="AJ189" s="879" t="str">
        <f t="shared" si="71"/>
        <v/>
      </c>
      <c r="AK189" s="878"/>
    </row>
    <row r="190" spans="1:46" s="904" customFormat="1">
      <c r="A190" s="836" t="s">
        <v>2160</v>
      </c>
      <c r="B190" s="956" t="s">
        <v>130</v>
      </c>
      <c r="C190" s="137"/>
      <c r="D190" s="651"/>
      <c r="E190" s="75" t="s">
        <v>2617</v>
      </c>
      <c r="F190" s="902"/>
      <c r="G190" s="902"/>
      <c r="H190" s="902"/>
      <c r="I190" s="902"/>
      <c r="J190" s="902"/>
      <c r="K190" s="902"/>
      <c r="L190" s="902"/>
      <c r="M190" s="1283" t="e">
        <f>M134/'Macro '!M18</f>
        <v>#DIV/0!</v>
      </c>
      <c r="N190" s="1283" t="e">
        <f>N134/'Macro '!N18</f>
        <v>#DIV/0!</v>
      </c>
      <c r="O190" s="1283" t="e">
        <f>O134/'Macro '!O18</f>
        <v>#DIV/0!</v>
      </c>
      <c r="P190" s="1283" t="e">
        <f>P134/'Macro '!P18</f>
        <v>#DIV/0!</v>
      </c>
      <c r="Q190" s="1283" t="e">
        <f>Q134/'Macro '!Q18</f>
        <v>#DIV/0!</v>
      </c>
      <c r="R190" s="1283" t="e">
        <f>R134/'Macro '!R18</f>
        <v>#DIV/0!</v>
      </c>
      <c r="S190" s="1283" t="e">
        <f>S134/'Macro '!S18</f>
        <v>#DIV/0!</v>
      </c>
      <c r="T190" s="1283" t="e">
        <f>T134/'Macro '!T18</f>
        <v>#DIV/0!</v>
      </c>
      <c r="U190" s="1283" t="e">
        <f>U134/'Macro '!U18</f>
        <v>#DIV/0!</v>
      </c>
      <c r="V190" s="1283" t="e">
        <f>V134/'Macro '!V18</f>
        <v>#DIV/0!</v>
      </c>
      <c r="W190" s="1283" t="e">
        <f>W134/'Macro '!W18</f>
        <v>#DIV/0!</v>
      </c>
      <c r="X190" s="1283" t="e">
        <f>X134/'Macro '!X18</f>
        <v>#DIV/0!</v>
      </c>
      <c r="Y190" s="1283" t="e">
        <f>Y134/'Macro '!Y18</f>
        <v>#DIV/0!</v>
      </c>
      <c r="Z190" s="1283" t="e">
        <f>Z134/'Macro '!Z18</f>
        <v>#DIV/0!</v>
      </c>
      <c r="AA190" s="1283" t="e">
        <f>AA134/'Macro '!AA18</f>
        <v>#DIV/0!</v>
      </c>
      <c r="AB190" s="1283" t="e">
        <f>AB134/'Macro '!AB18</f>
        <v>#DIV/0!</v>
      </c>
      <c r="AC190" s="903"/>
      <c r="AE190" s="836"/>
      <c r="AF190" s="891" t="e">
        <f t="shared" si="67"/>
        <v>#DIV/0!</v>
      </c>
      <c r="AG190" s="878" t="e">
        <f t="shared" si="68"/>
        <v>#DIV/0!</v>
      </c>
      <c r="AH190" s="878" t="e">
        <f t="shared" si="69"/>
        <v>#DIV/0!</v>
      </c>
      <c r="AI190" s="878" t="e">
        <f t="shared" si="70"/>
        <v>#DIV/0!</v>
      </c>
      <c r="AJ190" s="879" t="e">
        <f t="shared" si="71"/>
        <v>#DIV/0!</v>
      </c>
      <c r="AK190" s="878"/>
      <c r="AL190" s="905"/>
      <c r="AM190" s="905"/>
      <c r="AN190" s="905"/>
      <c r="AO190" s="905"/>
      <c r="AP190" s="905"/>
      <c r="AQ190" s="905"/>
      <c r="AR190" s="905"/>
      <c r="AS190" s="905"/>
      <c r="AT190" s="905"/>
    </row>
    <row r="191" spans="1:46" s="904" customFormat="1">
      <c r="A191" s="836" t="s">
        <v>1603</v>
      </c>
      <c r="B191" s="956" t="s">
        <v>1607</v>
      </c>
      <c r="C191" s="137"/>
      <c r="D191" s="651"/>
      <c r="E191" s="75" t="s">
        <v>2617</v>
      </c>
      <c r="F191" s="902"/>
      <c r="G191" s="902"/>
      <c r="H191" s="902"/>
      <c r="I191" s="902"/>
      <c r="J191" s="902"/>
      <c r="K191" s="902"/>
      <c r="L191" s="902"/>
      <c r="M191" s="1283" t="e">
        <f>M19/M111</f>
        <v>#DIV/0!</v>
      </c>
      <c r="N191" s="1283" t="e">
        <f t="shared" ref="N191:AA191" si="96">N19/N111</f>
        <v>#DIV/0!</v>
      </c>
      <c r="O191" s="1283" t="e">
        <f t="shared" si="96"/>
        <v>#DIV/0!</v>
      </c>
      <c r="P191" s="1283" t="e">
        <f t="shared" si="96"/>
        <v>#DIV/0!</v>
      </c>
      <c r="Q191" s="1283" t="e">
        <f t="shared" si="96"/>
        <v>#DIV/0!</v>
      </c>
      <c r="R191" s="1283" t="e">
        <f t="shared" si="96"/>
        <v>#DIV/0!</v>
      </c>
      <c r="S191" s="1283" t="e">
        <f t="shared" si="96"/>
        <v>#DIV/0!</v>
      </c>
      <c r="T191" s="1283" t="e">
        <f t="shared" si="96"/>
        <v>#DIV/0!</v>
      </c>
      <c r="U191" s="1283" t="e">
        <f t="shared" si="96"/>
        <v>#DIV/0!</v>
      </c>
      <c r="V191" s="1283" t="e">
        <f t="shared" si="96"/>
        <v>#DIV/0!</v>
      </c>
      <c r="W191" s="1283" t="e">
        <f t="shared" si="96"/>
        <v>#DIV/0!</v>
      </c>
      <c r="X191" s="1283" t="e">
        <f t="shared" si="96"/>
        <v>#DIV/0!</v>
      </c>
      <c r="Y191" s="1283" t="e">
        <f t="shared" si="96"/>
        <v>#DIV/0!</v>
      </c>
      <c r="Z191" s="1283" t="e">
        <f t="shared" si="96"/>
        <v>#DIV/0!</v>
      </c>
      <c r="AA191" s="1283" t="e">
        <f t="shared" si="96"/>
        <v>#DIV/0!</v>
      </c>
      <c r="AB191" s="1283" t="e">
        <f t="shared" ref="AB191" si="97">AB19/AB111</f>
        <v>#DIV/0!</v>
      </c>
      <c r="AC191" s="903"/>
      <c r="AF191" s="891" t="e">
        <f>IF(AND(Y191&lt;&gt;0,Z191&lt;&gt;""),(Z191/Y191-1),"")</f>
        <v>#DIV/0!</v>
      </c>
      <c r="AG191" s="878" t="e">
        <f>IF(AND(X191&lt;&gt;0,Y191&lt;&gt;""),(Y191/X191-1),"")</f>
        <v>#DIV/0!</v>
      </c>
      <c r="AH191" s="878" t="e">
        <f>IF(AND(W191&lt;&gt;0,X191&lt;&gt;""),(X191/W191-1),"")</f>
        <v>#DIV/0!</v>
      </c>
      <c r="AI191" s="878" t="e">
        <f>IF(AND(V191&lt;&gt;0,V191&lt;&gt;""),(W191/V191-1),"")</f>
        <v>#DIV/0!</v>
      </c>
      <c r="AJ191" s="879" t="e">
        <f>IF(AND(U191&lt;&gt;0,U191&lt;&gt;""),(V191/U191-1),"")</f>
        <v>#DIV/0!</v>
      </c>
      <c r="AK191" s="878"/>
      <c r="AL191" s="905"/>
      <c r="AM191" s="905"/>
      <c r="AN191" s="905"/>
      <c r="AO191" s="905"/>
      <c r="AP191" s="905"/>
      <c r="AQ191" s="905"/>
      <c r="AR191" s="905"/>
      <c r="AS191" s="905"/>
      <c r="AT191" s="905"/>
    </row>
    <row r="192" spans="1:46" s="904" customFormat="1">
      <c r="A192" s="836" t="s">
        <v>1605</v>
      </c>
      <c r="B192" s="956" t="s">
        <v>1609</v>
      </c>
      <c r="C192" s="137"/>
      <c r="D192" s="651"/>
      <c r="E192" s="75" t="s">
        <v>2617</v>
      </c>
      <c r="F192" s="902"/>
      <c r="G192" s="902"/>
      <c r="H192" s="902"/>
      <c r="I192" s="902"/>
      <c r="J192" s="902"/>
      <c r="K192" s="902"/>
      <c r="L192" s="902"/>
      <c r="M192" s="1283" t="e">
        <f>M28/M112</f>
        <v>#DIV/0!</v>
      </c>
      <c r="N192" s="1283" t="e">
        <f t="shared" ref="N192:AA192" si="98">N28/N112</f>
        <v>#DIV/0!</v>
      </c>
      <c r="O192" s="1283" t="e">
        <f t="shared" si="98"/>
        <v>#DIV/0!</v>
      </c>
      <c r="P192" s="1283" t="e">
        <f t="shared" si="98"/>
        <v>#DIV/0!</v>
      </c>
      <c r="Q192" s="1283" t="e">
        <f t="shared" si="98"/>
        <v>#DIV/0!</v>
      </c>
      <c r="R192" s="1283" t="e">
        <f t="shared" si="98"/>
        <v>#DIV/0!</v>
      </c>
      <c r="S192" s="1283" t="e">
        <f t="shared" si="98"/>
        <v>#DIV/0!</v>
      </c>
      <c r="T192" s="1283" t="e">
        <f t="shared" si="98"/>
        <v>#DIV/0!</v>
      </c>
      <c r="U192" s="1283" t="e">
        <f t="shared" si="98"/>
        <v>#DIV/0!</v>
      </c>
      <c r="V192" s="1283" t="e">
        <f t="shared" si="98"/>
        <v>#DIV/0!</v>
      </c>
      <c r="W192" s="1283" t="e">
        <f t="shared" si="98"/>
        <v>#DIV/0!</v>
      </c>
      <c r="X192" s="1283" t="e">
        <f t="shared" si="98"/>
        <v>#DIV/0!</v>
      </c>
      <c r="Y192" s="1283" t="e">
        <f t="shared" si="98"/>
        <v>#DIV/0!</v>
      </c>
      <c r="Z192" s="1283" t="e">
        <f t="shared" si="98"/>
        <v>#DIV/0!</v>
      </c>
      <c r="AA192" s="1283" t="e">
        <f t="shared" si="98"/>
        <v>#DIV/0!</v>
      </c>
      <c r="AB192" s="1283" t="e">
        <f t="shared" ref="AB192" si="99">AB28/AB112</f>
        <v>#DIV/0!</v>
      </c>
      <c r="AC192" s="903"/>
      <c r="AF192" s="891" t="e">
        <f>IF(AND(Y192&lt;&gt;0,Z192&lt;&gt;""),(Z192/Y192-1),"")</f>
        <v>#DIV/0!</v>
      </c>
      <c r="AG192" s="878" t="e">
        <f>IF(AND(X192&lt;&gt;0,Y192&lt;&gt;""),(Y192/X192-1),"")</f>
        <v>#DIV/0!</v>
      </c>
      <c r="AH192" s="878" t="e">
        <f>IF(AND(W192&lt;&gt;0,X192&lt;&gt;""),(X192/W192-1),"")</f>
        <v>#DIV/0!</v>
      </c>
      <c r="AI192" s="878" t="e">
        <f>IF(AND(V192&lt;&gt;0,V192&lt;&gt;""),(W192/V192-1),"")</f>
        <v>#DIV/0!</v>
      </c>
      <c r="AJ192" s="879" t="e">
        <f>IF(AND(U192&lt;&gt;0,U192&lt;&gt;""),(V192/U192-1),"")</f>
        <v>#DIV/0!</v>
      </c>
      <c r="AK192" s="878"/>
      <c r="AL192" s="905"/>
      <c r="AM192" s="905"/>
      <c r="AN192" s="905"/>
      <c r="AO192" s="905"/>
      <c r="AP192" s="905"/>
      <c r="AQ192" s="905"/>
      <c r="AR192" s="905"/>
      <c r="AS192" s="905"/>
      <c r="AT192" s="905"/>
    </row>
    <row r="193" spans="1:46" s="904" customFormat="1">
      <c r="A193" s="906" t="s">
        <v>2163</v>
      </c>
      <c r="B193" s="956" t="s">
        <v>133</v>
      </c>
      <c r="C193" s="137"/>
      <c r="D193" s="651"/>
      <c r="E193" s="75" t="s">
        <v>1057</v>
      </c>
      <c r="F193" s="903"/>
      <c r="G193" s="903"/>
      <c r="H193" s="903"/>
      <c r="I193" s="903"/>
      <c r="J193" s="903"/>
      <c r="K193" s="903"/>
      <c r="L193" s="903"/>
      <c r="M193" s="1284" t="e">
        <f>M134/M97</f>
        <v>#DIV/0!</v>
      </c>
      <c r="N193" s="1284" t="e">
        <f t="shared" ref="N193:AA193" si="100">N134/N97</f>
        <v>#DIV/0!</v>
      </c>
      <c r="O193" s="1284" t="e">
        <f t="shared" si="100"/>
        <v>#DIV/0!</v>
      </c>
      <c r="P193" s="1284" t="e">
        <f t="shared" si="100"/>
        <v>#DIV/0!</v>
      </c>
      <c r="Q193" s="1284" t="e">
        <f t="shared" si="100"/>
        <v>#DIV/0!</v>
      </c>
      <c r="R193" s="1284" t="e">
        <f t="shared" si="100"/>
        <v>#DIV/0!</v>
      </c>
      <c r="S193" s="1284" t="e">
        <f t="shared" si="100"/>
        <v>#DIV/0!</v>
      </c>
      <c r="T193" s="1284" t="e">
        <f t="shared" si="100"/>
        <v>#DIV/0!</v>
      </c>
      <c r="U193" s="1284" t="e">
        <f t="shared" si="100"/>
        <v>#DIV/0!</v>
      </c>
      <c r="V193" s="1284" t="e">
        <f t="shared" si="100"/>
        <v>#DIV/0!</v>
      </c>
      <c r="W193" s="1284" t="e">
        <f t="shared" si="100"/>
        <v>#DIV/0!</v>
      </c>
      <c r="X193" s="1284" t="e">
        <f t="shared" si="100"/>
        <v>#DIV/0!</v>
      </c>
      <c r="Y193" s="1284" t="e">
        <f t="shared" si="100"/>
        <v>#DIV/0!</v>
      </c>
      <c r="Z193" s="1284" t="e">
        <f t="shared" si="100"/>
        <v>#DIV/0!</v>
      </c>
      <c r="AA193" s="1284" t="e">
        <f t="shared" si="100"/>
        <v>#DIV/0!</v>
      </c>
      <c r="AB193" s="1284" t="e">
        <f t="shared" ref="AB193" si="101">AB134/AB97</f>
        <v>#DIV/0!</v>
      </c>
      <c r="AC193" s="903"/>
      <c r="AF193" s="891" t="e">
        <f>IF(AND(Y193&lt;&gt;0,Z193&lt;&gt;""),(Z193/Y193-1),"")</f>
        <v>#DIV/0!</v>
      </c>
      <c r="AG193" s="878" t="e">
        <f>IF(AND(X193&lt;&gt;0,Y193&lt;&gt;""),(Y193/X193-1),"")</f>
        <v>#DIV/0!</v>
      </c>
      <c r="AH193" s="878" t="e">
        <f>IF(AND(W193&lt;&gt;0,X193&lt;&gt;""),(X193/W193-1),"")</f>
        <v>#DIV/0!</v>
      </c>
      <c r="AI193" s="878" t="e">
        <f>IF(AND(V193&lt;&gt;0,V193&lt;&gt;""),(W193/V193-1),"")</f>
        <v>#DIV/0!</v>
      </c>
      <c r="AJ193" s="879" t="e">
        <f>IF(AND(U193&lt;&gt;0,U193&lt;&gt;""),(V193/U193-1),"")</f>
        <v>#DIV/0!</v>
      </c>
      <c r="AK193" s="878"/>
      <c r="AL193" s="905"/>
      <c r="AM193" s="905"/>
      <c r="AN193" s="905"/>
      <c r="AO193" s="905"/>
      <c r="AP193" s="905"/>
      <c r="AQ193" s="905"/>
      <c r="AR193" s="905"/>
      <c r="AS193" s="905"/>
      <c r="AT193" s="905"/>
    </row>
    <row r="194" spans="1:46" s="904" customFormat="1">
      <c r="A194" s="906" t="s">
        <v>1340</v>
      </c>
      <c r="B194" s="956" t="s">
        <v>1344</v>
      </c>
      <c r="C194" s="137"/>
      <c r="D194" s="651"/>
      <c r="E194" s="75" t="s">
        <v>1057</v>
      </c>
      <c r="F194" s="903"/>
      <c r="G194" s="903"/>
      <c r="H194" s="903"/>
      <c r="I194" s="903"/>
      <c r="J194" s="903"/>
      <c r="K194" s="903"/>
      <c r="L194" s="903"/>
      <c r="M194" s="1284" t="e">
        <f>M19/M98</f>
        <v>#DIV/0!</v>
      </c>
      <c r="N194" s="1284" t="e">
        <f t="shared" ref="N194:AA194" si="102">N19/N98</f>
        <v>#DIV/0!</v>
      </c>
      <c r="O194" s="1284" t="e">
        <f t="shared" si="102"/>
        <v>#DIV/0!</v>
      </c>
      <c r="P194" s="1284" t="e">
        <f t="shared" si="102"/>
        <v>#DIV/0!</v>
      </c>
      <c r="Q194" s="1284" t="e">
        <f t="shared" si="102"/>
        <v>#DIV/0!</v>
      </c>
      <c r="R194" s="1284" t="e">
        <f t="shared" si="102"/>
        <v>#DIV/0!</v>
      </c>
      <c r="S194" s="1284" t="e">
        <f t="shared" si="102"/>
        <v>#DIV/0!</v>
      </c>
      <c r="T194" s="1284" t="e">
        <f t="shared" si="102"/>
        <v>#DIV/0!</v>
      </c>
      <c r="U194" s="1284" t="e">
        <f t="shared" si="102"/>
        <v>#DIV/0!</v>
      </c>
      <c r="V194" s="1284" t="e">
        <f t="shared" si="102"/>
        <v>#DIV/0!</v>
      </c>
      <c r="W194" s="1284" t="e">
        <f t="shared" si="102"/>
        <v>#DIV/0!</v>
      </c>
      <c r="X194" s="1284" t="e">
        <f t="shared" si="102"/>
        <v>#DIV/0!</v>
      </c>
      <c r="Y194" s="1284" t="e">
        <f t="shared" si="102"/>
        <v>#DIV/0!</v>
      </c>
      <c r="Z194" s="1284" t="e">
        <f t="shared" si="102"/>
        <v>#DIV/0!</v>
      </c>
      <c r="AA194" s="1284" t="e">
        <f t="shared" si="102"/>
        <v>#DIV/0!</v>
      </c>
      <c r="AB194" s="1284" t="e">
        <f t="shared" ref="AB194" si="103">AB19/AB98</f>
        <v>#DIV/0!</v>
      </c>
      <c r="AC194" s="836"/>
      <c r="AF194" s="891" t="e">
        <f>IF(AND(Y194&lt;&gt;0,Z194&lt;&gt;""),(Z194/Y194-1),"")</f>
        <v>#DIV/0!</v>
      </c>
      <c r="AG194" s="878" t="e">
        <f>IF(AND(X194&lt;&gt;0,Y194&lt;&gt;""),(Y194/X194-1),"")</f>
        <v>#DIV/0!</v>
      </c>
      <c r="AH194" s="878" t="e">
        <f>IF(AND(W194&lt;&gt;0,X194&lt;&gt;""),(X194/W194-1),"")</f>
        <v>#DIV/0!</v>
      </c>
      <c r="AI194" s="878" t="e">
        <f>IF(AND(V194&lt;&gt;0,V194&lt;&gt;""),(W194/V194-1),"")</f>
        <v>#DIV/0!</v>
      </c>
      <c r="AJ194" s="879" t="e">
        <f>IF(AND(U194&lt;&gt;0,U194&lt;&gt;""),(V194/U194-1),"")</f>
        <v>#DIV/0!</v>
      </c>
      <c r="AK194" s="878"/>
      <c r="AL194" s="905"/>
      <c r="AM194" s="905"/>
      <c r="AN194" s="905"/>
      <c r="AO194" s="905"/>
      <c r="AP194" s="905"/>
      <c r="AQ194" s="905"/>
      <c r="AR194" s="905"/>
      <c r="AS194" s="905"/>
      <c r="AT194" s="905"/>
    </row>
    <row r="195" spans="1:46" s="904" customFormat="1">
      <c r="A195" s="906" t="s">
        <v>1342</v>
      </c>
      <c r="B195" s="956" t="s">
        <v>1346</v>
      </c>
      <c r="C195" s="137"/>
      <c r="D195" s="651"/>
      <c r="E195" s="75" t="s">
        <v>1057</v>
      </c>
      <c r="F195" s="903"/>
      <c r="G195" s="903"/>
      <c r="H195" s="903"/>
      <c r="I195" s="903"/>
      <c r="J195" s="903"/>
      <c r="K195" s="903"/>
      <c r="L195" s="903"/>
      <c r="M195" s="1284" t="e">
        <f>M28/M99</f>
        <v>#DIV/0!</v>
      </c>
      <c r="N195" s="1284" t="e">
        <f t="shared" ref="N195:AA195" si="104">N28/N99</f>
        <v>#DIV/0!</v>
      </c>
      <c r="O195" s="1284" t="e">
        <f t="shared" si="104"/>
        <v>#DIV/0!</v>
      </c>
      <c r="P195" s="1284" t="e">
        <f t="shared" si="104"/>
        <v>#DIV/0!</v>
      </c>
      <c r="Q195" s="1284" t="e">
        <f t="shared" si="104"/>
        <v>#DIV/0!</v>
      </c>
      <c r="R195" s="1284" t="e">
        <f t="shared" si="104"/>
        <v>#DIV/0!</v>
      </c>
      <c r="S195" s="1284" t="e">
        <f t="shared" si="104"/>
        <v>#DIV/0!</v>
      </c>
      <c r="T195" s="1284" t="e">
        <f t="shared" si="104"/>
        <v>#DIV/0!</v>
      </c>
      <c r="U195" s="1284" t="e">
        <f t="shared" si="104"/>
        <v>#DIV/0!</v>
      </c>
      <c r="V195" s="1284" t="e">
        <f t="shared" si="104"/>
        <v>#DIV/0!</v>
      </c>
      <c r="W195" s="1284" t="e">
        <f t="shared" si="104"/>
        <v>#DIV/0!</v>
      </c>
      <c r="X195" s="1284" t="e">
        <f t="shared" si="104"/>
        <v>#DIV/0!</v>
      </c>
      <c r="Y195" s="1284" t="e">
        <f t="shared" si="104"/>
        <v>#DIV/0!</v>
      </c>
      <c r="Z195" s="1284" t="e">
        <f t="shared" si="104"/>
        <v>#DIV/0!</v>
      </c>
      <c r="AA195" s="1284" t="e">
        <f t="shared" si="104"/>
        <v>#DIV/0!</v>
      </c>
      <c r="AB195" s="1284" t="e">
        <f t="shared" ref="AB195" si="105">AB28/AB99</f>
        <v>#DIV/0!</v>
      </c>
      <c r="AC195" s="836"/>
      <c r="AF195" s="891" t="e">
        <f>IF(AND(Y195&lt;&gt;0,Z195&lt;&gt;""),(Z195/Y195-1),"")</f>
        <v>#DIV/0!</v>
      </c>
      <c r="AG195" s="878" t="e">
        <f>IF(AND(X195&lt;&gt;0,Y195&lt;&gt;""),(Y195/X195-1),"")</f>
        <v>#DIV/0!</v>
      </c>
      <c r="AH195" s="878" t="e">
        <f>IF(AND(W195&lt;&gt;0,X195&lt;&gt;""),(X195/W195-1),"")</f>
        <v>#DIV/0!</v>
      </c>
      <c r="AI195" s="878" t="e">
        <f>IF(AND(V195&lt;&gt;0,V195&lt;&gt;""),(W195/V195-1),"")</f>
        <v>#DIV/0!</v>
      </c>
      <c r="AJ195" s="879" t="e">
        <f>IF(AND(U195&lt;&gt;0,U195&lt;&gt;""),(V195/U195-1),"")</f>
        <v>#DIV/0!</v>
      </c>
      <c r="AK195" s="878"/>
      <c r="AL195" s="905"/>
      <c r="AM195" s="905"/>
      <c r="AN195" s="905"/>
      <c r="AO195" s="905"/>
      <c r="AP195" s="905"/>
      <c r="AQ195" s="905"/>
      <c r="AR195" s="905"/>
      <c r="AS195" s="905"/>
      <c r="AT195" s="905"/>
    </row>
    <row r="196" spans="1:46" s="904" customFormat="1">
      <c r="A196" s="906"/>
      <c r="B196" s="137"/>
      <c r="C196" s="137"/>
      <c r="D196" s="651"/>
      <c r="E196" s="75"/>
      <c r="F196" s="903"/>
      <c r="G196" s="903"/>
      <c r="H196" s="903"/>
      <c r="I196" s="903"/>
      <c r="J196" s="903"/>
      <c r="K196" s="903"/>
      <c r="L196" s="903"/>
      <c r="M196" s="903"/>
      <c r="N196" s="903"/>
      <c r="O196" s="903"/>
      <c r="P196" s="903"/>
      <c r="Q196" s="903"/>
      <c r="R196" s="903"/>
      <c r="S196" s="903"/>
      <c r="T196" s="903"/>
      <c r="U196" s="903"/>
      <c r="V196" s="903"/>
      <c r="W196" s="903"/>
      <c r="X196" s="903"/>
      <c r="Y196" s="903"/>
      <c r="Z196" s="903"/>
      <c r="AA196" s="903"/>
      <c r="AB196" s="903"/>
      <c r="AC196" s="836"/>
      <c r="AF196" s="891"/>
      <c r="AG196" s="878"/>
      <c r="AH196" s="878"/>
      <c r="AI196" s="878"/>
      <c r="AJ196" s="879"/>
      <c r="AK196" s="878"/>
      <c r="AL196" s="905"/>
      <c r="AM196" s="905"/>
      <c r="AN196" s="905"/>
      <c r="AO196" s="905"/>
      <c r="AP196" s="905"/>
      <c r="AQ196" s="905"/>
      <c r="AR196" s="905"/>
      <c r="AS196" s="905"/>
      <c r="AT196" s="905"/>
    </row>
    <row r="197" spans="1:46" s="904" customFormat="1" ht="13.5" customHeight="1">
      <c r="A197" s="901" t="s">
        <v>1662</v>
      </c>
      <c r="B197" s="162"/>
      <c r="C197" s="137"/>
      <c r="D197" s="651"/>
      <c r="E197" s="75"/>
      <c r="F197" s="903"/>
      <c r="G197" s="903"/>
      <c r="H197" s="903"/>
      <c r="I197" s="903"/>
      <c r="J197" s="903"/>
      <c r="K197" s="903"/>
      <c r="L197" s="903"/>
      <c r="M197" s="903"/>
      <c r="N197" s="903"/>
      <c r="O197" s="903"/>
      <c r="P197" s="903"/>
      <c r="Q197" s="903"/>
      <c r="R197" s="903"/>
      <c r="S197" s="903"/>
      <c r="T197" s="903"/>
      <c r="U197" s="903"/>
      <c r="V197" s="903"/>
      <c r="W197" s="903"/>
      <c r="X197" s="903"/>
      <c r="Y197" s="903"/>
      <c r="Z197" s="903"/>
      <c r="AA197" s="903"/>
      <c r="AB197" s="903"/>
      <c r="AC197" s="903"/>
      <c r="AF197" s="891"/>
      <c r="AG197" s="878"/>
      <c r="AH197" s="878"/>
      <c r="AI197" s="878"/>
      <c r="AJ197" s="879"/>
      <c r="AK197" s="878"/>
      <c r="AL197" s="905"/>
      <c r="AM197" s="905"/>
      <c r="AN197" s="905"/>
      <c r="AO197" s="905"/>
      <c r="AP197" s="905"/>
      <c r="AQ197" s="905"/>
      <c r="AR197" s="905"/>
      <c r="AS197" s="905"/>
      <c r="AT197" s="905"/>
    </row>
    <row r="198" spans="1:46" s="904" customFormat="1">
      <c r="A198" s="836" t="s">
        <v>2162</v>
      </c>
      <c r="B198" s="162" t="s">
        <v>132</v>
      </c>
      <c r="C198" s="137"/>
      <c r="D198" s="651"/>
      <c r="E198" s="75" t="s">
        <v>1100</v>
      </c>
      <c r="F198" s="902"/>
      <c r="G198" s="902"/>
      <c r="H198" s="902"/>
      <c r="I198" s="902"/>
      <c r="J198" s="902"/>
      <c r="K198" s="902"/>
      <c r="L198" s="902"/>
      <c r="M198" s="902" t="e">
        <f t="shared" ref="M198:Z198" si="106">(M8/0.086)/M110</f>
        <v>#DIV/0!</v>
      </c>
      <c r="N198" s="902" t="e">
        <f t="shared" si="106"/>
        <v>#DIV/0!</v>
      </c>
      <c r="O198" s="902" t="e">
        <f t="shared" si="106"/>
        <v>#DIV/0!</v>
      </c>
      <c r="P198" s="902" t="e">
        <f t="shared" si="106"/>
        <v>#DIV/0!</v>
      </c>
      <c r="Q198" s="902" t="e">
        <f t="shared" si="106"/>
        <v>#DIV/0!</v>
      </c>
      <c r="R198" s="902" t="e">
        <f t="shared" si="106"/>
        <v>#DIV/0!</v>
      </c>
      <c r="S198" s="902" t="e">
        <f t="shared" si="106"/>
        <v>#DIV/0!</v>
      </c>
      <c r="T198" s="902" t="e">
        <f t="shared" si="106"/>
        <v>#DIV/0!</v>
      </c>
      <c r="U198" s="902" t="e">
        <f t="shared" si="106"/>
        <v>#DIV/0!</v>
      </c>
      <c r="V198" s="902" t="e">
        <f t="shared" si="106"/>
        <v>#DIV/0!</v>
      </c>
      <c r="W198" s="902" t="e">
        <f t="shared" si="106"/>
        <v>#DIV/0!</v>
      </c>
      <c r="X198" s="902" t="e">
        <f t="shared" si="106"/>
        <v>#DIV/0!</v>
      </c>
      <c r="Y198" s="902" t="e">
        <f t="shared" si="106"/>
        <v>#DIV/0!</v>
      </c>
      <c r="Z198" s="902" t="e">
        <f t="shared" si="106"/>
        <v>#DIV/0!</v>
      </c>
      <c r="AA198" s="902" t="e">
        <f>(AA8/0.086)/AA110</f>
        <v>#DIV/0!</v>
      </c>
      <c r="AB198" s="902" t="e">
        <f>(AB8/0.086)/AB110</f>
        <v>#DIV/0!</v>
      </c>
      <c r="AC198" s="903"/>
      <c r="AF198" s="891" t="e">
        <f>IF(AND(Y198&lt;&gt;0,Z198&lt;&gt;""),(Z198/Y198-1),"")</f>
        <v>#DIV/0!</v>
      </c>
      <c r="AG198" s="878" t="e">
        <f>IF(AND(X198&lt;&gt;0,Y198&lt;&gt;""),(Y198/X198-1),"")</f>
        <v>#DIV/0!</v>
      </c>
      <c r="AH198" s="878" t="e">
        <f>IF(AND(W198&lt;&gt;0,X198&lt;&gt;""),(X198/W198-1),"")</f>
        <v>#DIV/0!</v>
      </c>
      <c r="AI198" s="878" t="e">
        <f>IF(AND(V198&lt;&gt;0,V198&lt;&gt;""),(W198/V198-1),"")</f>
        <v>#DIV/0!</v>
      </c>
      <c r="AJ198" s="879" t="e">
        <f>IF(AND(U198&lt;&gt;0,U198&lt;&gt;""),(V198/U198-1),"")</f>
        <v>#DIV/0!</v>
      </c>
      <c r="AK198" s="878"/>
      <c r="AL198" s="905"/>
      <c r="AM198" s="905"/>
      <c r="AN198" s="905"/>
      <c r="AO198" s="905"/>
      <c r="AP198" s="905"/>
      <c r="AQ198" s="905"/>
      <c r="AR198" s="905"/>
      <c r="AS198" s="905"/>
      <c r="AT198" s="905"/>
    </row>
    <row r="199" spans="1:46" s="904" customFormat="1">
      <c r="A199" s="836" t="s">
        <v>1604</v>
      </c>
      <c r="B199" s="162" t="s">
        <v>1608</v>
      </c>
      <c r="C199" s="137"/>
      <c r="D199" s="651"/>
      <c r="E199" s="75" t="s">
        <v>1100</v>
      </c>
      <c r="F199" s="902"/>
      <c r="G199" s="902"/>
      <c r="H199" s="902"/>
      <c r="I199" s="902"/>
      <c r="J199" s="902"/>
      <c r="K199" s="902"/>
      <c r="L199" s="902"/>
      <c r="M199" s="902" t="e">
        <f t="shared" ref="M199:Z199" si="107">(M19/0.086)/M111</f>
        <v>#DIV/0!</v>
      </c>
      <c r="N199" s="902" t="e">
        <f t="shared" si="107"/>
        <v>#DIV/0!</v>
      </c>
      <c r="O199" s="902" t="e">
        <f t="shared" si="107"/>
        <v>#DIV/0!</v>
      </c>
      <c r="P199" s="902" t="e">
        <f t="shared" si="107"/>
        <v>#DIV/0!</v>
      </c>
      <c r="Q199" s="902" t="e">
        <f t="shared" si="107"/>
        <v>#DIV/0!</v>
      </c>
      <c r="R199" s="902" t="e">
        <f t="shared" si="107"/>
        <v>#DIV/0!</v>
      </c>
      <c r="S199" s="902" t="e">
        <f t="shared" si="107"/>
        <v>#DIV/0!</v>
      </c>
      <c r="T199" s="902" t="e">
        <f t="shared" si="107"/>
        <v>#DIV/0!</v>
      </c>
      <c r="U199" s="902" t="e">
        <f t="shared" si="107"/>
        <v>#DIV/0!</v>
      </c>
      <c r="V199" s="902" t="e">
        <f t="shared" si="107"/>
        <v>#DIV/0!</v>
      </c>
      <c r="W199" s="902" t="e">
        <f t="shared" si="107"/>
        <v>#DIV/0!</v>
      </c>
      <c r="X199" s="902" t="e">
        <f t="shared" si="107"/>
        <v>#DIV/0!</v>
      </c>
      <c r="Y199" s="902" t="e">
        <f t="shared" si="107"/>
        <v>#DIV/0!</v>
      </c>
      <c r="Z199" s="902" t="e">
        <f t="shared" si="107"/>
        <v>#DIV/0!</v>
      </c>
      <c r="AA199" s="902" t="e">
        <f>(AA19/0.086)/AA111</f>
        <v>#DIV/0!</v>
      </c>
      <c r="AB199" s="902" t="e">
        <f>(AB19/0.086)/AB111</f>
        <v>#DIV/0!</v>
      </c>
      <c r="AC199" s="903"/>
      <c r="AF199" s="891" t="e">
        <f t="shared" ref="AF199:AF214" si="108">IF(AND(Y199&lt;&gt;0,Z199&lt;&gt;""),(Z199/Y199-1),"")</f>
        <v>#DIV/0!</v>
      </c>
      <c r="AG199" s="878" t="e">
        <f t="shared" ref="AG199:AG214" si="109">IF(AND(X199&lt;&gt;0,Y199&lt;&gt;""),(Y199/X199-1),"")</f>
        <v>#DIV/0!</v>
      </c>
      <c r="AH199" s="878" t="e">
        <f t="shared" ref="AH199:AH214" si="110">IF(AND(W199&lt;&gt;0,X199&lt;&gt;""),(X199/W199-1),"")</f>
        <v>#DIV/0!</v>
      </c>
      <c r="AI199" s="878" t="e">
        <f t="shared" ref="AI199:AI214" si="111">IF(AND(V199&lt;&gt;0,V199&lt;&gt;""),(W199/V199-1),"")</f>
        <v>#DIV/0!</v>
      </c>
      <c r="AJ199" s="879" t="e">
        <f t="shared" ref="AJ199:AJ214" si="112">IF(AND(U199&lt;&gt;0,U199&lt;&gt;""),(V199/U199-1),"")</f>
        <v>#DIV/0!</v>
      </c>
      <c r="AK199" s="878"/>
      <c r="AL199" s="905"/>
      <c r="AM199" s="905"/>
      <c r="AN199" s="905"/>
      <c r="AO199" s="905"/>
      <c r="AP199" s="905"/>
      <c r="AQ199" s="905"/>
      <c r="AR199" s="905"/>
      <c r="AS199" s="905"/>
      <c r="AT199" s="905"/>
    </row>
    <row r="200" spans="1:46" s="904" customFormat="1">
      <c r="A200" s="836" t="s">
        <v>1606</v>
      </c>
      <c r="B200" s="162" t="s">
        <v>1610</v>
      </c>
      <c r="C200" s="137"/>
      <c r="D200" s="651"/>
      <c r="E200" s="75" t="s">
        <v>1100</v>
      </c>
      <c r="F200" s="902"/>
      <c r="G200" s="902"/>
      <c r="H200" s="902"/>
      <c r="I200" s="902"/>
      <c r="J200" s="902"/>
      <c r="K200" s="902"/>
      <c r="L200" s="902"/>
      <c r="M200" s="902" t="e">
        <f t="shared" ref="M200:Z200" si="113">(M28/0.086)/M112</f>
        <v>#DIV/0!</v>
      </c>
      <c r="N200" s="902" t="e">
        <f t="shared" si="113"/>
        <v>#DIV/0!</v>
      </c>
      <c r="O200" s="902" t="e">
        <f t="shared" si="113"/>
        <v>#DIV/0!</v>
      </c>
      <c r="P200" s="902" t="e">
        <f t="shared" si="113"/>
        <v>#DIV/0!</v>
      </c>
      <c r="Q200" s="902" t="e">
        <f t="shared" si="113"/>
        <v>#DIV/0!</v>
      </c>
      <c r="R200" s="902" t="e">
        <f t="shared" si="113"/>
        <v>#DIV/0!</v>
      </c>
      <c r="S200" s="902" t="e">
        <f t="shared" si="113"/>
        <v>#DIV/0!</v>
      </c>
      <c r="T200" s="902" t="e">
        <f t="shared" si="113"/>
        <v>#DIV/0!</v>
      </c>
      <c r="U200" s="902" t="e">
        <f t="shared" si="113"/>
        <v>#DIV/0!</v>
      </c>
      <c r="V200" s="902" t="e">
        <f t="shared" si="113"/>
        <v>#DIV/0!</v>
      </c>
      <c r="W200" s="902" t="e">
        <f t="shared" si="113"/>
        <v>#DIV/0!</v>
      </c>
      <c r="X200" s="902" t="e">
        <f t="shared" si="113"/>
        <v>#DIV/0!</v>
      </c>
      <c r="Y200" s="902" t="e">
        <f t="shared" si="113"/>
        <v>#DIV/0!</v>
      </c>
      <c r="Z200" s="902" t="e">
        <f t="shared" si="113"/>
        <v>#DIV/0!</v>
      </c>
      <c r="AA200" s="902" t="e">
        <f>(AA28/0.086)/AA112</f>
        <v>#DIV/0!</v>
      </c>
      <c r="AB200" s="902" t="e">
        <f>(AB28/0.086)/AB112</f>
        <v>#DIV/0!</v>
      </c>
      <c r="AC200" s="903"/>
      <c r="AF200" s="891" t="e">
        <f t="shared" si="108"/>
        <v>#DIV/0!</v>
      </c>
      <c r="AG200" s="878" t="e">
        <f t="shared" si="109"/>
        <v>#DIV/0!</v>
      </c>
      <c r="AH200" s="878" t="e">
        <f t="shared" si="110"/>
        <v>#DIV/0!</v>
      </c>
      <c r="AI200" s="878" t="e">
        <f t="shared" si="111"/>
        <v>#DIV/0!</v>
      </c>
      <c r="AJ200" s="879" t="e">
        <f t="shared" si="112"/>
        <v>#DIV/0!</v>
      </c>
      <c r="AK200" s="878"/>
      <c r="AL200" s="905"/>
      <c r="AM200" s="905"/>
      <c r="AN200" s="905"/>
      <c r="AO200" s="905"/>
      <c r="AP200" s="905"/>
      <c r="AQ200" s="905"/>
      <c r="AR200" s="905"/>
      <c r="AS200" s="905"/>
      <c r="AT200" s="905"/>
    </row>
    <row r="201" spans="1:46" s="904" customFormat="1">
      <c r="A201" s="906" t="s">
        <v>2165</v>
      </c>
      <c r="B201" s="162" t="s">
        <v>2159</v>
      </c>
      <c r="C201" s="137"/>
      <c r="D201" s="651"/>
      <c r="E201" s="75" t="s">
        <v>362</v>
      </c>
      <c r="F201" s="903"/>
      <c r="G201" s="903"/>
      <c r="H201" s="903"/>
      <c r="I201" s="903"/>
      <c r="J201" s="903"/>
      <c r="K201" s="903"/>
      <c r="L201" s="903"/>
      <c r="M201" s="903" t="e">
        <f t="shared" ref="M201:Z201" si="114">(M8/0.086)/M97*1000</f>
        <v>#DIV/0!</v>
      </c>
      <c r="N201" s="903" t="e">
        <f t="shared" si="114"/>
        <v>#DIV/0!</v>
      </c>
      <c r="O201" s="903" t="e">
        <f t="shared" si="114"/>
        <v>#DIV/0!</v>
      </c>
      <c r="P201" s="903" t="e">
        <f t="shared" si="114"/>
        <v>#DIV/0!</v>
      </c>
      <c r="Q201" s="903" t="e">
        <f t="shared" si="114"/>
        <v>#DIV/0!</v>
      </c>
      <c r="R201" s="903" t="e">
        <f t="shared" si="114"/>
        <v>#DIV/0!</v>
      </c>
      <c r="S201" s="903" t="e">
        <f t="shared" si="114"/>
        <v>#DIV/0!</v>
      </c>
      <c r="T201" s="903" t="e">
        <f t="shared" si="114"/>
        <v>#DIV/0!</v>
      </c>
      <c r="U201" s="903" t="e">
        <f t="shared" si="114"/>
        <v>#DIV/0!</v>
      </c>
      <c r="V201" s="903" t="e">
        <f t="shared" si="114"/>
        <v>#DIV/0!</v>
      </c>
      <c r="W201" s="903" t="e">
        <f t="shared" si="114"/>
        <v>#DIV/0!</v>
      </c>
      <c r="X201" s="903" t="e">
        <f t="shared" si="114"/>
        <v>#DIV/0!</v>
      </c>
      <c r="Y201" s="903" t="e">
        <f t="shared" si="114"/>
        <v>#DIV/0!</v>
      </c>
      <c r="Z201" s="903" t="e">
        <f t="shared" si="114"/>
        <v>#DIV/0!</v>
      </c>
      <c r="AA201" s="903" t="e">
        <f>(AA8/0.086)/AA97*1000</f>
        <v>#DIV/0!</v>
      </c>
      <c r="AB201" s="903" t="e">
        <f>(AB8/0.086)/AB97*1000</f>
        <v>#DIV/0!</v>
      </c>
      <c r="AC201" s="903"/>
      <c r="AF201" s="891" t="e">
        <f t="shared" si="108"/>
        <v>#DIV/0!</v>
      </c>
      <c r="AG201" s="878" t="e">
        <f t="shared" si="109"/>
        <v>#DIV/0!</v>
      </c>
      <c r="AH201" s="878" t="e">
        <f t="shared" si="110"/>
        <v>#DIV/0!</v>
      </c>
      <c r="AI201" s="878" t="e">
        <f t="shared" si="111"/>
        <v>#DIV/0!</v>
      </c>
      <c r="AJ201" s="879" t="e">
        <f t="shared" si="112"/>
        <v>#DIV/0!</v>
      </c>
      <c r="AK201" s="878"/>
      <c r="AL201" s="905"/>
      <c r="AM201" s="905"/>
      <c r="AN201" s="905"/>
      <c r="AO201" s="905"/>
      <c r="AP201" s="905"/>
      <c r="AQ201" s="905"/>
      <c r="AR201" s="905"/>
      <c r="AS201" s="905"/>
      <c r="AT201" s="905"/>
    </row>
    <row r="202" spans="1:46" s="904" customFormat="1">
      <c r="A202" s="906" t="s">
        <v>1600</v>
      </c>
      <c r="B202" s="162" t="s">
        <v>1599</v>
      </c>
      <c r="C202" s="137"/>
      <c r="D202" s="651"/>
      <c r="E202" s="75" t="s">
        <v>1602</v>
      </c>
      <c r="F202" s="903"/>
      <c r="G202" s="903"/>
      <c r="H202" s="903"/>
      <c r="I202" s="903"/>
      <c r="J202" s="903"/>
      <c r="K202" s="903"/>
      <c r="L202" s="903"/>
      <c r="M202" s="903" t="e">
        <f>(M58/0.086)/'Macro '!M24*1000</f>
        <v>#DIV/0!</v>
      </c>
      <c r="N202" s="903" t="e">
        <f>(N58/0.086)/'Macro '!N24*1000</f>
        <v>#DIV/0!</v>
      </c>
      <c r="O202" s="903" t="e">
        <f>(O58/0.086)/'Macro '!O24*1000</f>
        <v>#DIV/0!</v>
      </c>
      <c r="P202" s="903" t="e">
        <f>(P58/0.086)/'Macro '!P24*1000</f>
        <v>#DIV/0!</v>
      </c>
      <c r="Q202" s="903" t="e">
        <f>(Q58/0.086)/'Macro '!Q24*1000</f>
        <v>#DIV/0!</v>
      </c>
      <c r="R202" s="903" t="e">
        <f>(R58/0.086)/'Macro '!R24*1000</f>
        <v>#DIV/0!</v>
      </c>
      <c r="S202" s="903" t="e">
        <f>(S58/0.086)/'Macro '!S24*1000</f>
        <v>#DIV/0!</v>
      </c>
      <c r="T202" s="903" t="e">
        <f>(T58/0.086)/'Macro '!T24*1000</f>
        <v>#DIV/0!</v>
      </c>
      <c r="U202" s="903" t="e">
        <f>(U58/0.086)/'Macro '!U24*1000</f>
        <v>#DIV/0!</v>
      </c>
      <c r="V202" s="903" t="e">
        <f>(V58/0.086)/'Macro '!V24*1000</f>
        <v>#DIV/0!</v>
      </c>
      <c r="W202" s="903" t="e">
        <f>(W58/0.086)/'Macro '!W24*1000</f>
        <v>#DIV/0!</v>
      </c>
      <c r="X202" s="903" t="e">
        <f>(X58/0.086)/'Macro '!X24*1000</f>
        <v>#DIV/0!</v>
      </c>
      <c r="Y202" s="903" t="e">
        <f>(Y58/0.086)/'Macro '!Y24*1000</f>
        <v>#DIV/0!</v>
      </c>
      <c r="Z202" s="903" t="e">
        <f>(Z58/0.086)/'Macro '!Z24*1000</f>
        <v>#DIV/0!</v>
      </c>
      <c r="AA202" s="903" t="e">
        <f>(AA58/0.086)/'Macro '!AA24*1000</f>
        <v>#DIV/0!</v>
      </c>
      <c r="AB202" s="903" t="e">
        <f>(AB58/0.086)/'Macro '!AB24*1000</f>
        <v>#DIV/0!</v>
      </c>
      <c r="AC202" s="903"/>
      <c r="AF202" s="891" t="e">
        <f t="shared" si="108"/>
        <v>#DIV/0!</v>
      </c>
      <c r="AG202" s="878" t="e">
        <f t="shared" si="109"/>
        <v>#DIV/0!</v>
      </c>
      <c r="AH202" s="878" t="e">
        <f t="shared" si="110"/>
        <v>#DIV/0!</v>
      </c>
      <c r="AI202" s="878" t="e">
        <f t="shared" si="111"/>
        <v>#DIV/0!</v>
      </c>
      <c r="AJ202" s="879" t="e">
        <f t="shared" si="112"/>
        <v>#DIV/0!</v>
      </c>
      <c r="AK202" s="878"/>
      <c r="AL202" s="905"/>
      <c r="AM202" s="905"/>
      <c r="AN202" s="905"/>
      <c r="AO202" s="905"/>
      <c r="AP202" s="905"/>
      <c r="AQ202" s="905"/>
      <c r="AR202" s="905"/>
      <c r="AS202" s="905"/>
      <c r="AT202" s="905"/>
    </row>
    <row r="203" spans="1:46" s="904" customFormat="1">
      <c r="A203" s="906" t="s">
        <v>1341</v>
      </c>
      <c r="B203" s="162" t="s">
        <v>1345</v>
      </c>
      <c r="C203" s="137"/>
      <c r="D203" s="651"/>
      <c r="E203" s="75" t="s">
        <v>362</v>
      </c>
      <c r="F203" s="903"/>
      <c r="G203" s="903"/>
      <c r="H203" s="903"/>
      <c r="I203" s="903"/>
      <c r="J203" s="903"/>
      <c r="K203" s="903"/>
      <c r="L203" s="903"/>
      <c r="M203" s="903" t="e">
        <f t="shared" ref="M203:Z203" si="115">(M17/0.086)/M98*1000</f>
        <v>#DIV/0!</v>
      </c>
      <c r="N203" s="903" t="e">
        <f t="shared" si="115"/>
        <v>#DIV/0!</v>
      </c>
      <c r="O203" s="903" t="e">
        <f t="shared" si="115"/>
        <v>#DIV/0!</v>
      </c>
      <c r="P203" s="903" t="e">
        <f t="shared" si="115"/>
        <v>#DIV/0!</v>
      </c>
      <c r="Q203" s="903" t="e">
        <f t="shared" si="115"/>
        <v>#DIV/0!</v>
      </c>
      <c r="R203" s="903" t="e">
        <f t="shared" si="115"/>
        <v>#DIV/0!</v>
      </c>
      <c r="S203" s="903" t="e">
        <f t="shared" si="115"/>
        <v>#DIV/0!</v>
      </c>
      <c r="T203" s="903" t="e">
        <f t="shared" si="115"/>
        <v>#DIV/0!</v>
      </c>
      <c r="U203" s="903" t="e">
        <f t="shared" si="115"/>
        <v>#DIV/0!</v>
      </c>
      <c r="V203" s="903" t="e">
        <f t="shared" si="115"/>
        <v>#DIV/0!</v>
      </c>
      <c r="W203" s="903" t="e">
        <f t="shared" si="115"/>
        <v>#DIV/0!</v>
      </c>
      <c r="X203" s="903" t="e">
        <f t="shared" si="115"/>
        <v>#DIV/0!</v>
      </c>
      <c r="Y203" s="903" t="e">
        <f t="shared" si="115"/>
        <v>#DIV/0!</v>
      </c>
      <c r="Z203" s="903" t="e">
        <f t="shared" si="115"/>
        <v>#DIV/0!</v>
      </c>
      <c r="AA203" s="903" t="e">
        <f>(AA17/0.086)/AA98*1000</f>
        <v>#DIV/0!</v>
      </c>
      <c r="AB203" s="903" t="e">
        <f>(AB17/0.086)/AB98*1000</f>
        <v>#DIV/0!</v>
      </c>
      <c r="AC203" s="903"/>
      <c r="AF203" s="891" t="e">
        <f t="shared" si="108"/>
        <v>#DIV/0!</v>
      </c>
      <c r="AG203" s="878" t="e">
        <f t="shared" si="109"/>
        <v>#DIV/0!</v>
      </c>
      <c r="AH203" s="878" t="e">
        <f t="shared" si="110"/>
        <v>#DIV/0!</v>
      </c>
      <c r="AI203" s="878" t="e">
        <f t="shared" si="111"/>
        <v>#DIV/0!</v>
      </c>
      <c r="AJ203" s="879" t="e">
        <f t="shared" si="112"/>
        <v>#DIV/0!</v>
      </c>
      <c r="AK203" s="878"/>
      <c r="AL203" s="905"/>
      <c r="AM203" s="905"/>
      <c r="AN203" s="905"/>
      <c r="AO203" s="905"/>
      <c r="AP203" s="905"/>
      <c r="AQ203" s="905"/>
      <c r="AR203" s="905"/>
      <c r="AS203" s="905"/>
      <c r="AT203" s="905"/>
    </row>
    <row r="204" spans="1:46" s="904" customFormat="1">
      <c r="A204" s="906" t="s">
        <v>1343</v>
      </c>
      <c r="B204" s="162" t="s">
        <v>1347</v>
      </c>
      <c r="C204" s="137"/>
      <c r="D204" s="651"/>
      <c r="E204" s="75" t="s">
        <v>362</v>
      </c>
      <c r="F204" s="903"/>
      <c r="G204" s="903"/>
      <c r="H204" s="903"/>
      <c r="I204" s="903"/>
      <c r="J204" s="903"/>
      <c r="K204" s="903"/>
      <c r="L204" s="903"/>
      <c r="M204" s="903" t="e">
        <f t="shared" ref="M204:Z204" si="116">(M26/0.086)/M99*1000</f>
        <v>#DIV/0!</v>
      </c>
      <c r="N204" s="903" t="e">
        <f t="shared" si="116"/>
        <v>#DIV/0!</v>
      </c>
      <c r="O204" s="903" t="e">
        <f t="shared" si="116"/>
        <v>#DIV/0!</v>
      </c>
      <c r="P204" s="903" t="e">
        <f t="shared" si="116"/>
        <v>#DIV/0!</v>
      </c>
      <c r="Q204" s="903" t="e">
        <f t="shared" si="116"/>
        <v>#DIV/0!</v>
      </c>
      <c r="R204" s="903" t="e">
        <f t="shared" si="116"/>
        <v>#DIV/0!</v>
      </c>
      <c r="S204" s="903" t="e">
        <f t="shared" si="116"/>
        <v>#DIV/0!</v>
      </c>
      <c r="T204" s="903" t="e">
        <f t="shared" si="116"/>
        <v>#DIV/0!</v>
      </c>
      <c r="U204" s="903" t="e">
        <f t="shared" si="116"/>
        <v>#DIV/0!</v>
      </c>
      <c r="V204" s="903" t="e">
        <f t="shared" si="116"/>
        <v>#DIV/0!</v>
      </c>
      <c r="W204" s="903" t="e">
        <f t="shared" si="116"/>
        <v>#DIV/0!</v>
      </c>
      <c r="X204" s="903" t="e">
        <f t="shared" si="116"/>
        <v>#DIV/0!</v>
      </c>
      <c r="Y204" s="903" t="e">
        <f t="shared" si="116"/>
        <v>#DIV/0!</v>
      </c>
      <c r="Z204" s="903" t="e">
        <f t="shared" si="116"/>
        <v>#DIV/0!</v>
      </c>
      <c r="AA204" s="903" t="e">
        <f>(AA26/0.086)/AA99*1000</f>
        <v>#DIV/0!</v>
      </c>
      <c r="AB204" s="903" t="e">
        <f>(AB26/0.086)/AB99*1000</f>
        <v>#DIV/0!</v>
      </c>
      <c r="AC204" s="903"/>
      <c r="AF204" s="891" t="e">
        <f t="shared" si="108"/>
        <v>#DIV/0!</v>
      </c>
      <c r="AG204" s="878" t="e">
        <f t="shared" si="109"/>
        <v>#DIV/0!</v>
      </c>
      <c r="AH204" s="878" t="e">
        <f t="shared" si="110"/>
        <v>#DIV/0!</v>
      </c>
      <c r="AI204" s="878" t="e">
        <f t="shared" si="111"/>
        <v>#DIV/0!</v>
      </c>
      <c r="AJ204" s="879" t="e">
        <f t="shared" si="112"/>
        <v>#DIV/0!</v>
      </c>
      <c r="AK204" s="878"/>
      <c r="AL204" s="905"/>
      <c r="AM204" s="905"/>
      <c r="AN204" s="905"/>
      <c r="AO204" s="905"/>
      <c r="AP204" s="905"/>
      <c r="AQ204" s="905"/>
      <c r="AR204" s="905"/>
      <c r="AS204" s="905"/>
      <c r="AT204" s="905"/>
    </row>
    <row r="205" spans="1:46" s="904" customFormat="1">
      <c r="A205" s="906" t="s">
        <v>1349</v>
      </c>
      <c r="B205" s="162" t="s">
        <v>1354</v>
      </c>
      <c r="C205" s="137"/>
      <c r="D205" s="651"/>
      <c r="E205" s="75" t="s">
        <v>362</v>
      </c>
      <c r="F205" s="903"/>
      <c r="G205" s="903"/>
      <c r="H205" s="903"/>
      <c r="I205" s="903"/>
      <c r="J205" s="903"/>
      <c r="K205" s="903"/>
      <c r="L205" s="903"/>
      <c r="M205" s="903" t="e">
        <f t="shared" ref="M205:Z205" si="117">(M34/0.086)/M101*1000</f>
        <v>#DIV/0!</v>
      </c>
      <c r="N205" s="903" t="e">
        <f t="shared" si="117"/>
        <v>#DIV/0!</v>
      </c>
      <c r="O205" s="903" t="e">
        <f t="shared" si="117"/>
        <v>#DIV/0!</v>
      </c>
      <c r="P205" s="903" t="e">
        <f t="shared" si="117"/>
        <v>#DIV/0!</v>
      </c>
      <c r="Q205" s="903" t="e">
        <f t="shared" si="117"/>
        <v>#DIV/0!</v>
      </c>
      <c r="R205" s="903" t="e">
        <f t="shared" si="117"/>
        <v>#DIV/0!</v>
      </c>
      <c r="S205" s="903" t="e">
        <f t="shared" si="117"/>
        <v>#DIV/0!</v>
      </c>
      <c r="T205" s="903" t="e">
        <f t="shared" si="117"/>
        <v>#DIV/0!</v>
      </c>
      <c r="U205" s="903" t="e">
        <f t="shared" si="117"/>
        <v>#DIV/0!</v>
      </c>
      <c r="V205" s="903" t="e">
        <f t="shared" si="117"/>
        <v>#DIV/0!</v>
      </c>
      <c r="W205" s="903" t="e">
        <f t="shared" si="117"/>
        <v>#DIV/0!</v>
      </c>
      <c r="X205" s="903" t="e">
        <f t="shared" si="117"/>
        <v>#DIV/0!</v>
      </c>
      <c r="Y205" s="903" t="e">
        <f t="shared" si="117"/>
        <v>#DIV/0!</v>
      </c>
      <c r="Z205" s="903" t="e">
        <f t="shared" si="117"/>
        <v>#DIV/0!</v>
      </c>
      <c r="AA205" s="903" t="e">
        <f>(AA34/0.086)/AA101*1000</f>
        <v>#DIV/0!</v>
      </c>
      <c r="AB205" s="903" t="e">
        <f>(AB34/0.086)/AB101*1000</f>
        <v>#DIV/0!</v>
      </c>
      <c r="AC205" s="903"/>
      <c r="AF205" s="891" t="e">
        <f t="shared" si="108"/>
        <v>#DIV/0!</v>
      </c>
      <c r="AG205" s="878" t="e">
        <f t="shared" si="109"/>
        <v>#DIV/0!</v>
      </c>
      <c r="AH205" s="878" t="e">
        <f t="shared" si="110"/>
        <v>#DIV/0!</v>
      </c>
      <c r="AI205" s="878" t="e">
        <f t="shared" si="111"/>
        <v>#DIV/0!</v>
      </c>
      <c r="AJ205" s="879" t="e">
        <f t="shared" si="112"/>
        <v>#DIV/0!</v>
      </c>
      <c r="AK205" s="878"/>
      <c r="AL205" s="905"/>
      <c r="AM205" s="905"/>
      <c r="AN205" s="905"/>
      <c r="AO205" s="905"/>
      <c r="AP205" s="905"/>
      <c r="AQ205" s="905"/>
      <c r="AR205" s="905"/>
      <c r="AS205" s="905"/>
      <c r="AT205" s="905"/>
    </row>
    <row r="206" spans="1:46" s="904" customFormat="1">
      <c r="A206" s="906" t="s">
        <v>1350</v>
      </c>
      <c r="B206" s="162" t="s">
        <v>1355</v>
      </c>
      <c r="C206" s="137"/>
      <c r="D206" s="651"/>
      <c r="E206" s="75" t="s">
        <v>362</v>
      </c>
      <c r="F206" s="903"/>
      <c r="G206" s="903"/>
      <c r="H206" s="903"/>
      <c r="I206" s="903"/>
      <c r="J206" s="903"/>
      <c r="K206" s="903"/>
      <c r="L206" s="903"/>
      <c r="M206" s="903" t="e">
        <f t="shared" ref="M206:Z206" si="118">(M38/0.086)/M102*1000</f>
        <v>#DIV/0!</v>
      </c>
      <c r="N206" s="903" t="e">
        <f t="shared" si="118"/>
        <v>#DIV/0!</v>
      </c>
      <c r="O206" s="903" t="e">
        <f t="shared" si="118"/>
        <v>#DIV/0!</v>
      </c>
      <c r="P206" s="903" t="e">
        <f t="shared" si="118"/>
        <v>#DIV/0!</v>
      </c>
      <c r="Q206" s="903" t="e">
        <f t="shared" si="118"/>
        <v>#DIV/0!</v>
      </c>
      <c r="R206" s="903" t="e">
        <f t="shared" si="118"/>
        <v>#DIV/0!</v>
      </c>
      <c r="S206" s="903" t="e">
        <f t="shared" si="118"/>
        <v>#DIV/0!</v>
      </c>
      <c r="T206" s="903" t="e">
        <f t="shared" si="118"/>
        <v>#DIV/0!</v>
      </c>
      <c r="U206" s="903" t="e">
        <f t="shared" si="118"/>
        <v>#DIV/0!</v>
      </c>
      <c r="V206" s="903" t="e">
        <f t="shared" si="118"/>
        <v>#DIV/0!</v>
      </c>
      <c r="W206" s="903" t="e">
        <f t="shared" si="118"/>
        <v>#DIV/0!</v>
      </c>
      <c r="X206" s="903" t="e">
        <f t="shared" si="118"/>
        <v>#DIV/0!</v>
      </c>
      <c r="Y206" s="903" t="e">
        <f t="shared" si="118"/>
        <v>#DIV/0!</v>
      </c>
      <c r="Z206" s="903" t="e">
        <f t="shared" si="118"/>
        <v>#DIV/0!</v>
      </c>
      <c r="AA206" s="903" t="e">
        <f>(AA38/0.086)/AA102*1000</f>
        <v>#DIV/0!</v>
      </c>
      <c r="AB206" s="903" t="e">
        <f>(AB38/0.086)/AB102*1000</f>
        <v>#DIV/0!</v>
      </c>
      <c r="AC206" s="903"/>
      <c r="AF206" s="891" t="e">
        <f t="shared" si="108"/>
        <v>#DIV/0!</v>
      </c>
      <c r="AG206" s="878" t="e">
        <f t="shared" si="109"/>
        <v>#DIV/0!</v>
      </c>
      <c r="AH206" s="878" t="e">
        <f t="shared" si="110"/>
        <v>#DIV/0!</v>
      </c>
      <c r="AI206" s="878" t="e">
        <f t="shared" si="111"/>
        <v>#DIV/0!</v>
      </c>
      <c r="AJ206" s="879" t="e">
        <f t="shared" si="112"/>
        <v>#DIV/0!</v>
      </c>
      <c r="AK206" s="878"/>
      <c r="AL206" s="905"/>
      <c r="AM206" s="905"/>
      <c r="AN206" s="905"/>
      <c r="AO206" s="905"/>
      <c r="AP206" s="905"/>
      <c r="AQ206" s="905"/>
      <c r="AR206" s="905"/>
      <c r="AS206" s="905"/>
      <c r="AT206" s="905"/>
    </row>
    <row r="207" spans="1:46" s="904" customFormat="1">
      <c r="A207" s="906" t="s">
        <v>1351</v>
      </c>
      <c r="B207" s="162" t="s">
        <v>1356</v>
      </c>
      <c r="C207" s="137"/>
      <c r="D207" s="651"/>
      <c r="E207" s="75" t="s">
        <v>362</v>
      </c>
      <c r="F207" s="903"/>
      <c r="G207" s="903"/>
      <c r="H207" s="903"/>
      <c r="I207" s="903"/>
      <c r="J207" s="903"/>
      <c r="K207" s="903"/>
      <c r="L207" s="903"/>
      <c r="M207" s="903" t="e">
        <f t="shared" ref="M207:Z207" si="119">(M42/0.086)/M103*1000</f>
        <v>#DIV/0!</v>
      </c>
      <c r="N207" s="903" t="e">
        <f t="shared" si="119"/>
        <v>#DIV/0!</v>
      </c>
      <c r="O207" s="903" t="e">
        <f t="shared" si="119"/>
        <v>#DIV/0!</v>
      </c>
      <c r="P207" s="903" t="e">
        <f t="shared" si="119"/>
        <v>#DIV/0!</v>
      </c>
      <c r="Q207" s="903" t="e">
        <f t="shared" si="119"/>
        <v>#DIV/0!</v>
      </c>
      <c r="R207" s="903" t="e">
        <f t="shared" si="119"/>
        <v>#DIV/0!</v>
      </c>
      <c r="S207" s="903" t="e">
        <f t="shared" si="119"/>
        <v>#DIV/0!</v>
      </c>
      <c r="T207" s="903" t="e">
        <f t="shared" si="119"/>
        <v>#DIV/0!</v>
      </c>
      <c r="U207" s="903" t="e">
        <f t="shared" si="119"/>
        <v>#DIV/0!</v>
      </c>
      <c r="V207" s="903" t="e">
        <f t="shared" si="119"/>
        <v>#DIV/0!</v>
      </c>
      <c r="W207" s="903" t="e">
        <f t="shared" si="119"/>
        <v>#DIV/0!</v>
      </c>
      <c r="X207" s="903" t="e">
        <f t="shared" si="119"/>
        <v>#DIV/0!</v>
      </c>
      <c r="Y207" s="903" t="e">
        <f t="shared" si="119"/>
        <v>#DIV/0!</v>
      </c>
      <c r="Z207" s="903" t="e">
        <f t="shared" si="119"/>
        <v>#DIV/0!</v>
      </c>
      <c r="AA207" s="903" t="e">
        <f>(AA42/0.086)/AA103*1000</f>
        <v>#DIV/0!</v>
      </c>
      <c r="AB207" s="903" t="e">
        <f>(AB42/0.086)/AB103*1000</f>
        <v>#DIV/0!</v>
      </c>
      <c r="AC207" s="903"/>
      <c r="AF207" s="891" t="e">
        <f t="shared" si="108"/>
        <v>#DIV/0!</v>
      </c>
      <c r="AG207" s="878" t="e">
        <f t="shared" si="109"/>
        <v>#DIV/0!</v>
      </c>
      <c r="AH207" s="878" t="e">
        <f t="shared" si="110"/>
        <v>#DIV/0!</v>
      </c>
      <c r="AI207" s="878" t="e">
        <f t="shared" si="111"/>
        <v>#DIV/0!</v>
      </c>
      <c r="AJ207" s="879" t="e">
        <f t="shared" si="112"/>
        <v>#DIV/0!</v>
      </c>
      <c r="AK207" s="878"/>
      <c r="AL207" s="905"/>
      <c r="AM207" s="905"/>
      <c r="AN207" s="905"/>
      <c r="AO207" s="905"/>
      <c r="AP207" s="905"/>
      <c r="AQ207" s="905"/>
      <c r="AR207" s="905"/>
      <c r="AS207" s="905"/>
      <c r="AT207" s="905"/>
    </row>
    <row r="208" spans="1:46" s="904" customFormat="1">
      <c r="A208" s="906" t="s">
        <v>1357</v>
      </c>
      <c r="B208" s="162" t="s">
        <v>1358</v>
      </c>
      <c r="C208" s="137"/>
      <c r="D208" s="651"/>
      <c r="E208" s="75" t="s">
        <v>362</v>
      </c>
      <c r="F208" s="903"/>
      <c r="G208" s="903"/>
      <c r="H208" s="903"/>
      <c r="I208" s="903"/>
      <c r="J208" s="903"/>
      <c r="K208" s="903"/>
      <c r="L208" s="903"/>
      <c r="M208" s="903" t="e">
        <f t="shared" ref="M208:Z208" si="120">(M46/0.086)/M104*1000</f>
        <v>#DIV/0!</v>
      </c>
      <c r="N208" s="903" t="e">
        <f t="shared" si="120"/>
        <v>#DIV/0!</v>
      </c>
      <c r="O208" s="903" t="e">
        <f t="shared" si="120"/>
        <v>#DIV/0!</v>
      </c>
      <c r="P208" s="903" t="e">
        <f t="shared" si="120"/>
        <v>#DIV/0!</v>
      </c>
      <c r="Q208" s="903" t="e">
        <f t="shared" si="120"/>
        <v>#DIV/0!</v>
      </c>
      <c r="R208" s="903" t="e">
        <f t="shared" si="120"/>
        <v>#DIV/0!</v>
      </c>
      <c r="S208" s="903" t="e">
        <f t="shared" si="120"/>
        <v>#DIV/0!</v>
      </c>
      <c r="T208" s="903" t="e">
        <f t="shared" si="120"/>
        <v>#DIV/0!</v>
      </c>
      <c r="U208" s="903" t="e">
        <f t="shared" si="120"/>
        <v>#DIV/0!</v>
      </c>
      <c r="V208" s="903" t="e">
        <f t="shared" si="120"/>
        <v>#DIV/0!</v>
      </c>
      <c r="W208" s="903" t="e">
        <f t="shared" si="120"/>
        <v>#DIV/0!</v>
      </c>
      <c r="X208" s="903" t="e">
        <f t="shared" si="120"/>
        <v>#DIV/0!</v>
      </c>
      <c r="Y208" s="903" t="e">
        <f t="shared" si="120"/>
        <v>#DIV/0!</v>
      </c>
      <c r="Z208" s="903" t="e">
        <f t="shared" si="120"/>
        <v>#DIV/0!</v>
      </c>
      <c r="AA208" s="903" t="e">
        <f>(AA46/0.086)/AA104*1000</f>
        <v>#DIV/0!</v>
      </c>
      <c r="AB208" s="903" t="e">
        <f>(AB46/0.086)/AB104*1000</f>
        <v>#DIV/0!</v>
      </c>
      <c r="AC208" s="903"/>
      <c r="AF208" s="891" t="e">
        <f t="shared" si="108"/>
        <v>#DIV/0!</v>
      </c>
      <c r="AG208" s="878" t="e">
        <f t="shared" si="109"/>
        <v>#DIV/0!</v>
      </c>
      <c r="AH208" s="878" t="e">
        <f t="shared" si="110"/>
        <v>#DIV/0!</v>
      </c>
      <c r="AI208" s="878" t="e">
        <f t="shared" si="111"/>
        <v>#DIV/0!</v>
      </c>
      <c r="AJ208" s="879" t="e">
        <f t="shared" si="112"/>
        <v>#DIV/0!</v>
      </c>
      <c r="AK208" s="878"/>
      <c r="AL208" s="905"/>
      <c r="AM208" s="905"/>
      <c r="AN208" s="905"/>
      <c r="AO208" s="905"/>
      <c r="AP208" s="905"/>
      <c r="AQ208" s="905"/>
      <c r="AR208" s="905"/>
      <c r="AS208" s="905"/>
      <c r="AT208" s="905"/>
    </row>
    <row r="209" spans="1:57" s="904" customFormat="1">
      <c r="A209" s="906" t="s">
        <v>1352</v>
      </c>
      <c r="B209" s="162" t="s">
        <v>1663</v>
      </c>
      <c r="C209" s="137"/>
      <c r="D209" s="651"/>
      <c r="E209" s="75" t="s">
        <v>362</v>
      </c>
      <c r="F209" s="903"/>
      <c r="G209" s="903"/>
      <c r="H209" s="903"/>
      <c r="I209" s="903"/>
      <c r="J209" s="903"/>
      <c r="K209" s="903"/>
      <c r="L209" s="903"/>
      <c r="M209" s="903" t="e">
        <f t="shared" ref="M209:Z209" si="121">(M50/0.086)/M105*1000</f>
        <v>#DIV/0!</v>
      </c>
      <c r="N209" s="903" t="e">
        <f t="shared" si="121"/>
        <v>#DIV/0!</v>
      </c>
      <c r="O209" s="903" t="e">
        <f t="shared" si="121"/>
        <v>#DIV/0!</v>
      </c>
      <c r="P209" s="903" t="e">
        <f t="shared" si="121"/>
        <v>#DIV/0!</v>
      </c>
      <c r="Q209" s="903" t="e">
        <f t="shared" si="121"/>
        <v>#DIV/0!</v>
      </c>
      <c r="R209" s="903" t="e">
        <f t="shared" si="121"/>
        <v>#DIV/0!</v>
      </c>
      <c r="S209" s="903" t="e">
        <f t="shared" si="121"/>
        <v>#DIV/0!</v>
      </c>
      <c r="T209" s="903" t="e">
        <f t="shared" si="121"/>
        <v>#DIV/0!</v>
      </c>
      <c r="U209" s="903" t="e">
        <f t="shared" si="121"/>
        <v>#DIV/0!</v>
      </c>
      <c r="V209" s="903" t="e">
        <f t="shared" si="121"/>
        <v>#DIV/0!</v>
      </c>
      <c r="W209" s="903" t="e">
        <f t="shared" si="121"/>
        <v>#DIV/0!</v>
      </c>
      <c r="X209" s="903" t="e">
        <f t="shared" si="121"/>
        <v>#DIV/0!</v>
      </c>
      <c r="Y209" s="903" t="e">
        <f t="shared" si="121"/>
        <v>#DIV/0!</v>
      </c>
      <c r="Z209" s="903" t="e">
        <f t="shared" si="121"/>
        <v>#DIV/0!</v>
      </c>
      <c r="AA209" s="903" t="e">
        <f>(AA50/0.086)/AA105*1000</f>
        <v>#DIV/0!</v>
      </c>
      <c r="AB209" s="903" t="e">
        <f>(AB50/0.086)/AB105*1000</f>
        <v>#DIV/0!</v>
      </c>
      <c r="AC209" s="903"/>
      <c r="AF209" s="891" t="e">
        <f t="shared" si="108"/>
        <v>#DIV/0!</v>
      </c>
      <c r="AG209" s="878" t="e">
        <f t="shared" si="109"/>
        <v>#DIV/0!</v>
      </c>
      <c r="AH209" s="878" t="e">
        <f t="shared" si="110"/>
        <v>#DIV/0!</v>
      </c>
      <c r="AI209" s="878" t="e">
        <f t="shared" si="111"/>
        <v>#DIV/0!</v>
      </c>
      <c r="AJ209" s="879" t="e">
        <f t="shared" si="112"/>
        <v>#DIV/0!</v>
      </c>
      <c r="AK209" s="878"/>
      <c r="AL209" s="905"/>
      <c r="AM209" s="905"/>
      <c r="AN209" s="905"/>
      <c r="AO209" s="905"/>
      <c r="AP209" s="905"/>
      <c r="AQ209" s="905"/>
      <c r="AR209" s="905"/>
      <c r="AS209" s="905"/>
      <c r="AT209" s="905"/>
    </row>
    <row r="210" spans="1:57" s="904" customFormat="1">
      <c r="A210" s="906" t="s">
        <v>1353</v>
      </c>
      <c r="B210" s="162" t="s">
        <v>1359</v>
      </c>
      <c r="C210" s="137"/>
      <c r="D210" s="651"/>
      <c r="E210" s="75" t="s">
        <v>362</v>
      </c>
      <c r="F210" s="903"/>
      <c r="G210" s="903"/>
      <c r="H210" s="903"/>
      <c r="I210" s="903"/>
      <c r="J210" s="903"/>
      <c r="K210" s="903"/>
      <c r="L210" s="903"/>
      <c r="M210" s="903" t="e">
        <f t="shared" ref="M210:Z210" si="122">(M54/0.086)/M106*1000</f>
        <v>#DIV/0!</v>
      </c>
      <c r="N210" s="903" t="e">
        <f t="shared" si="122"/>
        <v>#DIV/0!</v>
      </c>
      <c r="O210" s="903" t="e">
        <f t="shared" si="122"/>
        <v>#DIV/0!</v>
      </c>
      <c r="P210" s="903" t="e">
        <f t="shared" si="122"/>
        <v>#DIV/0!</v>
      </c>
      <c r="Q210" s="903" t="e">
        <f t="shared" si="122"/>
        <v>#DIV/0!</v>
      </c>
      <c r="R210" s="903" t="e">
        <f t="shared" si="122"/>
        <v>#DIV/0!</v>
      </c>
      <c r="S210" s="903" t="e">
        <f t="shared" si="122"/>
        <v>#DIV/0!</v>
      </c>
      <c r="T210" s="903" t="e">
        <f t="shared" si="122"/>
        <v>#DIV/0!</v>
      </c>
      <c r="U210" s="903" t="e">
        <f t="shared" si="122"/>
        <v>#DIV/0!</v>
      </c>
      <c r="V210" s="903" t="e">
        <f t="shared" si="122"/>
        <v>#DIV/0!</v>
      </c>
      <c r="W210" s="903" t="e">
        <f t="shared" si="122"/>
        <v>#DIV/0!</v>
      </c>
      <c r="X210" s="903" t="e">
        <f t="shared" si="122"/>
        <v>#DIV/0!</v>
      </c>
      <c r="Y210" s="903" t="e">
        <f t="shared" si="122"/>
        <v>#DIV/0!</v>
      </c>
      <c r="Z210" s="903" t="e">
        <f t="shared" si="122"/>
        <v>#DIV/0!</v>
      </c>
      <c r="AA210" s="903" t="e">
        <f>(AA54/0.086)/AA106*1000</f>
        <v>#DIV/0!</v>
      </c>
      <c r="AB210" s="903" t="e">
        <f>(AB54/0.086)/AB106*1000</f>
        <v>#DIV/0!</v>
      </c>
      <c r="AC210" s="903"/>
      <c r="AF210" s="891" t="e">
        <f t="shared" si="108"/>
        <v>#DIV/0!</v>
      </c>
      <c r="AG210" s="878" t="e">
        <f t="shared" si="109"/>
        <v>#DIV/0!</v>
      </c>
      <c r="AH210" s="878" t="e">
        <f t="shared" si="110"/>
        <v>#DIV/0!</v>
      </c>
      <c r="AI210" s="878" t="e">
        <f t="shared" si="111"/>
        <v>#DIV/0!</v>
      </c>
      <c r="AJ210" s="879" t="e">
        <f t="shared" si="112"/>
        <v>#DIV/0!</v>
      </c>
      <c r="AK210" s="878"/>
      <c r="AL210" s="905"/>
      <c r="AM210" s="905"/>
      <c r="AN210" s="905"/>
      <c r="AO210" s="905"/>
      <c r="AP210" s="905"/>
      <c r="AQ210" s="905"/>
      <c r="AR210" s="905"/>
      <c r="AS210" s="905"/>
      <c r="AT210" s="905"/>
    </row>
    <row r="211" spans="1:57" s="904" customFormat="1">
      <c r="A211" s="906" t="s">
        <v>869</v>
      </c>
      <c r="B211" s="755" t="s">
        <v>867</v>
      </c>
      <c r="C211" s="137"/>
      <c r="D211" s="651"/>
      <c r="E211" s="75" t="s">
        <v>362</v>
      </c>
      <c r="F211" s="903"/>
      <c r="G211" s="903"/>
      <c r="H211" s="903"/>
      <c r="I211" s="903"/>
      <c r="J211" s="903"/>
      <c r="K211" s="903"/>
      <c r="L211" s="903"/>
      <c r="M211" s="903" t="e">
        <f t="shared" ref="M211:Z211" si="123">(M75/0.086)/M97*1000</f>
        <v>#DIV/0!</v>
      </c>
      <c r="N211" s="903" t="e">
        <f t="shared" si="123"/>
        <v>#DIV/0!</v>
      </c>
      <c r="O211" s="903" t="e">
        <f t="shared" si="123"/>
        <v>#DIV/0!</v>
      </c>
      <c r="P211" s="903" t="e">
        <f t="shared" si="123"/>
        <v>#DIV/0!</v>
      </c>
      <c r="Q211" s="903" t="e">
        <f t="shared" si="123"/>
        <v>#DIV/0!</v>
      </c>
      <c r="R211" s="903" t="e">
        <f t="shared" si="123"/>
        <v>#DIV/0!</v>
      </c>
      <c r="S211" s="903" t="e">
        <f t="shared" si="123"/>
        <v>#DIV/0!</v>
      </c>
      <c r="T211" s="903" t="e">
        <f t="shared" si="123"/>
        <v>#DIV/0!</v>
      </c>
      <c r="U211" s="903" t="e">
        <f t="shared" si="123"/>
        <v>#DIV/0!</v>
      </c>
      <c r="V211" s="903" t="e">
        <f t="shared" si="123"/>
        <v>#DIV/0!</v>
      </c>
      <c r="W211" s="903" t="e">
        <f t="shared" si="123"/>
        <v>#DIV/0!</v>
      </c>
      <c r="X211" s="903" t="e">
        <f t="shared" si="123"/>
        <v>#DIV/0!</v>
      </c>
      <c r="Y211" s="903" t="e">
        <f t="shared" si="123"/>
        <v>#DIV/0!</v>
      </c>
      <c r="Z211" s="903" t="e">
        <f t="shared" si="123"/>
        <v>#DIV/0!</v>
      </c>
      <c r="AA211" s="903" t="e">
        <f>(AA75/0.086)/AA97*1000</f>
        <v>#DIV/0!</v>
      </c>
      <c r="AB211" s="903" t="e">
        <f>(AB75/0.086)/AB97*1000</f>
        <v>#DIV/0!</v>
      </c>
      <c r="AC211" s="903"/>
      <c r="AF211" s="891" t="e">
        <f t="shared" si="108"/>
        <v>#DIV/0!</v>
      </c>
      <c r="AG211" s="878" t="e">
        <f t="shared" si="109"/>
        <v>#DIV/0!</v>
      </c>
      <c r="AH211" s="878" t="e">
        <f t="shared" si="110"/>
        <v>#DIV/0!</v>
      </c>
      <c r="AI211" s="878" t="e">
        <f t="shared" si="111"/>
        <v>#DIV/0!</v>
      </c>
      <c r="AJ211" s="879" t="e">
        <f t="shared" si="112"/>
        <v>#DIV/0!</v>
      </c>
      <c r="AK211" s="878"/>
      <c r="AL211" s="905"/>
      <c r="AM211" s="905"/>
      <c r="AN211" s="905"/>
      <c r="AO211" s="905"/>
      <c r="AP211" s="905"/>
      <c r="AQ211" s="905"/>
      <c r="AR211" s="905"/>
      <c r="AS211" s="905"/>
      <c r="AT211" s="905"/>
    </row>
    <row r="212" spans="1:57" s="904" customFormat="1">
      <c r="A212" s="906" t="s">
        <v>870</v>
      </c>
      <c r="B212" s="755" t="s">
        <v>868</v>
      </c>
      <c r="C212" s="137"/>
      <c r="D212" s="651"/>
      <c r="E212" s="75" t="s">
        <v>362</v>
      </c>
      <c r="F212" s="903"/>
      <c r="G212" s="903"/>
      <c r="H212" s="903"/>
      <c r="I212" s="903"/>
      <c r="J212" s="903"/>
      <c r="K212" s="903"/>
      <c r="L212" s="903"/>
      <c r="M212" s="903" t="e">
        <f t="shared" ref="M212:Z212" si="124">((M75/M178)/0.086)/M97*1000</f>
        <v>#DIV/0!</v>
      </c>
      <c r="N212" s="903" t="e">
        <f t="shared" si="124"/>
        <v>#DIV/0!</v>
      </c>
      <c r="O212" s="903" t="e">
        <f t="shared" si="124"/>
        <v>#DIV/0!</v>
      </c>
      <c r="P212" s="903" t="e">
        <f t="shared" si="124"/>
        <v>#DIV/0!</v>
      </c>
      <c r="Q212" s="903" t="e">
        <f t="shared" si="124"/>
        <v>#DIV/0!</v>
      </c>
      <c r="R212" s="903" t="e">
        <f t="shared" si="124"/>
        <v>#DIV/0!</v>
      </c>
      <c r="S212" s="903" t="e">
        <f t="shared" si="124"/>
        <v>#DIV/0!</v>
      </c>
      <c r="T212" s="903" t="e">
        <f t="shared" si="124"/>
        <v>#DIV/0!</v>
      </c>
      <c r="U212" s="903" t="e">
        <f t="shared" si="124"/>
        <v>#DIV/0!</v>
      </c>
      <c r="V212" s="903" t="e">
        <f t="shared" si="124"/>
        <v>#DIV/0!</v>
      </c>
      <c r="W212" s="903" t="e">
        <f t="shared" si="124"/>
        <v>#DIV/0!</v>
      </c>
      <c r="X212" s="903" t="e">
        <f t="shared" si="124"/>
        <v>#DIV/0!</v>
      </c>
      <c r="Y212" s="903" t="e">
        <f t="shared" si="124"/>
        <v>#DIV/0!</v>
      </c>
      <c r="Z212" s="903" t="e">
        <f t="shared" si="124"/>
        <v>#DIV/0!</v>
      </c>
      <c r="AA212" s="903" t="e">
        <f>((AA75/AA178)/0.086)/AA97*1000</f>
        <v>#DIV/0!</v>
      </c>
      <c r="AB212" s="903" t="e">
        <f>((AB75/AB178)/0.086)/AB97*1000</f>
        <v>#DIV/0!</v>
      </c>
      <c r="AC212" s="903"/>
      <c r="AF212" s="891" t="e">
        <f t="shared" si="108"/>
        <v>#DIV/0!</v>
      </c>
      <c r="AG212" s="878" t="e">
        <f t="shared" si="109"/>
        <v>#DIV/0!</v>
      </c>
      <c r="AH212" s="878" t="e">
        <f t="shared" si="110"/>
        <v>#DIV/0!</v>
      </c>
      <c r="AI212" s="878" t="e">
        <f t="shared" si="111"/>
        <v>#DIV/0!</v>
      </c>
      <c r="AJ212" s="879" t="e">
        <f t="shared" si="112"/>
        <v>#DIV/0!</v>
      </c>
      <c r="AK212" s="878"/>
      <c r="AL212" s="905"/>
      <c r="AM212" s="905"/>
      <c r="AN212" s="905"/>
      <c r="AO212" s="905"/>
      <c r="AP212" s="905"/>
      <c r="AQ212" s="905"/>
      <c r="AR212" s="905"/>
      <c r="AS212" s="905"/>
      <c r="AT212" s="905"/>
    </row>
    <row r="213" spans="1:57" s="904" customFormat="1">
      <c r="A213" s="906" t="s">
        <v>871</v>
      </c>
      <c r="B213" s="755" t="s">
        <v>865</v>
      </c>
      <c r="C213" s="137"/>
      <c r="D213" s="651"/>
      <c r="E213" s="75" t="s">
        <v>873</v>
      </c>
      <c r="F213" s="903"/>
      <c r="G213" s="903"/>
      <c r="H213" s="903"/>
      <c r="I213" s="903"/>
      <c r="J213" s="903"/>
      <c r="K213" s="903"/>
      <c r="L213" s="903"/>
      <c r="M213" s="1565" t="e">
        <f t="shared" ref="M213:Z213" si="125">(M75/0.086)/(M89)*1000*1000</f>
        <v>#DIV/0!</v>
      </c>
      <c r="N213" s="1565" t="e">
        <f t="shared" si="125"/>
        <v>#DIV/0!</v>
      </c>
      <c r="O213" s="1565" t="e">
        <f t="shared" si="125"/>
        <v>#DIV/0!</v>
      </c>
      <c r="P213" s="1565" t="e">
        <f t="shared" si="125"/>
        <v>#DIV/0!</v>
      </c>
      <c r="Q213" s="1565" t="e">
        <f t="shared" si="125"/>
        <v>#DIV/0!</v>
      </c>
      <c r="R213" s="1565" t="e">
        <f t="shared" si="125"/>
        <v>#DIV/0!</v>
      </c>
      <c r="S213" s="1565" t="e">
        <f t="shared" si="125"/>
        <v>#DIV/0!</v>
      </c>
      <c r="T213" s="1565" t="e">
        <f t="shared" si="125"/>
        <v>#DIV/0!</v>
      </c>
      <c r="U213" s="1565" t="e">
        <f t="shared" si="125"/>
        <v>#DIV/0!</v>
      </c>
      <c r="V213" s="1565" t="e">
        <f t="shared" si="125"/>
        <v>#DIV/0!</v>
      </c>
      <c r="W213" s="1565" t="e">
        <f t="shared" si="125"/>
        <v>#DIV/0!</v>
      </c>
      <c r="X213" s="1565" t="e">
        <f t="shared" si="125"/>
        <v>#DIV/0!</v>
      </c>
      <c r="Y213" s="1565" t="e">
        <f t="shared" si="125"/>
        <v>#DIV/0!</v>
      </c>
      <c r="Z213" s="1565" t="e">
        <f t="shared" si="125"/>
        <v>#DIV/0!</v>
      </c>
      <c r="AA213" s="1565" t="e">
        <f>(AA75/0.086)/(AA89)*1000*1000</f>
        <v>#DIV/0!</v>
      </c>
      <c r="AB213" s="1565" t="e">
        <f>(AB75/0.086)/(AB89)*1000*1000</f>
        <v>#DIV/0!</v>
      </c>
      <c r="AC213" s="903"/>
      <c r="AF213" s="891" t="e">
        <f t="shared" si="108"/>
        <v>#DIV/0!</v>
      </c>
      <c r="AG213" s="878" t="e">
        <f t="shared" si="109"/>
        <v>#DIV/0!</v>
      </c>
      <c r="AH213" s="878" t="e">
        <f t="shared" si="110"/>
        <v>#DIV/0!</v>
      </c>
      <c r="AI213" s="878" t="e">
        <f t="shared" si="111"/>
        <v>#DIV/0!</v>
      </c>
      <c r="AJ213" s="879" t="e">
        <f t="shared" si="112"/>
        <v>#DIV/0!</v>
      </c>
      <c r="AK213" s="878"/>
      <c r="AL213" s="905"/>
      <c r="AM213" s="905"/>
      <c r="AN213" s="905"/>
      <c r="AO213" s="905"/>
      <c r="AP213" s="905"/>
      <c r="AQ213" s="905"/>
      <c r="AR213" s="905"/>
      <c r="AS213" s="905"/>
      <c r="AT213" s="905"/>
    </row>
    <row r="214" spans="1:57" s="904" customFormat="1">
      <c r="A214" s="906" t="s">
        <v>872</v>
      </c>
      <c r="B214" s="755" t="s">
        <v>866</v>
      </c>
      <c r="C214" s="137"/>
      <c r="D214" s="651"/>
      <c r="E214" s="75" t="s">
        <v>873</v>
      </c>
      <c r="F214" s="903"/>
      <c r="G214" s="903"/>
      <c r="H214" s="903"/>
      <c r="I214" s="903"/>
      <c r="J214" s="903"/>
      <c r="K214" s="903"/>
      <c r="L214" s="903"/>
      <c r="M214" s="1565" t="e">
        <f t="shared" ref="M214:Z214" si="126">((M75/M178)/0.086)/(M89)*1000*1000</f>
        <v>#DIV/0!</v>
      </c>
      <c r="N214" s="1565" t="e">
        <f t="shared" si="126"/>
        <v>#DIV/0!</v>
      </c>
      <c r="O214" s="1565" t="e">
        <f t="shared" si="126"/>
        <v>#DIV/0!</v>
      </c>
      <c r="P214" s="1565" t="e">
        <f t="shared" si="126"/>
        <v>#DIV/0!</v>
      </c>
      <c r="Q214" s="1565" t="e">
        <f t="shared" si="126"/>
        <v>#DIV/0!</v>
      </c>
      <c r="R214" s="1565" t="e">
        <f t="shared" si="126"/>
        <v>#DIV/0!</v>
      </c>
      <c r="S214" s="1565" t="e">
        <f t="shared" si="126"/>
        <v>#DIV/0!</v>
      </c>
      <c r="T214" s="1565" t="e">
        <f t="shared" si="126"/>
        <v>#DIV/0!</v>
      </c>
      <c r="U214" s="1565" t="e">
        <f t="shared" si="126"/>
        <v>#DIV/0!</v>
      </c>
      <c r="V214" s="1565" t="e">
        <f t="shared" si="126"/>
        <v>#DIV/0!</v>
      </c>
      <c r="W214" s="1565" t="e">
        <f t="shared" si="126"/>
        <v>#DIV/0!</v>
      </c>
      <c r="X214" s="1565" t="e">
        <f t="shared" si="126"/>
        <v>#DIV/0!</v>
      </c>
      <c r="Y214" s="1565" t="e">
        <f t="shared" si="126"/>
        <v>#DIV/0!</v>
      </c>
      <c r="Z214" s="1565" t="e">
        <f t="shared" si="126"/>
        <v>#DIV/0!</v>
      </c>
      <c r="AA214" s="1565" t="e">
        <f>((AA75/AA178)/0.086)/(AA89)*1000*1000</f>
        <v>#DIV/0!</v>
      </c>
      <c r="AB214" s="1565" t="e">
        <f>((AB75/AB178)/0.086)/(AB89)*1000*1000</f>
        <v>#DIV/0!</v>
      </c>
      <c r="AC214" s="903"/>
      <c r="AF214" s="891" t="e">
        <f t="shared" si="108"/>
        <v>#DIV/0!</v>
      </c>
      <c r="AG214" s="878" t="e">
        <f t="shared" si="109"/>
        <v>#DIV/0!</v>
      </c>
      <c r="AH214" s="878" t="e">
        <f t="shared" si="110"/>
        <v>#DIV/0!</v>
      </c>
      <c r="AI214" s="878" t="e">
        <f t="shared" si="111"/>
        <v>#DIV/0!</v>
      </c>
      <c r="AJ214" s="879" t="e">
        <f t="shared" si="112"/>
        <v>#DIV/0!</v>
      </c>
      <c r="AK214" s="878"/>
      <c r="AL214" s="905"/>
      <c r="AM214" s="905"/>
      <c r="AN214" s="905"/>
      <c r="AO214" s="905"/>
      <c r="AP214" s="905"/>
      <c r="AQ214" s="905"/>
      <c r="AR214" s="905"/>
      <c r="AS214" s="905"/>
      <c r="AT214" s="905"/>
    </row>
    <row r="215" spans="1:57" s="904" customFormat="1" ht="13.5" customHeight="1">
      <c r="A215" s="906"/>
      <c r="B215" s="137"/>
      <c r="C215" s="137"/>
      <c r="D215" s="651"/>
      <c r="E215" s="75"/>
      <c r="F215" s="903"/>
      <c r="G215" s="903"/>
      <c r="H215" s="903"/>
      <c r="I215" s="903"/>
      <c r="J215" s="903"/>
      <c r="K215" s="903"/>
      <c r="L215" s="903"/>
      <c r="M215" s="903"/>
      <c r="N215" s="903"/>
      <c r="O215" s="903"/>
      <c r="P215" s="903"/>
      <c r="Q215" s="903"/>
      <c r="R215" s="903"/>
      <c r="S215" s="903"/>
      <c r="T215" s="903"/>
      <c r="U215" s="903"/>
      <c r="V215" s="903"/>
      <c r="W215" s="903"/>
      <c r="X215" s="903"/>
      <c r="Y215" s="903"/>
      <c r="Z215" s="903"/>
      <c r="AA215" s="903"/>
      <c r="AB215" s="903"/>
      <c r="AC215" s="903"/>
      <c r="AF215" s="891"/>
      <c r="AG215" s="878"/>
      <c r="AH215" s="878"/>
      <c r="AI215" s="878"/>
      <c r="AJ215" s="879"/>
      <c r="AK215" s="878"/>
      <c r="AL215" s="905"/>
      <c r="AM215" s="905"/>
      <c r="AN215" s="905"/>
      <c r="AO215" s="905"/>
      <c r="AP215" s="905"/>
      <c r="AQ215" s="905"/>
      <c r="AR215" s="905"/>
      <c r="AS215" s="905"/>
      <c r="AT215" s="905"/>
    </row>
    <row r="216" spans="1:57" s="909" customFormat="1">
      <c r="A216" s="901" t="s">
        <v>1660</v>
      </c>
      <c r="B216" s="130"/>
      <c r="C216" s="130"/>
      <c r="D216" s="653"/>
      <c r="E216" s="75"/>
      <c r="F216" s="889"/>
      <c r="G216" s="889"/>
      <c r="H216" s="889"/>
      <c r="I216" s="889"/>
      <c r="J216" s="889"/>
      <c r="K216" s="889"/>
      <c r="L216" s="889"/>
      <c r="M216" s="889"/>
      <c r="N216" s="889"/>
      <c r="O216" s="889"/>
      <c r="P216" s="889"/>
      <c r="Q216" s="889"/>
      <c r="R216" s="889"/>
      <c r="S216" s="889"/>
      <c r="T216" s="889"/>
      <c r="U216" s="889"/>
      <c r="V216" s="889"/>
      <c r="W216" s="889"/>
      <c r="X216" s="889"/>
      <c r="Y216" s="889"/>
      <c r="Z216" s="889"/>
      <c r="AA216" s="889"/>
      <c r="AB216" s="889"/>
      <c r="AC216" s="903"/>
      <c r="AD216" s="904"/>
      <c r="AE216" s="904"/>
      <c r="AF216" s="891"/>
      <c r="AG216" s="878"/>
      <c r="AH216" s="878"/>
      <c r="AI216" s="878"/>
      <c r="AJ216" s="879"/>
      <c r="AK216" s="910"/>
      <c r="AL216" s="911"/>
      <c r="AM216" s="911"/>
      <c r="AN216" s="911"/>
      <c r="AO216" s="911"/>
      <c r="AP216" s="911"/>
      <c r="AQ216" s="911"/>
      <c r="AR216" s="911"/>
      <c r="AS216" s="911"/>
      <c r="AT216" s="911"/>
    </row>
    <row r="217" spans="1:57" s="912" customFormat="1" ht="14.25" customHeight="1">
      <c r="A217" s="880" t="s">
        <v>2161</v>
      </c>
      <c r="B217" s="956" t="s">
        <v>131</v>
      </c>
      <c r="C217" s="137"/>
      <c r="D217" s="536"/>
      <c r="E217" s="75" t="s">
        <v>2618</v>
      </c>
      <c r="F217" s="907"/>
      <c r="G217" s="907"/>
      <c r="H217" s="907"/>
      <c r="I217" s="907"/>
      <c r="J217" s="907"/>
      <c r="K217" s="907"/>
      <c r="L217" s="907"/>
      <c r="M217" s="1286" t="e">
        <f>M174/'Macro '!M18</f>
        <v>#DIV/0!</v>
      </c>
      <c r="N217" s="1286" t="e">
        <f>N174/'Macro '!N18</f>
        <v>#DIV/0!</v>
      </c>
      <c r="O217" s="1286" t="e">
        <f>O174/'Macro '!O18</f>
        <v>#DIV/0!</v>
      </c>
      <c r="P217" s="1286" t="e">
        <f>P174/'Macro '!P18</f>
        <v>#DIV/0!</v>
      </c>
      <c r="Q217" s="1286" t="e">
        <f>Q174/'Macro '!Q18</f>
        <v>#DIV/0!</v>
      </c>
      <c r="R217" s="1286" t="e">
        <f>R174/'Macro '!R18</f>
        <v>#DIV/0!</v>
      </c>
      <c r="S217" s="1286" t="e">
        <f>S174/'Macro '!S18</f>
        <v>#DIV/0!</v>
      </c>
      <c r="T217" s="1286" t="e">
        <f>T174/'Macro '!T18</f>
        <v>#DIV/0!</v>
      </c>
      <c r="U217" s="1286" t="e">
        <f>U174/'Macro '!U18</f>
        <v>#DIV/0!</v>
      </c>
      <c r="V217" s="1286" t="e">
        <f>V174/'Macro '!V18</f>
        <v>#DIV/0!</v>
      </c>
      <c r="W217" s="1286" t="e">
        <f>W174/'Macro '!W18</f>
        <v>#DIV/0!</v>
      </c>
      <c r="X217" s="1286" t="e">
        <f>X174/'Macro '!X18</f>
        <v>#DIV/0!</v>
      </c>
      <c r="Y217" s="1286" t="e">
        <f>Y174/'Macro '!Y18</f>
        <v>#DIV/0!</v>
      </c>
      <c r="Z217" s="1286" t="e">
        <f>Z174/'Macro '!Z18</f>
        <v>#DIV/0!</v>
      </c>
      <c r="AA217" s="1286" t="e">
        <f>AA174/'Macro '!AA18</f>
        <v>#DIV/0!</v>
      </c>
      <c r="AB217" s="1286" t="e">
        <f>AB174/'Macro '!AB18</f>
        <v>#DIV/0!</v>
      </c>
      <c r="AC217" s="907"/>
      <c r="AF217" s="891" t="e">
        <f>IF(AND(Y217&lt;&gt;0,Z217&lt;&gt;""),(Z217/Y217-1),"")</f>
        <v>#DIV/0!</v>
      </c>
      <c r="AG217" s="878" t="e">
        <f>IF(AND(X217&lt;&gt;0,Y217&lt;&gt;""),(Y217/X217-1),"")</f>
        <v>#DIV/0!</v>
      </c>
      <c r="AH217" s="878" t="e">
        <f>IF(AND(W217&lt;&gt;0,X217&lt;&gt;""),(X217/W217-1),"")</f>
        <v>#DIV/0!</v>
      </c>
      <c r="AI217" s="878" t="e">
        <f>IF(AND(V217&lt;&gt;0,V217&lt;&gt;""),(W217/V217-1),"")</f>
        <v>#DIV/0!</v>
      </c>
      <c r="AJ217" s="879" t="e">
        <f>IF(AND(U217&lt;&gt;0,U217&lt;&gt;""),(V217/U217-1),"")</f>
        <v>#DIV/0!</v>
      </c>
      <c r="AK217" s="878"/>
      <c r="AL217" s="905"/>
      <c r="AM217" s="905"/>
      <c r="AN217" s="905"/>
      <c r="AO217" s="905"/>
      <c r="AP217" s="905"/>
      <c r="AQ217" s="905"/>
      <c r="AR217" s="905"/>
      <c r="AS217" s="905"/>
      <c r="AT217" s="905"/>
      <c r="AX217" s="904"/>
      <c r="AY217" s="904"/>
      <c r="AZ217" s="904"/>
      <c r="BA217" s="904"/>
      <c r="BB217" s="904"/>
      <c r="BC217" s="904"/>
      <c r="BD217" s="904"/>
      <c r="BE217" s="904"/>
    </row>
    <row r="218" spans="1:57" s="912" customFormat="1" ht="14.25" customHeight="1">
      <c r="A218" s="913" t="s">
        <v>2164</v>
      </c>
      <c r="B218" s="956" t="s">
        <v>2158</v>
      </c>
      <c r="C218" s="137"/>
      <c r="D218" s="536"/>
      <c r="E218" s="75" t="s">
        <v>1057</v>
      </c>
      <c r="F218" s="889"/>
      <c r="G218" s="889"/>
      <c r="H218" s="889"/>
      <c r="I218" s="889"/>
      <c r="J218" s="889"/>
      <c r="K218" s="889"/>
      <c r="L218" s="889"/>
      <c r="M218" s="1287" t="e">
        <f t="shared" ref="M218:Z218" si="127">M174/M97</f>
        <v>#DIV/0!</v>
      </c>
      <c r="N218" s="1287" t="e">
        <f t="shared" si="127"/>
        <v>#DIV/0!</v>
      </c>
      <c r="O218" s="1287" t="e">
        <f t="shared" si="127"/>
        <v>#DIV/0!</v>
      </c>
      <c r="P218" s="1287" t="e">
        <f t="shared" si="127"/>
        <v>#DIV/0!</v>
      </c>
      <c r="Q218" s="1287" t="e">
        <f t="shared" si="127"/>
        <v>#DIV/0!</v>
      </c>
      <c r="R218" s="1287" t="e">
        <f t="shared" si="127"/>
        <v>#DIV/0!</v>
      </c>
      <c r="S218" s="1287" t="e">
        <f t="shared" si="127"/>
        <v>#DIV/0!</v>
      </c>
      <c r="T218" s="1287" t="e">
        <f t="shared" si="127"/>
        <v>#DIV/0!</v>
      </c>
      <c r="U218" s="1287" t="e">
        <f t="shared" si="127"/>
        <v>#DIV/0!</v>
      </c>
      <c r="V218" s="1287" t="e">
        <f t="shared" si="127"/>
        <v>#DIV/0!</v>
      </c>
      <c r="W218" s="1287" t="e">
        <f t="shared" si="127"/>
        <v>#DIV/0!</v>
      </c>
      <c r="X218" s="1287" t="e">
        <f t="shared" si="127"/>
        <v>#DIV/0!</v>
      </c>
      <c r="Y218" s="1287" t="e">
        <f t="shared" si="127"/>
        <v>#DIV/0!</v>
      </c>
      <c r="Z218" s="1287" t="e">
        <f t="shared" si="127"/>
        <v>#DIV/0!</v>
      </c>
      <c r="AA218" s="1287" t="e">
        <f>AA174/AA97</f>
        <v>#DIV/0!</v>
      </c>
      <c r="AB218" s="1287" t="e">
        <f>AB174/AB97</f>
        <v>#DIV/0!</v>
      </c>
      <c r="AC218" s="880"/>
      <c r="AF218" s="891" t="e">
        <f>IF(AND(Y218&lt;&gt;0,Z218&lt;&gt;""),(Z218/Y218-1),"")</f>
        <v>#DIV/0!</v>
      </c>
      <c r="AG218" s="878" t="e">
        <f>IF(AND(X218&lt;&gt;0,Y218&lt;&gt;""),(Y218/X218-1),"")</f>
        <v>#DIV/0!</v>
      </c>
      <c r="AH218" s="878" t="e">
        <f>IF(AND(W218&lt;&gt;0,X218&lt;&gt;""),(X218/W218-1),"")</f>
        <v>#DIV/0!</v>
      </c>
      <c r="AI218" s="878" t="e">
        <f>IF(AND(V218&lt;&gt;0,V218&lt;&gt;""),(W218/V218-1),"")</f>
        <v>#DIV/0!</v>
      </c>
      <c r="AJ218" s="879" t="e">
        <f>IF(AND(U218&lt;&gt;0,U218&lt;&gt;""),(V218/U218-1),"")</f>
        <v>#DIV/0!</v>
      </c>
      <c r="AK218" s="878"/>
      <c r="AL218" s="905"/>
      <c r="AM218" s="905"/>
      <c r="AN218" s="905"/>
      <c r="AO218" s="905"/>
      <c r="AP218" s="905"/>
      <c r="AQ218" s="905"/>
      <c r="AR218" s="905"/>
      <c r="AS218" s="905"/>
      <c r="AT218" s="905"/>
      <c r="AX218" s="904"/>
      <c r="AY218" s="904"/>
      <c r="AZ218" s="904"/>
      <c r="BA218" s="904"/>
      <c r="BB218" s="904"/>
      <c r="BC218" s="904"/>
      <c r="BD218" s="904"/>
      <c r="BE218" s="904"/>
    </row>
    <row r="219" spans="1:57" s="909" customFormat="1">
      <c r="A219" s="901"/>
      <c r="B219" s="130"/>
      <c r="C219" s="130"/>
      <c r="D219" s="653"/>
      <c r="E219" s="75"/>
      <c r="F219" s="889"/>
      <c r="G219" s="889"/>
      <c r="H219" s="889"/>
      <c r="I219" s="889"/>
      <c r="J219" s="889"/>
      <c r="K219" s="889"/>
      <c r="L219" s="889"/>
      <c r="M219" s="889"/>
      <c r="N219" s="889"/>
      <c r="O219" s="889"/>
      <c r="P219" s="889"/>
      <c r="Q219" s="889"/>
      <c r="R219" s="889"/>
      <c r="S219" s="889"/>
      <c r="T219" s="889"/>
      <c r="U219" s="889"/>
      <c r="V219" s="889"/>
      <c r="W219" s="889"/>
      <c r="X219" s="889"/>
      <c r="Y219" s="889"/>
      <c r="Z219" s="889"/>
      <c r="AA219" s="889"/>
      <c r="AB219" s="889"/>
      <c r="AC219" s="908"/>
      <c r="AF219" s="914"/>
      <c r="AG219" s="910"/>
      <c r="AH219" s="910"/>
      <c r="AI219" s="910"/>
      <c r="AJ219" s="915"/>
      <c r="AK219" s="910"/>
      <c r="AL219" s="911"/>
      <c r="AM219" s="911"/>
      <c r="AN219" s="911"/>
      <c r="AO219" s="911"/>
      <c r="AP219" s="911"/>
      <c r="AQ219" s="911"/>
      <c r="AR219" s="911"/>
      <c r="AS219" s="911"/>
      <c r="AT219" s="911"/>
    </row>
    <row r="220" spans="1:57" s="909" customFormat="1">
      <c r="A220" s="901" t="s">
        <v>1348</v>
      </c>
      <c r="B220" s="130"/>
      <c r="C220" s="130"/>
      <c r="D220" s="653"/>
      <c r="E220" s="75"/>
      <c r="F220" s="889"/>
      <c r="G220" s="889"/>
      <c r="H220" s="889"/>
      <c r="I220" s="889"/>
      <c r="J220" s="889"/>
      <c r="K220" s="889"/>
      <c r="L220" s="889"/>
      <c r="M220" s="889"/>
      <c r="N220" s="889"/>
      <c r="O220" s="889"/>
      <c r="P220" s="889"/>
      <c r="Q220" s="889"/>
      <c r="R220" s="889"/>
      <c r="S220" s="889"/>
      <c r="T220" s="889"/>
      <c r="U220" s="889"/>
      <c r="V220" s="889"/>
      <c r="W220" s="889"/>
      <c r="X220" s="889"/>
      <c r="Y220" s="889"/>
      <c r="Z220" s="889"/>
      <c r="AA220" s="889"/>
      <c r="AB220" s="889"/>
      <c r="AC220" s="908"/>
      <c r="AF220" s="891"/>
      <c r="AG220" s="878"/>
      <c r="AH220" s="878"/>
      <c r="AI220" s="878"/>
      <c r="AJ220" s="879"/>
      <c r="AK220" s="910"/>
      <c r="AL220" s="911"/>
      <c r="AM220" s="911"/>
      <c r="AN220" s="911"/>
      <c r="AO220" s="911"/>
      <c r="AP220" s="911"/>
      <c r="AQ220" s="911"/>
      <c r="AR220" s="911"/>
      <c r="AS220" s="911"/>
      <c r="AT220" s="911"/>
    </row>
    <row r="221" spans="1:57" s="913" customFormat="1">
      <c r="A221" s="913" t="s">
        <v>269</v>
      </c>
      <c r="B221" s="956" t="s">
        <v>266</v>
      </c>
      <c r="C221" s="137"/>
      <c r="D221" s="555"/>
      <c r="E221" s="556" t="s">
        <v>268</v>
      </c>
      <c r="F221" s="1285"/>
      <c r="G221" s="1285"/>
      <c r="H221" s="1285"/>
      <c r="I221" s="1285"/>
      <c r="J221" s="1285"/>
      <c r="K221" s="1285"/>
      <c r="L221" s="1285"/>
      <c r="M221" s="1285" t="e">
        <f>M134/'Macro '!M128</f>
        <v>#DIV/0!</v>
      </c>
      <c r="N221" s="1285" t="e">
        <f>N134/'Macro '!N128</f>
        <v>#DIV/0!</v>
      </c>
      <c r="O221" s="1285" t="e">
        <f>O134/'Macro '!O128</f>
        <v>#DIV/0!</v>
      </c>
      <c r="P221" s="1285" t="e">
        <f>P134/'Macro '!P128</f>
        <v>#DIV/0!</v>
      </c>
      <c r="Q221" s="1285" t="e">
        <f>Q134/'Macro '!Q128</f>
        <v>#DIV/0!</v>
      </c>
      <c r="R221" s="1285" t="e">
        <f>R134/'Macro '!R128</f>
        <v>#DIV/0!</v>
      </c>
      <c r="S221" s="1285" t="e">
        <f>S134/'Macro '!S128</f>
        <v>#DIV/0!</v>
      </c>
      <c r="T221" s="1285" t="e">
        <f>T134/'Macro '!T128</f>
        <v>#DIV/0!</v>
      </c>
      <c r="U221" s="1285" t="e">
        <f>U134/'Macro '!U128</f>
        <v>#DIV/0!</v>
      </c>
      <c r="V221" s="1285" t="e">
        <f>V134/'Macro '!V128</f>
        <v>#DIV/0!</v>
      </c>
      <c r="W221" s="1285" t="e">
        <f>W134/'Macro '!W128</f>
        <v>#DIV/0!</v>
      </c>
      <c r="X221" s="1285" t="e">
        <f>X134/'Macro '!X128</f>
        <v>#DIV/0!</v>
      </c>
      <c r="Y221" s="1285" t="e">
        <f>Y134/'Macro '!Y128</f>
        <v>#DIV/0!</v>
      </c>
      <c r="Z221" s="1285" t="e">
        <f>Z134/'Macro '!Z128</f>
        <v>#DIV/0!</v>
      </c>
      <c r="AA221" s="1285" t="e">
        <f>AA134/'Macro '!AA128</f>
        <v>#DIV/0!</v>
      </c>
      <c r="AB221" s="1285" t="e">
        <f>AB134/'Macro '!AB128</f>
        <v>#DIV/0!</v>
      </c>
      <c r="AC221" s="907"/>
      <c r="AE221" s="909"/>
      <c r="AF221" s="891" t="e">
        <f>IF(AND(Y221&lt;&gt;0,Z221&lt;&gt;""),(Z221/Y221-1),"")</f>
        <v>#DIV/0!</v>
      </c>
      <c r="AG221" s="878" t="e">
        <f>IF(AND(X221&lt;&gt;0,Y221&lt;&gt;""),(Y221/X221-1),"")</f>
        <v>#DIV/0!</v>
      </c>
      <c r="AH221" s="878" t="e">
        <f>IF(AND(W221&lt;&gt;0,X221&lt;&gt;""),(X221/W221-1),"")</f>
        <v>#DIV/0!</v>
      </c>
      <c r="AI221" s="878" t="e">
        <f>IF(AND(V221&lt;&gt;0,V221&lt;&gt;""),(W221/V221-1),"")</f>
        <v>#DIV/0!</v>
      </c>
      <c r="AJ221" s="879" t="e">
        <f>IF(AND(U221&lt;&gt;0,U221&lt;&gt;""),(V221/U221-1),"")</f>
        <v>#DIV/0!</v>
      </c>
      <c r="AK221" s="916"/>
      <c r="AL221" s="917"/>
      <c r="AM221" s="917"/>
      <c r="AN221" s="917"/>
      <c r="AO221" s="917"/>
      <c r="AP221" s="917"/>
      <c r="AQ221" s="917"/>
      <c r="AR221" s="917"/>
      <c r="AS221" s="917"/>
      <c r="AT221" s="917"/>
      <c r="AX221" s="906"/>
      <c r="AY221" s="906"/>
      <c r="AZ221" s="906"/>
      <c r="BA221" s="906"/>
      <c r="BB221" s="906"/>
      <c r="BC221" s="906"/>
      <c r="BD221" s="906"/>
      <c r="BE221" s="906"/>
    </row>
    <row r="222" spans="1:57" s="913" customFormat="1">
      <c r="A222" s="913" t="s">
        <v>270</v>
      </c>
      <c r="B222" s="956" t="s">
        <v>267</v>
      </c>
      <c r="C222" s="137"/>
      <c r="D222" s="555"/>
      <c r="E222" s="556" t="s">
        <v>268</v>
      </c>
      <c r="F222" s="1285"/>
      <c r="G222" s="1285"/>
      <c r="H222" s="1285"/>
      <c r="I222" s="1285"/>
      <c r="J222" s="1285"/>
      <c r="K222" s="1285"/>
      <c r="L222" s="1285"/>
      <c r="M222" s="1285" t="e">
        <f>M174/'Macro '!M128</f>
        <v>#DIV/0!</v>
      </c>
      <c r="N222" s="1285" t="e">
        <f>N174/'Macro '!N128</f>
        <v>#DIV/0!</v>
      </c>
      <c r="O222" s="1285" t="e">
        <f>O174/'Macro '!O128</f>
        <v>#DIV/0!</v>
      </c>
      <c r="P222" s="1285" t="e">
        <f>P174/'Macro '!P128</f>
        <v>#DIV/0!</v>
      </c>
      <c r="Q222" s="1285" t="e">
        <f>Q174/'Macro '!Q128</f>
        <v>#DIV/0!</v>
      </c>
      <c r="R222" s="1285" t="e">
        <f>R174/'Macro '!R128</f>
        <v>#DIV/0!</v>
      </c>
      <c r="S222" s="1285" t="e">
        <f>S174/'Macro '!S128</f>
        <v>#DIV/0!</v>
      </c>
      <c r="T222" s="1285" t="e">
        <f>T174/'Macro '!T128</f>
        <v>#DIV/0!</v>
      </c>
      <c r="U222" s="1285" t="e">
        <f>U174/'Macro '!U128</f>
        <v>#DIV/0!</v>
      </c>
      <c r="V222" s="1285" t="e">
        <f>V174/'Macro '!V128</f>
        <v>#DIV/0!</v>
      </c>
      <c r="W222" s="1285" t="e">
        <f>W174/'Macro '!W128</f>
        <v>#DIV/0!</v>
      </c>
      <c r="X222" s="1285" t="e">
        <f>X174/'Macro '!X128</f>
        <v>#DIV/0!</v>
      </c>
      <c r="Y222" s="1285" t="e">
        <f>Y174/'Macro '!Y128</f>
        <v>#DIV/0!</v>
      </c>
      <c r="Z222" s="1285" t="e">
        <f>Z174/'Macro '!Z128</f>
        <v>#DIV/0!</v>
      </c>
      <c r="AA222" s="1285" t="e">
        <f>AA174/'Macro '!AA128</f>
        <v>#DIV/0!</v>
      </c>
      <c r="AB222" s="1285" t="e">
        <f>AB174/'Macro '!AB128</f>
        <v>#DIV/0!</v>
      </c>
      <c r="AC222" s="907"/>
      <c r="AE222" s="909"/>
      <c r="AF222" s="891" t="e">
        <f>IF(AND(Y222&lt;&gt;0,Z222&lt;&gt;""),(Z222/Y222-1),"")</f>
        <v>#DIV/0!</v>
      </c>
      <c r="AG222" s="878" t="e">
        <f>IF(AND(X222&lt;&gt;0,Y222&lt;&gt;""),(Y222/X222-1),"")</f>
        <v>#DIV/0!</v>
      </c>
      <c r="AH222" s="878" t="e">
        <f>IF(AND(W222&lt;&gt;0,X222&lt;&gt;""),(X222/W222-1),"")</f>
        <v>#DIV/0!</v>
      </c>
      <c r="AI222" s="878" t="e">
        <f>IF(AND(V222&lt;&gt;0,V222&lt;&gt;""),(W222/V222-1),"")</f>
        <v>#DIV/0!</v>
      </c>
      <c r="AJ222" s="879" t="e">
        <f>IF(AND(U222&lt;&gt;0,U222&lt;&gt;""),(V222/U222-1),"")</f>
        <v>#DIV/0!</v>
      </c>
      <c r="AK222" s="916"/>
      <c r="AL222" s="917"/>
      <c r="AM222" s="917"/>
      <c r="AN222" s="917"/>
      <c r="AO222" s="917"/>
      <c r="AP222" s="917"/>
      <c r="AQ222" s="917"/>
      <c r="AR222" s="917"/>
      <c r="AS222" s="917"/>
      <c r="AT222" s="917"/>
      <c r="AX222" s="906"/>
      <c r="AY222" s="906"/>
      <c r="AZ222" s="906"/>
      <c r="BA222" s="906"/>
      <c r="BB222" s="906"/>
      <c r="BC222" s="906"/>
      <c r="BD222" s="906"/>
      <c r="BE222" s="906"/>
    </row>
    <row r="223" spans="1:57" s="913" customFormat="1">
      <c r="A223" s="913" t="s">
        <v>271</v>
      </c>
      <c r="B223" s="560" t="s">
        <v>864</v>
      </c>
      <c r="C223" s="554"/>
      <c r="D223" s="555"/>
      <c r="E223" s="556" t="s">
        <v>272</v>
      </c>
      <c r="F223" s="1285"/>
      <c r="G223" s="1285"/>
      <c r="H223" s="1285"/>
      <c r="I223" s="1285"/>
      <c r="J223" s="1285"/>
      <c r="K223" s="1285"/>
      <c r="L223" s="1285"/>
      <c r="M223" s="1285" t="e">
        <f>(M135/0.086)/'Macro '!M128*1000</f>
        <v>#DIV/0!</v>
      </c>
      <c r="N223" s="1285" t="e">
        <f>(N135/0.086)/'Macro '!N128*1000</f>
        <v>#DIV/0!</v>
      </c>
      <c r="O223" s="1285" t="e">
        <f>(O135/0.086)/'Macro '!O128*1000</f>
        <v>#DIV/0!</v>
      </c>
      <c r="P223" s="1285" t="e">
        <f>(P135/0.086)/'Macro '!P128*1000</f>
        <v>#DIV/0!</v>
      </c>
      <c r="Q223" s="1285" t="e">
        <f>(Q135/0.086)/'Macro '!Q128*1000</f>
        <v>#DIV/0!</v>
      </c>
      <c r="R223" s="1285" t="e">
        <f>(R135/0.086)/'Macro '!R128*1000</f>
        <v>#DIV/0!</v>
      </c>
      <c r="S223" s="1285" t="e">
        <f>(S135/0.086)/'Macro '!S128*1000</f>
        <v>#DIV/0!</v>
      </c>
      <c r="T223" s="1285" t="e">
        <f>(T135/0.086)/'Macro '!T128*1000</f>
        <v>#DIV/0!</v>
      </c>
      <c r="U223" s="1285" t="e">
        <f>(U135/0.086)/'Macro '!U128*1000</f>
        <v>#DIV/0!</v>
      </c>
      <c r="V223" s="1285" t="e">
        <f>(V135/0.086)/'Macro '!V128*1000</f>
        <v>#DIV/0!</v>
      </c>
      <c r="W223" s="1285" t="e">
        <f>(W135/0.086)/'Macro '!W128*1000</f>
        <v>#DIV/0!</v>
      </c>
      <c r="X223" s="1285" t="e">
        <f>(X135/0.086)/'Macro '!X128*1000</f>
        <v>#DIV/0!</v>
      </c>
      <c r="Y223" s="1285" t="e">
        <f>(Y135/0.086)/'Macro '!Y128*1000</f>
        <v>#DIV/0!</v>
      </c>
      <c r="Z223" s="1285" t="e">
        <f>(Z135/0.086)/'Macro '!Z128*1000</f>
        <v>#DIV/0!</v>
      </c>
      <c r="AA223" s="1285" t="e">
        <f>(AA135/0.086)/'Macro '!AA128*1000</f>
        <v>#DIV/0!</v>
      </c>
      <c r="AB223" s="1285" t="e">
        <f>(AB135/0.086)/'Macro '!AB128*1000</f>
        <v>#DIV/0!</v>
      </c>
      <c r="AC223" s="907"/>
      <c r="AE223" s="909"/>
      <c r="AF223" s="891" t="e">
        <f>IF(AND(Y223&lt;&gt;0,Z223&lt;&gt;""),(Z223/Y223-1),"")</f>
        <v>#DIV/0!</v>
      </c>
      <c r="AG223" s="878" t="e">
        <f>IF(AND(X223&lt;&gt;0,Y223&lt;&gt;""),(Y223/X223-1),"")</f>
        <v>#DIV/0!</v>
      </c>
      <c r="AH223" s="878" t="e">
        <f>IF(AND(W223&lt;&gt;0,X223&lt;&gt;""),(X223/W223-1),"")</f>
        <v>#DIV/0!</v>
      </c>
      <c r="AI223" s="878" t="e">
        <f>IF(AND(V223&lt;&gt;0,V223&lt;&gt;""),(W223/V223-1),"")</f>
        <v>#DIV/0!</v>
      </c>
      <c r="AJ223" s="879" t="e">
        <f>IF(AND(U223&lt;&gt;0,U223&lt;&gt;""),(V223/U223-1),"")</f>
        <v>#DIV/0!</v>
      </c>
      <c r="AK223" s="916"/>
      <c r="AL223" s="917"/>
      <c r="AM223" s="917"/>
      <c r="AN223" s="917"/>
      <c r="AO223" s="917"/>
      <c r="AP223" s="917"/>
      <c r="AQ223" s="917"/>
      <c r="AR223" s="917"/>
      <c r="AS223" s="917"/>
      <c r="AT223" s="917"/>
      <c r="AX223" s="906"/>
      <c r="AY223" s="906"/>
      <c r="AZ223" s="906"/>
      <c r="BA223" s="906"/>
      <c r="BB223" s="906"/>
      <c r="BC223" s="906"/>
      <c r="BD223" s="906"/>
      <c r="BE223" s="906"/>
    </row>
    <row r="224" spans="1:57" s="913" customFormat="1">
      <c r="A224" s="1311" t="s">
        <v>2660</v>
      </c>
      <c r="B224" s="956" t="s">
        <v>266</v>
      </c>
      <c r="C224" s="137"/>
      <c r="D224" s="555"/>
      <c r="E224" s="75" t="s">
        <v>2701</v>
      </c>
      <c r="F224" s="907"/>
      <c r="G224" s="907"/>
      <c r="H224" s="907"/>
      <c r="I224" s="907"/>
      <c r="J224" s="907"/>
      <c r="K224" s="907"/>
      <c r="L224" s="907"/>
      <c r="M224" s="1286" t="e">
        <f>M134/'Macro '!M136</f>
        <v>#DIV/0!</v>
      </c>
      <c r="N224" s="1286" t="e">
        <f>N134/'Macro '!N136</f>
        <v>#DIV/0!</v>
      </c>
      <c r="O224" s="1286" t="e">
        <f>O134/'Macro '!O136</f>
        <v>#DIV/0!</v>
      </c>
      <c r="P224" s="1286" t="e">
        <f>P134/'Macro '!P136</f>
        <v>#DIV/0!</v>
      </c>
      <c r="Q224" s="1286" t="e">
        <f>Q134/'Macro '!Q136</f>
        <v>#DIV/0!</v>
      </c>
      <c r="R224" s="1286" t="e">
        <f>R134/'Macro '!R136</f>
        <v>#DIV/0!</v>
      </c>
      <c r="S224" s="1286" t="e">
        <f>S134/'Macro '!S136</f>
        <v>#DIV/0!</v>
      </c>
      <c r="T224" s="1286" t="e">
        <f>T134/'Macro '!T136</f>
        <v>#DIV/0!</v>
      </c>
      <c r="U224" s="1286" t="e">
        <f>U134/'Macro '!U136</f>
        <v>#DIV/0!</v>
      </c>
      <c r="V224" s="1286" t="e">
        <f>V134/'Macro '!V136</f>
        <v>#DIV/0!</v>
      </c>
      <c r="W224" s="1286" t="e">
        <f>W134/'Macro '!W136</f>
        <v>#DIV/0!</v>
      </c>
      <c r="X224" s="1286" t="e">
        <f>X134/'Macro '!X136</f>
        <v>#DIV/0!</v>
      </c>
      <c r="Y224" s="1286" t="e">
        <f>Y134/'Macro '!Y136</f>
        <v>#DIV/0!</v>
      </c>
      <c r="Z224" s="1286" t="e">
        <f>Z134/'Macro '!Z136</f>
        <v>#DIV/0!</v>
      </c>
      <c r="AA224" s="1286" t="e">
        <f>AA134/'Macro '!AA136</f>
        <v>#DIV/0!</v>
      </c>
      <c r="AB224" s="1286" t="e">
        <f>AB134/'Macro '!AB136</f>
        <v>#DIV/0!</v>
      </c>
      <c r="AE224" s="909"/>
      <c r="AF224" s="878" t="e">
        <f>IF(AND(X224&lt;&gt;0,Y224&lt;&gt;""),(Y224/X224-1),"")</f>
        <v>#DIV/0!</v>
      </c>
      <c r="AG224" s="878" t="e">
        <f>IF(AND(W224&lt;&gt;0,X224&lt;&gt;""),(X224/W224-1),"")</f>
        <v>#DIV/0!</v>
      </c>
      <c r="AH224" s="878" t="e">
        <f>IF(AND(V224&lt;&gt;0,V224&lt;&gt;""),(W224/V224-1),"")</f>
        <v>#DIV/0!</v>
      </c>
      <c r="AI224" s="879" t="e">
        <f>IF(AND(U224&lt;&gt;0,U224&lt;&gt;""),(V224/U224-1),"")</f>
        <v>#DIV/0!</v>
      </c>
      <c r="AJ224" s="916"/>
      <c r="AK224" s="917"/>
      <c r="AL224" s="917"/>
      <c r="AM224" s="917"/>
      <c r="AN224" s="917"/>
      <c r="AO224" s="917"/>
      <c r="AP224" s="917"/>
      <c r="AQ224" s="917"/>
      <c r="AR224" s="917"/>
      <c r="AS224" s="917"/>
      <c r="AW224" s="906"/>
      <c r="AX224" s="906"/>
      <c r="AY224" s="906"/>
      <c r="AZ224" s="906"/>
      <c r="BA224" s="906"/>
      <c r="BB224" s="906"/>
      <c r="BC224" s="906"/>
      <c r="BD224" s="906"/>
    </row>
    <row r="225" spans="1:57" s="913" customFormat="1">
      <c r="A225" s="1311" t="s">
        <v>2683</v>
      </c>
      <c r="B225" s="956" t="s">
        <v>267</v>
      </c>
      <c r="C225" s="137"/>
      <c r="D225" s="555"/>
      <c r="E225" s="75" t="s">
        <v>2701</v>
      </c>
      <c r="F225" s="907"/>
      <c r="G225" s="907"/>
      <c r="H225" s="907"/>
      <c r="I225" s="907"/>
      <c r="J225" s="907"/>
      <c r="K225" s="907"/>
      <c r="L225" s="907"/>
      <c r="M225" s="1286" t="e">
        <f>M174/'Macro '!M136</f>
        <v>#DIV/0!</v>
      </c>
      <c r="N225" s="1286" t="e">
        <f>N174/'Macro '!N136</f>
        <v>#DIV/0!</v>
      </c>
      <c r="O225" s="1286" t="e">
        <f>O174/'Macro '!O136</f>
        <v>#DIV/0!</v>
      </c>
      <c r="P225" s="1286" t="e">
        <f>P174/'Macro '!P136</f>
        <v>#DIV/0!</v>
      </c>
      <c r="Q225" s="1286" t="e">
        <f>Q174/'Macro '!Q136</f>
        <v>#DIV/0!</v>
      </c>
      <c r="R225" s="1286" t="e">
        <f>R174/'Macro '!R136</f>
        <v>#DIV/0!</v>
      </c>
      <c r="S225" s="1286" t="e">
        <f>S174/'Macro '!S136</f>
        <v>#DIV/0!</v>
      </c>
      <c r="T225" s="1286" t="e">
        <f>T174/'Macro '!T136</f>
        <v>#DIV/0!</v>
      </c>
      <c r="U225" s="1286" t="e">
        <f>U174/'Macro '!U136</f>
        <v>#DIV/0!</v>
      </c>
      <c r="V225" s="1286" t="e">
        <f>V174/'Macro '!V136</f>
        <v>#DIV/0!</v>
      </c>
      <c r="W225" s="1286" t="e">
        <f>W174/'Macro '!W136</f>
        <v>#DIV/0!</v>
      </c>
      <c r="X225" s="1286" t="e">
        <f>X174/'Macro '!X136</f>
        <v>#DIV/0!</v>
      </c>
      <c r="Y225" s="1286" t="e">
        <f>Y174/'Macro '!Y136</f>
        <v>#DIV/0!</v>
      </c>
      <c r="Z225" s="1286" t="e">
        <f>Z174/'Macro '!Z136</f>
        <v>#DIV/0!</v>
      </c>
      <c r="AA225" s="1286" t="e">
        <f>AA174/'Macro '!AA136</f>
        <v>#DIV/0!</v>
      </c>
      <c r="AB225" s="1286" t="e">
        <f>AB174/'Macro '!AB136</f>
        <v>#DIV/0!</v>
      </c>
      <c r="AE225" s="909"/>
      <c r="AF225" s="878" t="e">
        <f>IF(AND(X225&lt;&gt;0,Y225&lt;&gt;""),(Y225/X225-1),"")</f>
        <v>#DIV/0!</v>
      </c>
      <c r="AG225" s="878" t="e">
        <f>IF(AND(W225&lt;&gt;0,X225&lt;&gt;""),(X225/W225-1),"")</f>
        <v>#DIV/0!</v>
      </c>
      <c r="AH225" s="878" t="e">
        <f>IF(AND(V225&lt;&gt;0,V225&lt;&gt;""),(W225/V225-1),"")</f>
        <v>#DIV/0!</v>
      </c>
      <c r="AI225" s="879" t="e">
        <f>IF(AND(U225&lt;&gt;0,U225&lt;&gt;""),(V225/U225-1),"")</f>
        <v>#DIV/0!</v>
      </c>
      <c r="AJ225" s="916"/>
      <c r="AK225" s="917"/>
      <c r="AL225" s="917"/>
      <c r="AM225" s="917"/>
      <c r="AN225" s="917"/>
      <c r="AO225" s="917"/>
      <c r="AP225" s="917"/>
      <c r="AQ225" s="917"/>
      <c r="AR225" s="917"/>
      <c r="AS225" s="917"/>
      <c r="AW225" s="906"/>
      <c r="AX225" s="906"/>
      <c r="AY225" s="906"/>
      <c r="AZ225" s="906"/>
      <c r="BA225" s="906"/>
      <c r="BB225" s="906"/>
      <c r="BC225" s="906"/>
      <c r="BD225" s="906"/>
    </row>
    <row r="226" spans="1:57" s="913" customFormat="1">
      <c r="A226" s="1311" t="s">
        <v>2684</v>
      </c>
      <c r="B226" s="560" t="s">
        <v>864</v>
      </c>
      <c r="C226" s="554"/>
      <c r="D226" s="555"/>
      <c r="E226" s="75" t="s">
        <v>2707</v>
      </c>
      <c r="F226" s="907"/>
      <c r="G226" s="907"/>
      <c r="H226" s="907"/>
      <c r="I226" s="907"/>
      <c r="J226" s="907"/>
      <c r="K226" s="907"/>
      <c r="L226" s="907"/>
      <c r="M226" s="907" t="e">
        <f>(M135/0.086)/'Macro '!M136*1000</f>
        <v>#DIV/0!</v>
      </c>
      <c r="N226" s="907" t="e">
        <f>(N135/0.086)/'Macro '!N136*1000</f>
        <v>#DIV/0!</v>
      </c>
      <c r="O226" s="907" t="e">
        <f>(O135/0.086)/'Macro '!O136*1000</f>
        <v>#DIV/0!</v>
      </c>
      <c r="P226" s="907" t="e">
        <f>(P135/0.086)/'Macro '!P136*1000</f>
        <v>#DIV/0!</v>
      </c>
      <c r="Q226" s="907" t="e">
        <f>(Q135/0.086)/'Macro '!Q136*1000</f>
        <v>#DIV/0!</v>
      </c>
      <c r="R226" s="907" t="e">
        <f>(R135/0.086)/'Macro '!R136*1000</f>
        <v>#DIV/0!</v>
      </c>
      <c r="S226" s="907" t="e">
        <f>(S135/0.086)/'Macro '!S136*1000</f>
        <v>#DIV/0!</v>
      </c>
      <c r="T226" s="907" t="e">
        <f>(T135/0.086)/'Macro '!T136*1000</f>
        <v>#DIV/0!</v>
      </c>
      <c r="U226" s="907" t="e">
        <f>(U135/0.086)/'Macro '!U136*1000</f>
        <v>#DIV/0!</v>
      </c>
      <c r="V226" s="907" t="e">
        <f>(V135/0.086)/'Macro '!V136*1000</f>
        <v>#DIV/0!</v>
      </c>
      <c r="W226" s="907" t="e">
        <f>(W135/0.086)/'Macro '!W136*1000</f>
        <v>#DIV/0!</v>
      </c>
      <c r="X226" s="907" t="e">
        <f>(X135/0.086)/'Macro '!X136*1000</f>
        <v>#DIV/0!</v>
      </c>
      <c r="Y226" s="907" t="e">
        <f>(Y135/0.086)/'Macro '!Y136*1000</f>
        <v>#DIV/0!</v>
      </c>
      <c r="Z226" s="907" t="e">
        <f>(Z135/0.086)/'Macro '!Z136*1000</f>
        <v>#DIV/0!</v>
      </c>
      <c r="AA226" s="907" t="e">
        <f>(AA135/0.086)/'Macro '!AA136*1000</f>
        <v>#DIV/0!</v>
      </c>
      <c r="AB226" s="907" t="e">
        <f>(AB135/0.086)/'Macro '!AB136*1000</f>
        <v>#DIV/0!</v>
      </c>
      <c r="AE226" s="909"/>
      <c r="AF226" s="878" t="e">
        <f>IF(AND(X226&lt;&gt;0,Y226&lt;&gt;""),(Y226/X226-1),"")</f>
        <v>#DIV/0!</v>
      </c>
      <c r="AG226" s="878" t="e">
        <f>IF(AND(W226&lt;&gt;0,X226&lt;&gt;""),(X226/W226-1),"")</f>
        <v>#DIV/0!</v>
      </c>
      <c r="AH226" s="878" t="e">
        <f>IF(AND(V226&lt;&gt;0,V226&lt;&gt;""),(W226/V226-1),"")</f>
        <v>#DIV/0!</v>
      </c>
      <c r="AI226" s="879" t="e">
        <f>IF(AND(U226&lt;&gt;0,U226&lt;&gt;""),(V226/U226-1),"")</f>
        <v>#DIV/0!</v>
      </c>
      <c r="AJ226" s="916"/>
      <c r="AK226" s="917"/>
      <c r="AL226" s="917"/>
      <c r="AM226" s="917"/>
      <c r="AN226" s="917"/>
      <c r="AO226" s="917"/>
      <c r="AP226" s="917"/>
      <c r="AQ226" s="917"/>
      <c r="AR226" s="917"/>
      <c r="AS226" s="917"/>
      <c r="AW226" s="906"/>
      <c r="AX226" s="906"/>
      <c r="AY226" s="906"/>
      <c r="AZ226" s="906"/>
      <c r="BA226" s="906"/>
      <c r="BB226" s="906"/>
      <c r="BC226" s="906"/>
      <c r="BD226" s="906"/>
    </row>
    <row r="227" spans="1:57">
      <c r="AE227" s="909"/>
    </row>
    <row r="228" spans="1:57" s="909" customFormat="1">
      <c r="A228" s="909" t="s">
        <v>2712</v>
      </c>
      <c r="D228" s="1335"/>
      <c r="AG228" s="911"/>
      <c r="AH228" s="911"/>
      <c r="AI228" s="911"/>
      <c r="AJ228" s="911"/>
      <c r="AK228" s="911"/>
      <c r="AL228" s="911"/>
      <c r="AM228" s="911"/>
      <c r="AN228" s="911"/>
      <c r="AO228" s="911"/>
      <c r="AP228" s="911"/>
      <c r="AQ228" s="911"/>
      <c r="AR228" s="911"/>
      <c r="AS228" s="911"/>
      <c r="AT228" s="911"/>
    </row>
    <row r="229" spans="1:57" s="912" customFormat="1">
      <c r="B229" s="36" t="s">
        <v>2713</v>
      </c>
      <c r="D229" s="886"/>
      <c r="P229" s="1336" t="e">
        <f t="shared" ref="P229:AA229" si="128">P118/P105</f>
        <v>#DIV/0!</v>
      </c>
      <c r="Q229" s="1336" t="e">
        <f t="shared" si="128"/>
        <v>#DIV/0!</v>
      </c>
      <c r="R229" s="1336" t="e">
        <f t="shared" si="128"/>
        <v>#DIV/0!</v>
      </c>
      <c r="S229" s="1336" t="e">
        <f t="shared" si="128"/>
        <v>#DIV/0!</v>
      </c>
      <c r="T229" s="1336" t="e">
        <f t="shared" si="128"/>
        <v>#DIV/0!</v>
      </c>
      <c r="U229" s="1336" t="e">
        <f t="shared" si="128"/>
        <v>#DIV/0!</v>
      </c>
      <c r="V229" s="1336" t="e">
        <f t="shared" si="128"/>
        <v>#DIV/0!</v>
      </c>
      <c r="W229" s="1336" t="e">
        <f t="shared" si="128"/>
        <v>#DIV/0!</v>
      </c>
      <c r="X229" s="1336" t="e">
        <f t="shared" si="128"/>
        <v>#DIV/0!</v>
      </c>
      <c r="Y229" s="1336" t="e">
        <f t="shared" si="128"/>
        <v>#DIV/0!</v>
      </c>
      <c r="Z229" s="1336" t="e">
        <f t="shared" si="128"/>
        <v>#DIV/0!</v>
      </c>
      <c r="AA229" s="1336" t="e">
        <f t="shared" si="128"/>
        <v>#DIV/0!</v>
      </c>
      <c r="AB229" s="1336" t="e">
        <f t="shared" ref="AB229" si="129">AB118/AB105</f>
        <v>#DIV/0!</v>
      </c>
      <c r="AE229" s="909"/>
      <c r="AG229" s="905"/>
      <c r="AH229" s="905"/>
      <c r="AI229" s="905"/>
      <c r="AJ229" s="905"/>
      <c r="AK229" s="905"/>
      <c r="AL229" s="905"/>
      <c r="AM229" s="905"/>
      <c r="AN229" s="905"/>
      <c r="AO229" s="905"/>
      <c r="AP229" s="905"/>
      <c r="AQ229" s="905"/>
      <c r="AR229" s="905"/>
      <c r="AS229" s="905"/>
      <c r="AT229" s="905"/>
      <c r="AX229" s="904"/>
      <c r="AY229" s="904"/>
      <c r="AZ229" s="904"/>
      <c r="BA229" s="904"/>
      <c r="BB229" s="904"/>
      <c r="BC229" s="904"/>
      <c r="BD229" s="904"/>
      <c r="BE229" s="904"/>
    </row>
    <row r="230" spans="1:57" s="912" customFormat="1">
      <c r="B230" t="s">
        <v>2714</v>
      </c>
      <c r="D230" s="886"/>
      <c r="P230" s="1336" t="e">
        <f t="shared" ref="P230:Z230" si="130">P116/P103</f>
        <v>#DIV/0!</v>
      </c>
      <c r="Q230" s="1336" t="e">
        <f t="shared" si="130"/>
        <v>#DIV/0!</v>
      </c>
      <c r="R230" s="1336" t="e">
        <f t="shared" si="130"/>
        <v>#DIV/0!</v>
      </c>
      <c r="S230" s="1336" t="e">
        <f t="shared" si="130"/>
        <v>#DIV/0!</v>
      </c>
      <c r="T230" s="1336" t="e">
        <f t="shared" si="130"/>
        <v>#DIV/0!</v>
      </c>
      <c r="U230" s="1336" t="e">
        <f t="shared" si="130"/>
        <v>#DIV/0!</v>
      </c>
      <c r="V230" s="1336" t="e">
        <f t="shared" si="130"/>
        <v>#DIV/0!</v>
      </c>
      <c r="W230" s="1336" t="e">
        <f t="shared" si="130"/>
        <v>#DIV/0!</v>
      </c>
      <c r="X230" s="1336" t="e">
        <f t="shared" si="130"/>
        <v>#DIV/0!</v>
      </c>
      <c r="Y230" s="1336" t="e">
        <f t="shared" si="130"/>
        <v>#DIV/0!</v>
      </c>
      <c r="Z230" s="1336" t="e">
        <f t="shared" si="130"/>
        <v>#DIV/0!</v>
      </c>
      <c r="AA230" s="1336" t="e">
        <f>AA116/AA103</f>
        <v>#DIV/0!</v>
      </c>
      <c r="AB230" s="1336" t="e">
        <f>AB116/AB103</f>
        <v>#DIV/0!</v>
      </c>
      <c r="AG230" s="905"/>
      <c r="AH230" s="905"/>
      <c r="AI230" s="905"/>
      <c r="AJ230" s="905"/>
      <c r="AK230" s="905"/>
      <c r="AL230" s="905"/>
      <c r="AM230" s="905"/>
      <c r="AN230" s="905"/>
      <c r="AO230" s="905"/>
      <c r="AP230" s="905"/>
      <c r="AQ230" s="905"/>
      <c r="AR230" s="905"/>
      <c r="AS230" s="905"/>
      <c r="AT230" s="905"/>
      <c r="AX230" s="904"/>
      <c r="AY230" s="904"/>
      <c r="AZ230" s="904"/>
      <c r="BA230" s="904"/>
      <c r="BB230" s="904"/>
      <c r="BC230" s="904"/>
      <c r="BD230" s="904"/>
      <c r="BE230" s="904"/>
    </row>
    <row r="231" spans="1:57" s="912" customFormat="1">
      <c r="D231" s="886"/>
      <c r="AG231" s="905"/>
      <c r="AH231" s="905"/>
      <c r="AI231" s="905"/>
      <c r="AJ231" s="905"/>
      <c r="AK231" s="905"/>
      <c r="AL231" s="905"/>
      <c r="AM231" s="905"/>
      <c r="AN231" s="905"/>
      <c r="AO231" s="905"/>
      <c r="AP231" s="905"/>
      <c r="AQ231" s="905"/>
      <c r="AR231" s="905"/>
      <c r="AS231" s="905"/>
      <c r="AT231" s="905"/>
      <c r="AX231" s="904"/>
      <c r="AY231" s="904"/>
      <c r="AZ231" s="904"/>
      <c r="BA231" s="904"/>
      <c r="BB231" s="904"/>
      <c r="BC231" s="904"/>
      <c r="BD231" s="904"/>
      <c r="BE231" s="904"/>
    </row>
    <row r="232" spans="1:57" s="921" customFormat="1" ht="15">
      <c r="A232" s="918" t="s">
        <v>2038</v>
      </c>
      <c r="B232" s="918"/>
      <c r="C232" s="918"/>
      <c r="D232" s="919"/>
      <c r="E232" s="918"/>
      <c r="F232" s="920"/>
      <c r="AG232" s="922"/>
      <c r="AH232" s="922"/>
      <c r="AI232" s="922"/>
      <c r="AJ232" s="922"/>
      <c r="AK232" s="922"/>
      <c r="AL232" s="922"/>
      <c r="AM232" s="922"/>
      <c r="AN232" s="922"/>
      <c r="AO232" s="922"/>
      <c r="AP232" s="922"/>
      <c r="AQ232" s="922"/>
      <c r="AR232" s="922"/>
      <c r="AS232" s="922"/>
      <c r="AT232" s="922"/>
      <c r="AX232" s="923"/>
      <c r="AY232" s="923"/>
      <c r="AZ232" s="923"/>
      <c r="BA232" s="923"/>
      <c r="BB232" s="923"/>
      <c r="BC232" s="923"/>
      <c r="BD232" s="923"/>
      <c r="BE232" s="923"/>
    </row>
    <row r="233" spans="1:57" s="921" customFormat="1" ht="14.25">
      <c r="A233" s="922"/>
      <c r="B233" s="924"/>
      <c r="C233" s="925"/>
      <c r="D233" s="926"/>
      <c r="E233" s="925"/>
      <c r="F233" s="924">
        <v>1990</v>
      </c>
      <c r="G233" s="925">
        <f t="shared" ref="G233:X233" si="131">F233+1</f>
        <v>1991</v>
      </c>
      <c r="H233" s="925">
        <f t="shared" si="131"/>
        <v>1992</v>
      </c>
      <c r="I233" s="925">
        <f t="shared" si="131"/>
        <v>1993</v>
      </c>
      <c r="J233" s="925">
        <f t="shared" si="131"/>
        <v>1994</v>
      </c>
      <c r="K233" s="925">
        <f t="shared" si="131"/>
        <v>1995</v>
      </c>
      <c r="L233" s="925">
        <f t="shared" si="131"/>
        <v>1996</v>
      </c>
      <c r="M233" s="925">
        <f t="shared" si="131"/>
        <v>1997</v>
      </c>
      <c r="N233" s="925">
        <f t="shared" si="131"/>
        <v>1998</v>
      </c>
      <c r="O233" s="925">
        <f t="shared" si="131"/>
        <v>1999</v>
      </c>
      <c r="P233" s="925">
        <f t="shared" si="131"/>
        <v>2000</v>
      </c>
      <c r="Q233" s="925">
        <f t="shared" si="131"/>
        <v>2001</v>
      </c>
      <c r="R233" s="925">
        <f t="shared" si="131"/>
        <v>2002</v>
      </c>
      <c r="S233" s="925">
        <f t="shared" si="131"/>
        <v>2003</v>
      </c>
      <c r="T233" s="925">
        <f t="shared" si="131"/>
        <v>2004</v>
      </c>
      <c r="U233" s="925">
        <f t="shared" si="131"/>
        <v>2005</v>
      </c>
      <c r="V233" s="925">
        <f t="shared" si="131"/>
        <v>2006</v>
      </c>
      <c r="W233" s="925">
        <f t="shared" si="131"/>
        <v>2007</v>
      </c>
      <c r="X233" s="925">
        <f t="shared" si="131"/>
        <v>2008</v>
      </c>
      <c r="Y233" s="925">
        <f>X233+1</f>
        <v>2009</v>
      </c>
      <c r="Z233" s="927">
        <f>Y233+1</f>
        <v>2010</v>
      </c>
      <c r="AA233" s="927">
        <f>Z233+1</f>
        <v>2011</v>
      </c>
      <c r="AB233" s="927">
        <f>AA233+1</f>
        <v>2012</v>
      </c>
      <c r="AG233" s="922"/>
      <c r="AH233" s="922"/>
      <c r="AI233" s="922"/>
      <c r="AJ233" s="922"/>
      <c r="AK233" s="922"/>
      <c r="AL233" s="922"/>
      <c r="AM233" s="922"/>
      <c r="AN233" s="922"/>
      <c r="AO233" s="922"/>
      <c r="AP233" s="922"/>
      <c r="AQ233" s="922"/>
      <c r="AR233" s="922"/>
      <c r="AS233" s="922"/>
      <c r="AT233" s="922"/>
      <c r="AX233" s="923"/>
      <c r="AY233" s="923"/>
      <c r="AZ233" s="923"/>
      <c r="BA233" s="923"/>
      <c r="BB233" s="923"/>
      <c r="BC233" s="923"/>
      <c r="BD233" s="923"/>
      <c r="BE233" s="923"/>
    </row>
    <row r="234" spans="1:57" ht="13.5" customHeight="1">
      <c r="A234" s="836"/>
      <c r="B234" s="928"/>
      <c r="C234" s="929"/>
      <c r="D234" s="930"/>
      <c r="E234" s="931"/>
      <c r="F234" s="932">
        <f>IF(ISNUMBER(IF(F236="",F237,F236))=FALSE,#N/A,IF(F236="",F237,F236))</f>
        <v>0</v>
      </c>
      <c r="G234" s="933">
        <f t="shared" ref="G234:Y234" si="132">IF(ISNUMBER(IF(G236="",G237,G236))=FALSE,#N/A,IF(G236="",G237,G236))</f>
        <v>0</v>
      </c>
      <c r="H234" s="933">
        <f t="shared" si="132"/>
        <v>0</v>
      </c>
      <c r="I234" s="933">
        <f t="shared" si="132"/>
        <v>0</v>
      </c>
      <c r="J234" s="933">
        <f t="shared" si="132"/>
        <v>0</v>
      </c>
      <c r="K234" s="933">
        <f t="shared" si="132"/>
        <v>0</v>
      </c>
      <c r="L234" s="933">
        <f t="shared" si="132"/>
        <v>0</v>
      </c>
      <c r="M234" s="933" t="e">
        <f t="shared" si="132"/>
        <v>#N/A</v>
      </c>
      <c r="N234" s="933" t="e">
        <f t="shared" si="132"/>
        <v>#N/A</v>
      </c>
      <c r="O234" s="933" t="e">
        <f t="shared" si="132"/>
        <v>#N/A</v>
      </c>
      <c r="P234" s="933" t="e">
        <f t="shared" si="132"/>
        <v>#N/A</v>
      </c>
      <c r="Q234" s="933" t="e">
        <f t="shared" si="132"/>
        <v>#N/A</v>
      </c>
      <c r="R234" s="933" t="e">
        <f t="shared" si="132"/>
        <v>#N/A</v>
      </c>
      <c r="S234" s="933" t="e">
        <f t="shared" si="132"/>
        <v>#N/A</v>
      </c>
      <c r="T234" s="933" t="e">
        <f t="shared" si="132"/>
        <v>#N/A</v>
      </c>
      <c r="U234" s="933" t="e">
        <f t="shared" si="132"/>
        <v>#N/A</v>
      </c>
      <c r="V234" s="933" t="e">
        <f t="shared" si="132"/>
        <v>#N/A</v>
      </c>
      <c r="W234" s="933" t="e">
        <f t="shared" si="132"/>
        <v>#N/A</v>
      </c>
      <c r="X234" s="933" t="e">
        <f t="shared" si="132"/>
        <v>#N/A</v>
      </c>
      <c r="Y234" s="933" t="e">
        <f t="shared" si="132"/>
        <v>#N/A</v>
      </c>
      <c r="Z234" s="934" t="e">
        <f>IF(ISNUMBER(IF(Z236="",Z237,Z236))=FALSE,#N/A,IF(Z236="",Z237,Z236))</f>
        <v>#N/A</v>
      </c>
      <c r="AA234" s="934" t="e">
        <f>IF(ISNUMBER(IF(AA236="",AA237,AA236))=FALSE,#N/A,IF(AA236="",AA237,AA236))</f>
        <v>#N/A</v>
      </c>
      <c r="AB234" s="934" t="e">
        <f>IF(ISNUMBER(IF(AB236="",AB237,AB236))=FALSE,#N/A,IF(AB236="",AB237,AB236))</f>
        <v>#N/A</v>
      </c>
    </row>
    <row r="235" spans="1:57" s="836" customFormat="1" ht="13.5" hidden="1" customHeight="1">
      <c r="B235" s="935" t="str">
        <f>IF(B236="",B237,B236)</f>
        <v>Electricity consumption of services per employee</v>
      </c>
      <c r="C235" s="935"/>
      <c r="D235" s="936">
        <v>4</v>
      </c>
      <c r="E235" s="937"/>
      <c r="F235" s="935"/>
      <c r="G235" s="935"/>
      <c r="H235" s="935"/>
      <c r="I235" s="935"/>
      <c r="J235" s="935"/>
      <c r="K235" s="935"/>
      <c r="L235" s="935"/>
      <c r="M235" s="935"/>
      <c r="N235" s="935"/>
      <c r="O235" s="935"/>
      <c r="P235" s="935"/>
      <c r="Q235" s="935"/>
      <c r="R235" s="935"/>
      <c r="S235" s="935"/>
      <c r="T235" s="935"/>
      <c r="U235" s="935"/>
      <c r="V235" s="935"/>
      <c r="W235" s="935"/>
      <c r="X235" s="839"/>
      <c r="AG235" s="839"/>
      <c r="AH235" s="839"/>
      <c r="AI235" s="839"/>
      <c r="AJ235" s="839"/>
      <c r="AK235" s="839"/>
      <c r="AL235" s="839"/>
      <c r="AM235" s="839"/>
      <c r="AN235" s="839"/>
      <c r="AO235" s="839"/>
      <c r="AP235" s="839"/>
      <c r="AQ235" s="839"/>
      <c r="AR235" s="839"/>
      <c r="AS235" s="839"/>
      <c r="AT235" s="839"/>
    </row>
    <row r="236" spans="1:57" s="836" customFormat="1" ht="12.75" hidden="1" customHeight="1">
      <c r="B236" s="935" t="str">
        <f>IF(D235=1,B198,IF(D235=2,B199,IF(D235=3,B200,IF(D235=4,B201,IF(D235=5,B202,IF(D235=6,B203,IF(D235=7,B204,IF(D235=8,B205,""))))))))</f>
        <v>Electricity consumption of services per employee</v>
      </c>
      <c r="C236" s="938"/>
      <c r="D236" s="936"/>
      <c r="E236" s="937"/>
      <c r="F236" s="935">
        <f>IF($D$235=1,F198,IF($D$235=2,F199,IF($D$235=3,F200,IF($D$235=4,F201,IF($D$235=5,F202,IF($D$235=6,F203,IF($D$235=7,F204,IF($D$235=8,F205,""))))))))</f>
        <v>0</v>
      </c>
      <c r="G236" s="935">
        <f t="shared" ref="G236:AA236" si="133">IF($D$235=1,G198,IF($D$235=2,G199,IF($D$235=3,G200,IF($D$235=4,G201,IF($D$235=5,G202,IF($D$235=6,G203,IF($D$235=7,G204,IF($D$235=8,G205,""))))))))</f>
        <v>0</v>
      </c>
      <c r="H236" s="935">
        <f t="shared" si="133"/>
        <v>0</v>
      </c>
      <c r="I236" s="935">
        <f t="shared" si="133"/>
        <v>0</v>
      </c>
      <c r="J236" s="935">
        <f t="shared" si="133"/>
        <v>0</v>
      </c>
      <c r="K236" s="935">
        <f t="shared" si="133"/>
        <v>0</v>
      </c>
      <c r="L236" s="935">
        <f t="shared" si="133"/>
        <v>0</v>
      </c>
      <c r="M236" s="935" t="e">
        <f t="shared" si="133"/>
        <v>#DIV/0!</v>
      </c>
      <c r="N236" s="935" t="e">
        <f t="shared" si="133"/>
        <v>#DIV/0!</v>
      </c>
      <c r="O236" s="935" t="e">
        <f t="shared" si="133"/>
        <v>#DIV/0!</v>
      </c>
      <c r="P236" s="935" t="e">
        <f t="shared" si="133"/>
        <v>#DIV/0!</v>
      </c>
      <c r="Q236" s="935" t="e">
        <f t="shared" si="133"/>
        <v>#DIV/0!</v>
      </c>
      <c r="R236" s="935" t="e">
        <f t="shared" si="133"/>
        <v>#DIV/0!</v>
      </c>
      <c r="S236" s="935" t="e">
        <f t="shared" si="133"/>
        <v>#DIV/0!</v>
      </c>
      <c r="T236" s="935" t="e">
        <f t="shared" si="133"/>
        <v>#DIV/0!</v>
      </c>
      <c r="U236" s="935" t="e">
        <f t="shared" si="133"/>
        <v>#DIV/0!</v>
      </c>
      <c r="V236" s="935" t="e">
        <f t="shared" si="133"/>
        <v>#DIV/0!</v>
      </c>
      <c r="W236" s="935" t="e">
        <f t="shared" si="133"/>
        <v>#DIV/0!</v>
      </c>
      <c r="X236" s="935" t="e">
        <f t="shared" si="133"/>
        <v>#DIV/0!</v>
      </c>
      <c r="Y236" s="935" t="e">
        <f t="shared" si="133"/>
        <v>#DIV/0!</v>
      </c>
      <c r="Z236" s="935" t="e">
        <f t="shared" si="133"/>
        <v>#DIV/0!</v>
      </c>
      <c r="AA236" s="935" t="e">
        <f t="shared" si="133"/>
        <v>#DIV/0!</v>
      </c>
      <c r="AB236" s="935"/>
      <c r="AG236" s="839"/>
      <c r="AH236" s="839"/>
      <c r="AI236" s="839"/>
      <c r="AJ236" s="839"/>
      <c r="AK236" s="839"/>
      <c r="AL236" s="839"/>
      <c r="AM236" s="839"/>
      <c r="AN236" s="839"/>
      <c r="AO236" s="839"/>
      <c r="AP236" s="839"/>
      <c r="AQ236" s="839"/>
      <c r="AR236" s="839"/>
      <c r="AS236" s="839"/>
      <c r="AT236" s="839"/>
    </row>
    <row r="237" spans="1:57" s="836" customFormat="1">
      <c r="B237" s="935" t="str">
        <f>IF(D235=9,B206,IF(D235=10,B207,IF(D235=11,B208,IF(D235=12,B209,IF(D235=13,B210,"")))))</f>
        <v/>
      </c>
      <c r="C237" s="939"/>
      <c r="D237" s="936"/>
      <c r="E237" s="937"/>
      <c r="F237" s="935" t="str">
        <f>IF($D$235=9,F206,IF($D$235=10,F207,IF($D$235=11,F208,IF($D$235=12,F209,IF($D$235=13,F210,"")))))</f>
        <v/>
      </c>
      <c r="G237" s="935" t="str">
        <f t="shared" ref="G237:Z237" si="134">IF($D$235=9,G206,IF($D$235=10,G207,IF($D$235=11,G208,IF($D$235=12,G209,IF($D$235=13,G210,"")))))</f>
        <v/>
      </c>
      <c r="H237" s="935" t="str">
        <f t="shared" si="134"/>
        <v/>
      </c>
      <c r="I237" s="935" t="str">
        <f t="shared" si="134"/>
        <v/>
      </c>
      <c r="J237" s="935" t="str">
        <f t="shared" si="134"/>
        <v/>
      </c>
      <c r="K237" s="935" t="str">
        <f t="shared" si="134"/>
        <v/>
      </c>
      <c r="L237" s="935" t="str">
        <f t="shared" si="134"/>
        <v/>
      </c>
      <c r="M237" s="935" t="str">
        <f t="shared" si="134"/>
        <v/>
      </c>
      <c r="N237" s="935" t="str">
        <f t="shared" si="134"/>
        <v/>
      </c>
      <c r="O237" s="935" t="str">
        <f t="shared" si="134"/>
        <v/>
      </c>
      <c r="P237" s="935" t="str">
        <f t="shared" si="134"/>
        <v/>
      </c>
      <c r="Q237" s="935" t="str">
        <f t="shared" si="134"/>
        <v/>
      </c>
      <c r="R237" s="935" t="str">
        <f t="shared" si="134"/>
        <v/>
      </c>
      <c r="S237" s="935" t="str">
        <f t="shared" si="134"/>
        <v/>
      </c>
      <c r="T237" s="935" t="str">
        <f t="shared" si="134"/>
        <v/>
      </c>
      <c r="U237" s="935" t="str">
        <f t="shared" si="134"/>
        <v/>
      </c>
      <c r="V237" s="935" t="str">
        <f t="shared" si="134"/>
        <v/>
      </c>
      <c r="W237" s="935" t="str">
        <f t="shared" si="134"/>
        <v/>
      </c>
      <c r="X237" s="935" t="str">
        <f t="shared" si="134"/>
        <v/>
      </c>
      <c r="Y237" s="935" t="str">
        <f t="shared" si="134"/>
        <v/>
      </c>
      <c r="Z237" s="935" t="str">
        <f t="shared" si="134"/>
        <v/>
      </c>
      <c r="AA237" s="935"/>
      <c r="AB237" s="935"/>
      <c r="AG237" s="839"/>
      <c r="AH237" s="839"/>
      <c r="AI237" s="839"/>
      <c r="AJ237" s="839"/>
      <c r="AK237" s="839"/>
      <c r="AL237" s="839"/>
      <c r="AM237" s="839"/>
      <c r="AN237" s="839"/>
      <c r="AO237" s="839"/>
      <c r="AP237" s="839"/>
      <c r="AQ237" s="839"/>
      <c r="AR237" s="839"/>
      <c r="AS237" s="839"/>
      <c r="AT237" s="839"/>
    </row>
    <row r="238" spans="1:57">
      <c r="D238" s="940"/>
      <c r="E238" s="887"/>
      <c r="F238" s="941"/>
      <c r="G238" s="941"/>
      <c r="H238" s="941"/>
      <c r="I238" s="941"/>
      <c r="J238" s="941"/>
      <c r="K238" s="941"/>
      <c r="L238" s="941"/>
      <c r="M238" s="941"/>
      <c r="N238" s="941"/>
      <c r="O238" s="941"/>
      <c r="P238" s="941"/>
      <c r="Q238" s="941"/>
      <c r="R238" s="941"/>
      <c r="S238" s="941"/>
      <c r="T238" s="941"/>
      <c r="U238" s="941"/>
      <c r="V238" s="941"/>
      <c r="W238" s="941"/>
    </row>
    <row r="239" spans="1:57">
      <c r="D239" s="940"/>
      <c r="E239" s="887"/>
      <c r="F239" s="941"/>
      <c r="G239" s="941"/>
      <c r="H239" s="941"/>
      <c r="I239" s="941"/>
      <c r="J239" s="941"/>
      <c r="K239" s="941"/>
      <c r="L239" s="941"/>
      <c r="M239" s="941"/>
      <c r="N239" s="941"/>
      <c r="O239" s="941"/>
      <c r="P239" s="941"/>
      <c r="Q239" s="941"/>
      <c r="R239" s="941"/>
      <c r="S239" s="941"/>
      <c r="T239" s="941"/>
      <c r="U239" s="941"/>
      <c r="V239" s="941"/>
      <c r="W239" s="941"/>
    </row>
    <row r="240" spans="1:57">
      <c r="D240" s="940"/>
      <c r="E240" s="887"/>
      <c r="F240" s="941"/>
      <c r="G240" s="941"/>
      <c r="H240" s="941"/>
      <c r="I240" s="941"/>
      <c r="J240" s="941"/>
      <c r="K240" s="941"/>
      <c r="L240" s="941"/>
      <c r="M240" s="941"/>
      <c r="N240" s="941"/>
      <c r="O240" s="941"/>
      <c r="P240" s="941"/>
      <c r="Q240" s="941"/>
      <c r="R240" s="941"/>
      <c r="S240" s="941"/>
      <c r="T240" s="941"/>
      <c r="U240" s="941"/>
      <c r="V240" s="941"/>
      <c r="W240" s="941"/>
    </row>
    <row r="241" spans="4:23">
      <c r="D241" s="940"/>
      <c r="E241" s="887"/>
      <c r="F241" s="941"/>
      <c r="G241" s="941"/>
      <c r="H241" s="941"/>
      <c r="I241" s="941"/>
      <c r="J241" s="941"/>
      <c r="K241" s="941"/>
      <c r="L241" s="941"/>
      <c r="M241" s="941"/>
      <c r="N241" s="941"/>
      <c r="O241" s="941"/>
      <c r="P241" s="941"/>
      <c r="Q241" s="941"/>
      <c r="R241" s="941"/>
      <c r="S241" s="941"/>
      <c r="T241" s="941"/>
      <c r="U241" s="941"/>
      <c r="V241" s="941"/>
      <c r="W241" s="941"/>
    </row>
    <row r="242" spans="4:23">
      <c r="D242" s="940"/>
      <c r="E242" s="887"/>
      <c r="F242" s="941"/>
      <c r="G242" s="941"/>
      <c r="H242" s="941"/>
      <c r="I242" s="941"/>
      <c r="J242" s="941"/>
      <c r="K242" s="941"/>
      <c r="L242" s="941"/>
      <c r="M242" s="941"/>
      <c r="N242" s="941"/>
      <c r="O242" s="941"/>
      <c r="P242" s="941"/>
      <c r="Q242" s="941"/>
      <c r="R242" s="941"/>
      <c r="S242" s="941"/>
      <c r="T242" s="941"/>
      <c r="U242" s="941"/>
      <c r="V242" s="941"/>
      <c r="W242" s="941"/>
    </row>
    <row r="243" spans="4:23">
      <c r="D243" s="940"/>
      <c r="E243" s="887"/>
      <c r="F243" s="941"/>
      <c r="G243" s="941"/>
      <c r="H243" s="941"/>
      <c r="I243" s="941"/>
      <c r="J243" s="941"/>
      <c r="K243" s="941"/>
      <c r="L243" s="941"/>
      <c r="M243" s="941"/>
      <c r="N243" s="941"/>
      <c r="O243" s="941"/>
      <c r="P243" s="941"/>
      <c r="Q243" s="941"/>
      <c r="R243" s="941"/>
      <c r="S243" s="941"/>
      <c r="T243" s="941"/>
      <c r="U243" s="941"/>
      <c r="V243" s="941"/>
      <c r="W243" s="941"/>
    </row>
    <row r="244" spans="4:23">
      <c r="D244" s="940"/>
      <c r="E244" s="887"/>
      <c r="F244" s="941"/>
      <c r="G244" s="941"/>
      <c r="H244" s="941"/>
      <c r="I244" s="941"/>
      <c r="J244" s="941"/>
      <c r="K244" s="941"/>
      <c r="L244" s="941"/>
      <c r="M244" s="941"/>
      <c r="N244" s="941"/>
      <c r="O244" s="941"/>
      <c r="P244" s="941"/>
      <c r="Q244" s="941"/>
      <c r="R244" s="941"/>
      <c r="S244" s="941"/>
      <c r="T244" s="941"/>
      <c r="U244" s="941"/>
      <c r="V244" s="941"/>
      <c r="W244" s="941"/>
    </row>
    <row r="245" spans="4:23">
      <c r="D245" s="940"/>
      <c r="E245" s="887"/>
      <c r="F245" s="941"/>
      <c r="G245" s="941"/>
      <c r="H245" s="941"/>
      <c r="I245" s="941"/>
      <c r="J245" s="941"/>
      <c r="K245" s="941"/>
      <c r="L245" s="941"/>
      <c r="M245" s="941"/>
      <c r="N245" s="941"/>
      <c r="O245" s="941"/>
      <c r="P245" s="941"/>
      <c r="Q245" s="941"/>
      <c r="R245" s="941"/>
      <c r="S245" s="941"/>
      <c r="T245" s="941"/>
      <c r="U245" s="941"/>
      <c r="V245" s="941"/>
      <c r="W245" s="941"/>
    </row>
    <row r="246" spans="4:23">
      <c r="D246" s="940"/>
      <c r="E246" s="887"/>
      <c r="F246" s="941"/>
      <c r="G246" s="941"/>
      <c r="H246" s="941"/>
      <c r="I246" s="941"/>
      <c r="J246" s="941"/>
      <c r="K246" s="941"/>
      <c r="L246" s="941"/>
      <c r="M246" s="941"/>
      <c r="N246" s="941"/>
      <c r="O246" s="941"/>
      <c r="P246" s="941"/>
      <c r="Q246" s="941"/>
      <c r="R246" s="941"/>
      <c r="S246" s="941"/>
      <c r="T246" s="941"/>
      <c r="U246" s="941"/>
      <c r="V246" s="941"/>
      <c r="W246" s="941"/>
    </row>
    <row r="247" spans="4:23">
      <c r="D247" s="940"/>
      <c r="E247" s="887"/>
      <c r="F247" s="941"/>
      <c r="G247" s="941"/>
      <c r="H247" s="941"/>
      <c r="I247" s="941"/>
      <c r="J247" s="941"/>
      <c r="K247" s="941"/>
      <c r="L247" s="941"/>
      <c r="M247" s="941"/>
      <c r="N247" s="941"/>
      <c r="O247" s="941"/>
      <c r="P247" s="941"/>
      <c r="Q247" s="941"/>
      <c r="R247" s="941"/>
      <c r="S247" s="941"/>
      <c r="T247" s="941"/>
      <c r="U247" s="941"/>
      <c r="V247" s="941"/>
      <c r="W247" s="941"/>
    </row>
    <row r="248" spans="4:23">
      <c r="D248" s="940"/>
      <c r="E248" s="887"/>
      <c r="F248" s="941"/>
      <c r="G248" s="941"/>
      <c r="H248" s="941"/>
      <c r="I248" s="941"/>
      <c r="J248" s="941"/>
      <c r="K248" s="941"/>
      <c r="L248" s="941"/>
      <c r="M248" s="941"/>
      <c r="N248" s="941"/>
      <c r="O248" s="941"/>
      <c r="P248" s="941"/>
      <c r="Q248" s="941"/>
      <c r="R248" s="941"/>
      <c r="S248" s="941"/>
      <c r="T248" s="941"/>
      <c r="U248" s="941"/>
      <c r="V248" s="941"/>
      <c r="W248" s="941"/>
    </row>
    <row r="249" spans="4:23">
      <c r="D249" s="940"/>
      <c r="E249" s="887"/>
      <c r="F249" s="941"/>
      <c r="G249" s="941"/>
      <c r="H249" s="941"/>
      <c r="I249" s="941"/>
      <c r="J249" s="941"/>
      <c r="K249" s="941"/>
      <c r="L249" s="941"/>
      <c r="M249" s="941"/>
      <c r="N249" s="941"/>
      <c r="O249" s="941"/>
      <c r="P249" s="941"/>
      <c r="Q249" s="941"/>
      <c r="R249" s="941"/>
      <c r="S249" s="941"/>
      <c r="T249" s="941"/>
      <c r="U249" s="941"/>
      <c r="V249" s="941"/>
      <c r="W249" s="941"/>
    </row>
    <row r="250" spans="4:23">
      <c r="D250" s="940"/>
      <c r="E250" s="887"/>
      <c r="F250" s="941"/>
      <c r="G250" s="941"/>
      <c r="H250" s="941"/>
      <c r="I250" s="941"/>
      <c r="J250" s="941"/>
      <c r="K250" s="941"/>
      <c r="L250" s="941"/>
      <c r="M250" s="941"/>
      <c r="N250" s="941"/>
      <c r="O250" s="941"/>
      <c r="P250" s="941"/>
      <c r="Q250" s="941"/>
      <c r="R250" s="941"/>
      <c r="S250" s="941"/>
      <c r="T250" s="941"/>
      <c r="U250" s="941"/>
      <c r="V250" s="941"/>
      <c r="W250" s="941"/>
    </row>
    <row r="251" spans="4:23">
      <c r="D251" s="940"/>
      <c r="E251" s="887"/>
      <c r="F251" s="941"/>
      <c r="G251" s="941"/>
      <c r="H251" s="941"/>
      <c r="I251" s="941"/>
      <c r="J251" s="941"/>
      <c r="K251" s="941"/>
      <c r="L251" s="941"/>
      <c r="M251" s="941"/>
      <c r="N251" s="941"/>
      <c r="O251" s="941"/>
      <c r="P251" s="941"/>
      <c r="Q251" s="941"/>
      <c r="R251" s="941"/>
      <c r="S251" s="941"/>
      <c r="T251" s="941"/>
      <c r="U251" s="941"/>
      <c r="V251" s="941"/>
      <c r="W251" s="941"/>
    </row>
    <row r="252" spans="4:23">
      <c r="D252" s="940"/>
      <c r="E252" s="887"/>
      <c r="F252" s="941"/>
      <c r="G252" s="941"/>
      <c r="H252" s="941"/>
      <c r="I252" s="941"/>
      <c r="J252" s="941"/>
      <c r="K252" s="941"/>
      <c r="L252" s="941"/>
      <c r="M252" s="941"/>
      <c r="N252" s="941"/>
      <c r="O252" s="941"/>
      <c r="P252" s="941"/>
      <c r="Q252" s="941"/>
      <c r="R252" s="941"/>
      <c r="S252" s="941"/>
      <c r="T252" s="941"/>
      <c r="U252" s="941"/>
      <c r="V252" s="941"/>
      <c r="W252" s="941"/>
    </row>
    <row r="253" spans="4:23">
      <c r="D253" s="940"/>
      <c r="E253" s="887"/>
      <c r="F253" s="941"/>
      <c r="G253" s="941"/>
      <c r="H253" s="941"/>
      <c r="I253" s="941"/>
      <c r="J253" s="941"/>
      <c r="K253" s="941"/>
      <c r="L253" s="941"/>
      <c r="M253" s="941"/>
      <c r="N253" s="941"/>
      <c r="O253" s="941"/>
      <c r="P253" s="941"/>
      <c r="Q253" s="941"/>
      <c r="R253" s="941"/>
      <c r="S253" s="941"/>
      <c r="T253" s="941"/>
      <c r="U253" s="941"/>
      <c r="V253" s="941"/>
      <c r="W253" s="941"/>
    </row>
    <row r="254" spans="4:23">
      <c r="D254" s="940"/>
      <c r="E254" s="887"/>
      <c r="F254" s="941"/>
      <c r="G254" s="941"/>
      <c r="H254" s="941"/>
      <c r="I254" s="941"/>
      <c r="J254" s="941"/>
      <c r="K254" s="941"/>
      <c r="L254" s="941"/>
      <c r="M254" s="941"/>
      <c r="N254" s="941"/>
      <c r="O254" s="941"/>
      <c r="P254" s="941"/>
      <c r="Q254" s="941"/>
      <c r="R254" s="941"/>
      <c r="S254" s="941"/>
      <c r="T254" s="941"/>
      <c r="U254" s="941"/>
      <c r="V254" s="941"/>
      <c r="W254" s="941"/>
    </row>
    <row r="255" spans="4:23">
      <c r="D255" s="940"/>
      <c r="E255" s="887"/>
      <c r="F255" s="941"/>
      <c r="G255" s="941"/>
      <c r="H255" s="941"/>
      <c r="I255" s="941"/>
      <c r="J255" s="941"/>
      <c r="K255" s="941"/>
      <c r="L255" s="941"/>
      <c r="M255" s="941"/>
      <c r="N255" s="941"/>
      <c r="O255" s="941"/>
      <c r="P255" s="941"/>
      <c r="Q255" s="941"/>
      <c r="R255" s="941"/>
      <c r="S255" s="941"/>
      <c r="T255" s="941"/>
      <c r="U255" s="941"/>
      <c r="V255" s="941"/>
      <c r="W255" s="941"/>
    </row>
    <row r="256" spans="4:23">
      <c r="D256" s="940"/>
      <c r="E256" s="887"/>
      <c r="F256" s="941"/>
      <c r="G256" s="941"/>
      <c r="H256" s="941"/>
      <c r="I256" s="941"/>
      <c r="J256" s="941"/>
      <c r="K256" s="941"/>
      <c r="L256" s="941"/>
      <c r="M256" s="941"/>
      <c r="N256" s="941"/>
      <c r="O256" s="941"/>
      <c r="P256" s="941"/>
      <c r="Q256" s="941"/>
      <c r="R256" s="941"/>
      <c r="S256" s="941"/>
      <c r="T256" s="941"/>
      <c r="U256" s="941"/>
      <c r="V256" s="941"/>
      <c r="W256" s="941"/>
    </row>
    <row r="257" spans="1:57">
      <c r="D257" s="940"/>
      <c r="E257" s="887"/>
      <c r="F257" s="941"/>
      <c r="G257" s="941"/>
      <c r="H257" s="941"/>
      <c r="I257" s="941"/>
      <c r="J257" s="941"/>
      <c r="K257" s="941"/>
      <c r="L257" s="941"/>
      <c r="M257" s="941"/>
      <c r="N257" s="941"/>
      <c r="O257" s="941"/>
      <c r="P257" s="941"/>
      <c r="Q257" s="941"/>
      <c r="R257" s="941"/>
      <c r="S257" s="941"/>
      <c r="T257" s="941"/>
      <c r="U257" s="941"/>
      <c r="V257" s="941"/>
      <c r="W257" s="941"/>
    </row>
    <row r="258" spans="1:57">
      <c r="D258" s="940"/>
      <c r="E258" s="887"/>
      <c r="F258" s="941"/>
      <c r="G258" s="941"/>
      <c r="H258" s="941"/>
      <c r="I258" s="941"/>
      <c r="J258" s="941"/>
      <c r="K258" s="941"/>
      <c r="L258" s="941"/>
      <c r="M258" s="941"/>
      <c r="N258" s="941"/>
      <c r="O258" s="941"/>
      <c r="P258" s="941"/>
      <c r="Q258" s="941"/>
      <c r="R258" s="941"/>
      <c r="S258" s="941"/>
      <c r="T258" s="941"/>
      <c r="U258" s="941"/>
      <c r="V258" s="941"/>
      <c r="W258" s="941"/>
    </row>
    <row r="259" spans="1:57">
      <c r="D259" s="940"/>
      <c r="E259" s="887"/>
      <c r="F259" s="941"/>
      <c r="G259" s="941"/>
      <c r="H259" s="941"/>
      <c r="I259" s="941"/>
      <c r="J259" s="941"/>
      <c r="K259" s="941"/>
      <c r="L259" s="941"/>
      <c r="M259" s="941"/>
      <c r="N259" s="941"/>
      <c r="O259" s="941"/>
      <c r="P259" s="941"/>
      <c r="Q259" s="941"/>
      <c r="R259" s="941"/>
      <c r="S259" s="941"/>
      <c r="T259" s="941"/>
      <c r="U259" s="941"/>
      <c r="V259" s="941"/>
      <c r="W259" s="941"/>
    </row>
    <row r="260" spans="1:57">
      <c r="D260" s="940"/>
      <c r="E260" s="887"/>
      <c r="F260" s="941"/>
      <c r="G260" s="941"/>
      <c r="H260" s="941"/>
      <c r="I260" s="941"/>
      <c r="J260" s="941"/>
      <c r="K260" s="941"/>
      <c r="L260" s="941"/>
      <c r="M260" s="941"/>
      <c r="N260" s="941"/>
      <c r="O260" s="941"/>
      <c r="P260" s="941"/>
      <c r="Q260" s="941"/>
      <c r="R260" s="941"/>
      <c r="S260" s="941"/>
      <c r="T260" s="941"/>
      <c r="U260" s="941"/>
      <c r="V260" s="941"/>
    </row>
    <row r="261" spans="1:57">
      <c r="D261" s="940"/>
      <c r="E261" s="887"/>
      <c r="F261" s="941"/>
      <c r="G261" s="941"/>
      <c r="H261" s="941"/>
      <c r="I261" s="941"/>
      <c r="J261" s="941"/>
      <c r="K261" s="941"/>
      <c r="L261" s="941"/>
      <c r="M261" s="941"/>
      <c r="N261" s="941"/>
      <c r="O261" s="941"/>
      <c r="P261" s="941"/>
      <c r="Q261" s="941"/>
      <c r="R261" s="941"/>
      <c r="S261" s="941"/>
      <c r="T261" s="941"/>
      <c r="U261" s="941"/>
      <c r="V261" s="941"/>
      <c r="W261" s="941"/>
    </row>
    <row r="262" spans="1:57">
      <c r="D262" s="940"/>
      <c r="E262" s="887"/>
      <c r="F262" s="941"/>
      <c r="G262" s="941"/>
      <c r="H262" s="941"/>
      <c r="I262" s="941"/>
      <c r="J262" s="941"/>
      <c r="K262" s="941"/>
      <c r="L262" s="941"/>
      <c r="M262" s="941"/>
      <c r="N262" s="941"/>
      <c r="O262" s="941"/>
      <c r="P262" s="941"/>
      <c r="Q262" s="941"/>
      <c r="R262" s="941"/>
      <c r="S262" s="941"/>
      <c r="T262" s="941"/>
      <c r="U262" s="941"/>
      <c r="V262" s="941"/>
      <c r="W262" s="941"/>
    </row>
    <row r="263" spans="1:57">
      <c r="D263" s="940"/>
      <c r="E263" s="887"/>
      <c r="F263" s="941"/>
      <c r="G263" s="941"/>
      <c r="H263" s="941"/>
      <c r="I263" s="941"/>
      <c r="J263" s="941"/>
      <c r="K263" s="941"/>
      <c r="L263" s="941"/>
      <c r="M263" s="941"/>
      <c r="N263" s="941"/>
      <c r="O263" s="941"/>
      <c r="P263" s="941"/>
      <c r="Q263" s="941"/>
      <c r="R263" s="941"/>
      <c r="S263" s="941"/>
      <c r="T263" s="941"/>
      <c r="U263" s="941"/>
      <c r="V263" s="941"/>
      <c r="W263" s="941"/>
    </row>
    <row r="264" spans="1:57">
      <c r="D264" s="940"/>
      <c r="E264" s="887"/>
      <c r="F264" s="941"/>
      <c r="G264" s="941"/>
      <c r="H264" s="941"/>
      <c r="I264" s="941"/>
      <c r="J264" s="941"/>
      <c r="K264" s="941"/>
      <c r="L264" s="941"/>
      <c r="M264" s="941"/>
      <c r="N264" s="941"/>
      <c r="O264" s="941"/>
      <c r="P264" s="941"/>
      <c r="Q264" s="941"/>
      <c r="R264" s="941"/>
      <c r="S264" s="941"/>
      <c r="T264" s="941"/>
      <c r="U264" s="941"/>
      <c r="V264" s="941"/>
      <c r="W264" s="941"/>
    </row>
    <row r="265" spans="1:57">
      <c r="D265" s="940"/>
      <c r="E265" s="887"/>
      <c r="F265" s="941"/>
      <c r="G265" s="941"/>
      <c r="H265" s="941"/>
      <c r="I265" s="941"/>
      <c r="J265" s="941"/>
      <c r="K265" s="941"/>
      <c r="L265" s="941"/>
      <c r="M265" s="941"/>
      <c r="N265" s="941"/>
      <c r="O265" s="941"/>
      <c r="P265" s="941"/>
      <c r="Q265" s="941"/>
      <c r="R265" s="941"/>
      <c r="S265" s="941"/>
      <c r="T265" s="941"/>
      <c r="U265" s="941"/>
      <c r="V265" s="941"/>
      <c r="W265" s="941"/>
    </row>
    <row r="266" spans="1:57">
      <c r="D266" s="940"/>
      <c r="E266" s="887"/>
      <c r="F266" s="941"/>
      <c r="G266" s="941"/>
      <c r="H266" s="941"/>
      <c r="I266" s="941"/>
      <c r="J266" s="941"/>
      <c r="K266" s="941"/>
      <c r="L266" s="941"/>
      <c r="M266" s="941"/>
      <c r="N266" s="941"/>
      <c r="O266" s="941"/>
      <c r="P266" s="941"/>
      <c r="Q266" s="941"/>
      <c r="R266" s="941"/>
      <c r="S266" s="941"/>
      <c r="T266" s="941"/>
      <c r="U266" s="941"/>
      <c r="V266" s="941"/>
      <c r="W266" s="941"/>
    </row>
    <row r="267" spans="1:57">
      <c r="D267" s="940"/>
      <c r="E267" s="887"/>
      <c r="F267" s="941"/>
      <c r="G267" s="941"/>
      <c r="H267" s="941"/>
      <c r="I267" s="941"/>
      <c r="J267" s="941"/>
      <c r="K267" s="941"/>
      <c r="L267" s="941"/>
      <c r="M267" s="941"/>
      <c r="N267" s="941"/>
      <c r="O267" s="941"/>
      <c r="P267" s="941"/>
      <c r="Q267" s="941"/>
      <c r="R267" s="941"/>
      <c r="S267" s="941"/>
      <c r="T267" s="941"/>
      <c r="U267" s="941"/>
      <c r="V267" s="941"/>
      <c r="W267" s="941"/>
    </row>
    <row r="268" spans="1:57">
      <c r="D268" s="940"/>
      <c r="E268" s="887"/>
      <c r="F268" s="941"/>
      <c r="G268" s="941"/>
      <c r="H268" s="941"/>
      <c r="I268" s="941"/>
      <c r="J268" s="941"/>
      <c r="K268" s="941"/>
      <c r="L268" s="941"/>
      <c r="M268" s="941"/>
      <c r="N268" s="941"/>
      <c r="O268" s="941"/>
      <c r="P268" s="941"/>
      <c r="Q268" s="941"/>
      <c r="R268" s="941"/>
      <c r="S268" s="941"/>
      <c r="T268" s="941"/>
      <c r="U268" s="941"/>
      <c r="V268" s="941"/>
      <c r="W268" s="941"/>
    </row>
    <row r="269" spans="1:57">
      <c r="D269" s="940"/>
      <c r="E269" s="887"/>
      <c r="F269" s="941"/>
      <c r="G269" s="941"/>
      <c r="H269" s="941"/>
      <c r="I269" s="941"/>
      <c r="J269" s="941"/>
      <c r="K269" s="941"/>
      <c r="L269" s="941"/>
      <c r="M269" s="941"/>
      <c r="N269" s="941"/>
      <c r="O269" s="941"/>
      <c r="P269" s="941"/>
      <c r="Q269" s="941"/>
      <c r="R269" s="941"/>
      <c r="S269" s="941"/>
      <c r="T269" s="941"/>
      <c r="U269" s="941"/>
      <c r="V269" s="941"/>
      <c r="W269" s="941"/>
    </row>
    <row r="270" spans="1:57" s="942" customFormat="1">
      <c r="A270" s="942" t="s">
        <v>1088</v>
      </c>
      <c r="D270" s="943"/>
      <c r="E270" s="944"/>
      <c r="AG270" s="911"/>
      <c r="AH270" s="911"/>
      <c r="AI270" s="911"/>
      <c r="AJ270" s="911"/>
      <c r="AK270" s="911"/>
      <c r="AL270" s="911"/>
      <c r="AM270" s="911"/>
      <c r="AN270" s="911"/>
      <c r="AO270" s="911"/>
      <c r="AP270" s="911"/>
      <c r="AQ270" s="911"/>
      <c r="AR270" s="911"/>
      <c r="AS270" s="911"/>
      <c r="AT270" s="911"/>
    </row>
    <row r="271" spans="1:57" s="942" customFormat="1">
      <c r="D271" s="943"/>
      <c r="E271" s="944"/>
      <c r="F271" s="942">
        <v>1990</v>
      </c>
      <c r="G271" s="942">
        <f>F271+1</f>
        <v>1991</v>
      </c>
      <c r="H271" s="942">
        <f t="shared" ref="H271:Z271" si="135">G271+1</f>
        <v>1992</v>
      </c>
      <c r="I271" s="942">
        <f t="shared" si="135"/>
        <v>1993</v>
      </c>
      <c r="J271" s="942">
        <f t="shared" si="135"/>
        <v>1994</v>
      </c>
      <c r="K271" s="942">
        <f t="shared" si="135"/>
        <v>1995</v>
      </c>
      <c r="L271" s="942">
        <f t="shared" si="135"/>
        <v>1996</v>
      </c>
      <c r="M271" s="942">
        <f t="shared" si="135"/>
        <v>1997</v>
      </c>
      <c r="N271" s="942">
        <f t="shared" si="135"/>
        <v>1998</v>
      </c>
      <c r="O271" s="942">
        <f t="shared" si="135"/>
        <v>1999</v>
      </c>
      <c r="P271" s="942">
        <f t="shared" si="135"/>
        <v>2000</v>
      </c>
      <c r="Q271" s="942">
        <f t="shared" si="135"/>
        <v>2001</v>
      </c>
      <c r="R271" s="942">
        <f t="shared" si="135"/>
        <v>2002</v>
      </c>
      <c r="S271" s="942">
        <f t="shared" si="135"/>
        <v>2003</v>
      </c>
      <c r="T271" s="942">
        <f t="shared" si="135"/>
        <v>2004</v>
      </c>
      <c r="U271" s="942">
        <f t="shared" si="135"/>
        <v>2005</v>
      </c>
      <c r="V271" s="942">
        <f t="shared" si="135"/>
        <v>2006</v>
      </c>
      <c r="W271" s="942">
        <f t="shared" si="135"/>
        <v>2007</v>
      </c>
      <c r="X271" s="942">
        <f t="shared" si="135"/>
        <v>2008</v>
      </c>
      <c r="Y271" s="942">
        <f t="shared" si="135"/>
        <v>2009</v>
      </c>
      <c r="Z271" s="942">
        <f t="shared" si="135"/>
        <v>2010</v>
      </c>
      <c r="AG271" s="911"/>
      <c r="AH271" s="911"/>
      <c r="AI271" s="911"/>
      <c r="AJ271" s="911"/>
      <c r="AK271" s="911"/>
      <c r="AL271" s="911"/>
      <c r="AM271" s="911"/>
      <c r="AN271" s="911"/>
      <c r="AO271" s="911"/>
      <c r="AP271" s="911"/>
      <c r="AQ271" s="911"/>
      <c r="AR271" s="911"/>
      <c r="AS271" s="911"/>
      <c r="AT271" s="911"/>
    </row>
    <row r="272" spans="1:57">
      <c r="A272" s="880" t="s">
        <v>1097</v>
      </c>
      <c r="B272" s="880" t="s">
        <v>1056</v>
      </c>
      <c r="E272" s="887"/>
      <c r="F272" s="893">
        <f t="shared" ref="F272:X272" si="136">F161</f>
        <v>0</v>
      </c>
      <c r="G272" s="893">
        <f t="shared" si="136"/>
        <v>0</v>
      </c>
      <c r="H272" s="893">
        <f t="shared" si="136"/>
        <v>0</v>
      </c>
      <c r="I272" s="893">
        <f t="shared" si="136"/>
        <v>0</v>
      </c>
      <c r="J272" s="893">
        <f t="shared" si="136"/>
        <v>0</v>
      </c>
      <c r="K272" s="893">
        <f t="shared" si="136"/>
        <v>0</v>
      </c>
      <c r="L272" s="893">
        <f t="shared" si="136"/>
        <v>0</v>
      </c>
      <c r="M272" s="893">
        <f t="shared" si="136"/>
        <v>0</v>
      </c>
      <c r="N272" s="893">
        <f t="shared" si="136"/>
        <v>0</v>
      </c>
      <c r="O272" s="893">
        <f t="shared" si="136"/>
        <v>0</v>
      </c>
      <c r="P272" s="893">
        <f t="shared" si="136"/>
        <v>0</v>
      </c>
      <c r="Q272" s="893">
        <f t="shared" si="136"/>
        <v>0</v>
      </c>
      <c r="R272" s="893">
        <f t="shared" si="136"/>
        <v>0</v>
      </c>
      <c r="S272" s="893">
        <f t="shared" si="136"/>
        <v>0</v>
      </c>
      <c r="T272" s="893">
        <f t="shared" si="136"/>
        <v>0</v>
      </c>
      <c r="U272" s="893">
        <f t="shared" si="136"/>
        <v>0</v>
      </c>
      <c r="V272" s="893">
        <f t="shared" si="136"/>
        <v>0</v>
      </c>
      <c r="W272" s="893">
        <f t="shared" si="136"/>
        <v>0</v>
      </c>
      <c r="X272" s="893">
        <f t="shared" si="136"/>
        <v>0</v>
      </c>
      <c r="Y272" s="893">
        <f>Y161</f>
        <v>0</v>
      </c>
      <c r="Z272" s="893">
        <f>Z161</f>
        <v>0</v>
      </c>
      <c r="AA272" s="893"/>
      <c r="AB272" s="893"/>
      <c r="AX272" s="880"/>
      <c r="AY272" s="880"/>
      <c r="AZ272" s="880"/>
      <c r="BA272" s="880"/>
      <c r="BB272" s="880"/>
      <c r="BC272" s="880"/>
      <c r="BD272" s="880"/>
      <c r="BE272" s="880"/>
    </row>
    <row r="273" spans="1:57" s="1317" customFormat="1">
      <c r="B273" s="1317" t="s">
        <v>2708</v>
      </c>
      <c r="D273" s="1318"/>
      <c r="E273" s="1319"/>
      <c r="F273" s="1317" t="e">
        <f t="shared" ref="F273:Y273" si="137">F72/F10</f>
        <v>#DIV/0!</v>
      </c>
      <c r="G273" s="1317" t="e">
        <f t="shared" si="137"/>
        <v>#DIV/0!</v>
      </c>
      <c r="H273" s="1317" t="e">
        <f t="shared" si="137"/>
        <v>#DIV/0!</v>
      </c>
      <c r="I273" s="1317" t="e">
        <f t="shared" si="137"/>
        <v>#DIV/0!</v>
      </c>
      <c r="J273" s="1317" t="e">
        <f t="shared" si="137"/>
        <v>#DIV/0!</v>
      </c>
      <c r="K273" s="1317" t="e">
        <f t="shared" si="137"/>
        <v>#DIV/0!</v>
      </c>
      <c r="L273" s="1317" t="e">
        <f t="shared" si="137"/>
        <v>#DIV/0!</v>
      </c>
      <c r="M273" s="1317" t="e">
        <f t="shared" si="137"/>
        <v>#DIV/0!</v>
      </c>
      <c r="N273" s="1317" t="e">
        <f t="shared" si="137"/>
        <v>#DIV/0!</v>
      </c>
      <c r="O273" s="1317" t="e">
        <f t="shared" si="137"/>
        <v>#DIV/0!</v>
      </c>
      <c r="P273" s="1317" t="e">
        <f t="shared" si="137"/>
        <v>#DIV/0!</v>
      </c>
      <c r="Q273" s="1317" t="e">
        <f t="shared" si="137"/>
        <v>#DIV/0!</v>
      </c>
      <c r="R273" s="1317" t="e">
        <f t="shared" si="137"/>
        <v>#DIV/0!</v>
      </c>
      <c r="S273" s="1317" t="e">
        <f t="shared" si="137"/>
        <v>#DIV/0!</v>
      </c>
      <c r="T273" s="1317" t="e">
        <f t="shared" si="137"/>
        <v>#DIV/0!</v>
      </c>
      <c r="U273" s="1317" t="e">
        <f t="shared" si="137"/>
        <v>#DIV/0!</v>
      </c>
      <c r="V273" s="1317" t="e">
        <f t="shared" si="137"/>
        <v>#DIV/0!</v>
      </c>
      <c r="W273" s="1317" t="e">
        <f t="shared" si="137"/>
        <v>#DIV/0!</v>
      </c>
      <c r="X273" s="1317" t="e">
        <f t="shared" si="137"/>
        <v>#DIV/0!</v>
      </c>
      <c r="Y273" s="1317" t="e">
        <f t="shared" si="137"/>
        <v>#DIV/0!</v>
      </c>
      <c r="Z273" s="1317" t="e">
        <f>Z72/Z10</f>
        <v>#DIV/0!</v>
      </c>
      <c r="AG273" s="1320"/>
      <c r="AH273" s="1320"/>
      <c r="AI273" s="1320"/>
      <c r="AJ273" s="1320"/>
      <c r="AK273" s="1320"/>
      <c r="AL273" s="1320"/>
      <c r="AM273" s="1320"/>
      <c r="AN273" s="1320"/>
      <c r="AO273" s="1320"/>
      <c r="AP273" s="1320"/>
      <c r="AQ273" s="1320"/>
      <c r="AR273" s="1320"/>
      <c r="AS273" s="1320"/>
      <c r="AT273" s="1320"/>
    </row>
    <row r="274" spans="1:57" s="942" customFormat="1">
      <c r="D274" s="943"/>
      <c r="E274" s="944"/>
      <c r="F274" s="942">
        <v>1990</v>
      </c>
      <c r="G274" s="942">
        <f t="shared" ref="G274:Z274" si="138">F274+1</f>
        <v>1991</v>
      </c>
      <c r="H274" s="942">
        <f t="shared" si="138"/>
        <v>1992</v>
      </c>
      <c r="I274" s="942">
        <f t="shared" si="138"/>
        <v>1993</v>
      </c>
      <c r="J274" s="942">
        <f t="shared" si="138"/>
        <v>1994</v>
      </c>
      <c r="K274" s="942">
        <f t="shared" si="138"/>
        <v>1995</v>
      </c>
      <c r="L274" s="942">
        <f t="shared" si="138"/>
        <v>1996</v>
      </c>
      <c r="M274" s="942">
        <f t="shared" si="138"/>
        <v>1997</v>
      </c>
      <c r="N274" s="942">
        <f t="shared" si="138"/>
        <v>1998</v>
      </c>
      <c r="O274" s="942">
        <f t="shared" si="138"/>
        <v>1999</v>
      </c>
      <c r="P274" s="942">
        <f t="shared" si="138"/>
        <v>2000</v>
      </c>
      <c r="Q274" s="942">
        <f t="shared" si="138"/>
        <v>2001</v>
      </c>
      <c r="R274" s="942">
        <f t="shared" si="138"/>
        <v>2002</v>
      </c>
      <c r="S274" s="942">
        <f t="shared" si="138"/>
        <v>2003</v>
      </c>
      <c r="T274" s="942">
        <f t="shared" si="138"/>
        <v>2004</v>
      </c>
      <c r="U274" s="942">
        <f t="shared" si="138"/>
        <v>2005</v>
      </c>
      <c r="V274" s="942">
        <f t="shared" si="138"/>
        <v>2006</v>
      </c>
      <c r="W274" s="942">
        <f t="shared" si="138"/>
        <v>2007</v>
      </c>
      <c r="X274" s="942">
        <f t="shared" si="138"/>
        <v>2008</v>
      </c>
      <c r="Y274" s="942">
        <f t="shared" si="138"/>
        <v>2009</v>
      </c>
      <c r="Z274" s="942">
        <f t="shared" si="138"/>
        <v>2010</v>
      </c>
      <c r="AG274" s="911"/>
      <c r="AH274" s="911"/>
      <c r="AI274" s="911"/>
      <c r="AJ274" s="911"/>
      <c r="AK274" s="911"/>
      <c r="AL274" s="911"/>
      <c r="AM274" s="911"/>
      <c r="AN274" s="911"/>
      <c r="AO274" s="911"/>
      <c r="AP274" s="911"/>
      <c r="AQ274" s="911"/>
      <c r="AR274" s="911"/>
      <c r="AS274" s="911"/>
      <c r="AT274" s="911"/>
    </row>
    <row r="275" spans="1:57">
      <c r="B275" s="945" t="s">
        <v>1089</v>
      </c>
      <c r="C275" s="945"/>
      <c r="E275" s="887"/>
      <c r="F275" s="946" t="e">
        <f>F272/(F272+(#REF!-F161))</f>
        <v>#REF!</v>
      </c>
      <c r="G275" s="946" t="e">
        <f>G272/(G272+(#REF!-G161))</f>
        <v>#REF!</v>
      </c>
      <c r="H275" s="946" t="e">
        <f>H272/(H272+(#REF!-H161))</f>
        <v>#REF!</v>
      </c>
      <c r="I275" s="946" t="e">
        <f>I272/(I272+(#REF!-I161))</f>
        <v>#REF!</v>
      </c>
      <c r="J275" s="946" t="e">
        <f>J272/(J272+(#REF!-J161))</f>
        <v>#REF!</v>
      </c>
      <c r="K275" s="946" t="e">
        <f>K272/(K272+(#REF!-K161))</f>
        <v>#REF!</v>
      </c>
      <c r="L275" s="946" t="e">
        <f>L272/(L272+(#REF!-L161))</f>
        <v>#REF!</v>
      </c>
      <c r="M275" s="946" t="e">
        <f>M272/(M272+(#REF!-M161))</f>
        <v>#REF!</v>
      </c>
      <c r="N275" s="946" t="e">
        <f>N272/(N272+(#REF!-N161))</f>
        <v>#REF!</v>
      </c>
      <c r="O275" s="946" t="e">
        <f>O272/(O272+(#REF!-O161))</f>
        <v>#REF!</v>
      </c>
      <c r="P275" s="946" t="e">
        <f>P272/(P272+(#REF!-P161))</f>
        <v>#REF!</v>
      </c>
      <c r="Q275" s="946" t="e">
        <f>Q272/(Q272+(#REF!-Q161))</f>
        <v>#REF!</v>
      </c>
      <c r="R275" s="946" t="e">
        <f>R272/(R272+(#REF!-R161))</f>
        <v>#REF!</v>
      </c>
      <c r="S275" s="946" t="e">
        <f>S272/(S272+(#REF!-S161))</f>
        <v>#REF!</v>
      </c>
      <c r="T275" s="946" t="e">
        <f>T272/(T272+(#REF!-T161))</f>
        <v>#REF!</v>
      </c>
      <c r="U275" s="946" t="e">
        <f>U272/(U272+(#REF!-U161))</f>
        <v>#REF!</v>
      </c>
      <c r="V275" s="946" t="e">
        <f>V272/(V272+(#REF!-V161))</f>
        <v>#REF!</v>
      </c>
      <c r="W275" s="946" t="e">
        <f>W272/(W272+(#REF!-W161))</f>
        <v>#REF!</v>
      </c>
      <c r="X275" s="946" t="e">
        <f>X272/(X272+(#REF!-X161))</f>
        <v>#REF!</v>
      </c>
      <c r="Y275" s="946" t="e">
        <f>Y272/(Y272+(#REF!-Y161))</f>
        <v>#REF!</v>
      </c>
      <c r="Z275" s="946" t="e">
        <f>Z272/(Z272+(#REF!-Z161))</f>
        <v>#REF!</v>
      </c>
      <c r="AA275" s="946"/>
      <c r="AB275" s="946"/>
      <c r="AX275" s="880"/>
      <c r="AY275" s="880"/>
      <c r="AZ275" s="880"/>
      <c r="BA275" s="880"/>
      <c r="BB275" s="880"/>
      <c r="BC275" s="880"/>
      <c r="BD275" s="880"/>
      <c r="BE275" s="880"/>
    </row>
    <row r="276" spans="1:57">
      <c r="B276" s="284"/>
      <c r="C276" s="284"/>
      <c r="E276" s="887"/>
      <c r="AX276" s="880"/>
      <c r="AY276" s="880"/>
      <c r="AZ276" s="880"/>
      <c r="BA276" s="880"/>
      <c r="BB276" s="880"/>
      <c r="BC276" s="880"/>
      <c r="BD276" s="880"/>
      <c r="BE276" s="880"/>
    </row>
    <row r="277" spans="1:57">
      <c r="E277" s="887"/>
      <c r="AX277" s="880"/>
      <c r="AY277" s="880"/>
      <c r="AZ277" s="880"/>
      <c r="BA277" s="880"/>
      <c r="BB277" s="880"/>
      <c r="BC277" s="880"/>
      <c r="BD277" s="880"/>
      <c r="BE277" s="880"/>
    </row>
    <row r="278" spans="1:57" s="948" customFormat="1" ht="16.5">
      <c r="A278" s="947" t="s">
        <v>733</v>
      </c>
      <c r="D278" s="949"/>
      <c r="F278" s="287"/>
      <c r="AG278" s="950"/>
      <c r="AH278" s="950"/>
      <c r="AI278" s="950"/>
      <c r="AJ278" s="950"/>
      <c r="AK278" s="950"/>
      <c r="AL278" s="950"/>
      <c r="AM278" s="950"/>
      <c r="AN278" s="950"/>
      <c r="AO278" s="950"/>
      <c r="AP278" s="950"/>
      <c r="AQ278" s="950"/>
      <c r="AR278" s="950"/>
      <c r="AS278" s="950"/>
      <c r="AT278" s="950"/>
    </row>
    <row r="279" spans="1:57" s="948" customFormat="1" ht="15">
      <c r="B279" s="287"/>
      <c r="C279" s="287"/>
      <c r="D279" s="537"/>
      <c r="E279" s="287"/>
      <c r="F279" s="287"/>
      <c r="AG279" s="950"/>
      <c r="AH279" s="950"/>
      <c r="AI279" s="950"/>
      <c r="AJ279" s="950"/>
      <c r="AK279" s="950"/>
      <c r="AL279" s="950"/>
      <c r="AM279" s="950"/>
      <c r="AN279" s="950"/>
      <c r="AO279" s="950"/>
      <c r="AP279" s="950"/>
      <c r="AQ279" s="950"/>
      <c r="AR279" s="950"/>
      <c r="AS279" s="950"/>
      <c r="AT279" s="950"/>
    </row>
    <row r="280" spans="1:57" s="951" customFormat="1" ht="15">
      <c r="D280" s="952"/>
      <c r="F280" s="951">
        <v>1990</v>
      </c>
      <c r="G280" s="951">
        <f t="shared" ref="G280:Y280" si="139">F280+1</f>
        <v>1991</v>
      </c>
      <c r="H280" s="951">
        <f t="shared" si="139"/>
        <v>1992</v>
      </c>
      <c r="I280" s="951">
        <f t="shared" si="139"/>
        <v>1993</v>
      </c>
      <c r="J280" s="951">
        <f t="shared" si="139"/>
        <v>1994</v>
      </c>
      <c r="K280" s="951">
        <f t="shared" si="139"/>
        <v>1995</v>
      </c>
      <c r="L280" s="951">
        <f t="shared" si="139"/>
        <v>1996</v>
      </c>
      <c r="M280" s="951">
        <f t="shared" si="139"/>
        <v>1997</v>
      </c>
      <c r="N280" s="951">
        <f t="shared" si="139"/>
        <v>1998</v>
      </c>
      <c r="O280" s="951">
        <f t="shared" si="139"/>
        <v>1999</v>
      </c>
      <c r="P280" s="951">
        <f t="shared" si="139"/>
        <v>2000</v>
      </c>
      <c r="Q280" s="951">
        <f t="shared" si="139"/>
        <v>2001</v>
      </c>
      <c r="R280" s="951">
        <f t="shared" si="139"/>
        <v>2002</v>
      </c>
      <c r="S280" s="951">
        <f t="shared" si="139"/>
        <v>2003</v>
      </c>
      <c r="T280" s="951">
        <f t="shared" si="139"/>
        <v>2004</v>
      </c>
      <c r="U280" s="951">
        <f t="shared" si="139"/>
        <v>2005</v>
      </c>
      <c r="V280" s="951">
        <f t="shared" si="139"/>
        <v>2006</v>
      </c>
      <c r="W280" s="951">
        <f t="shared" si="139"/>
        <v>2007</v>
      </c>
      <c r="X280" s="951">
        <f t="shared" si="139"/>
        <v>2008</v>
      </c>
      <c r="Y280" s="951">
        <f t="shared" si="139"/>
        <v>2009</v>
      </c>
      <c r="Z280" s="951">
        <f>Y280+1</f>
        <v>2010</v>
      </c>
      <c r="AG280" s="950"/>
      <c r="AH280" s="950"/>
      <c r="AI280" s="950"/>
      <c r="AJ280" s="950"/>
      <c r="AK280" s="950"/>
      <c r="AL280" s="950"/>
      <c r="AM280" s="950"/>
      <c r="AN280" s="950"/>
      <c r="AO280" s="950"/>
      <c r="AP280" s="950"/>
      <c r="AQ280" s="950"/>
      <c r="AR280" s="950"/>
      <c r="AS280" s="950"/>
      <c r="AT280" s="950"/>
    </row>
    <row r="281" spans="1:57" s="951" customFormat="1" ht="15">
      <c r="D281" s="952"/>
      <c r="F281" s="880">
        <v>1</v>
      </c>
      <c r="G281" s="880">
        <f t="shared" ref="G281:Y281" si="140">+F281+1</f>
        <v>2</v>
      </c>
      <c r="H281" s="880">
        <f t="shared" si="140"/>
        <v>3</v>
      </c>
      <c r="I281" s="880">
        <f t="shared" si="140"/>
        <v>4</v>
      </c>
      <c r="J281" s="880">
        <f t="shared" si="140"/>
        <v>5</v>
      </c>
      <c r="K281" s="880">
        <f t="shared" si="140"/>
        <v>6</v>
      </c>
      <c r="L281" s="880">
        <f t="shared" si="140"/>
        <v>7</v>
      </c>
      <c r="M281" s="880">
        <f t="shared" si="140"/>
        <v>8</v>
      </c>
      <c r="N281" s="880">
        <f t="shared" si="140"/>
        <v>9</v>
      </c>
      <c r="O281" s="880">
        <f t="shared" si="140"/>
        <v>10</v>
      </c>
      <c r="P281" s="880">
        <f t="shared" si="140"/>
        <v>11</v>
      </c>
      <c r="Q281" s="880">
        <f t="shared" si="140"/>
        <v>12</v>
      </c>
      <c r="R281" s="880">
        <f t="shared" si="140"/>
        <v>13</v>
      </c>
      <c r="S281" s="880">
        <f t="shared" si="140"/>
        <v>14</v>
      </c>
      <c r="T281" s="880">
        <f t="shared" si="140"/>
        <v>15</v>
      </c>
      <c r="U281" s="880">
        <f t="shared" si="140"/>
        <v>16</v>
      </c>
      <c r="V281" s="880">
        <f t="shared" si="140"/>
        <v>17</v>
      </c>
      <c r="W281" s="880">
        <f t="shared" si="140"/>
        <v>18</v>
      </c>
      <c r="X281" s="880">
        <f t="shared" si="140"/>
        <v>19</v>
      </c>
      <c r="Y281" s="880">
        <f t="shared" si="140"/>
        <v>20</v>
      </c>
      <c r="Z281" s="880">
        <f>Y281+1</f>
        <v>21</v>
      </c>
      <c r="AA281" s="880"/>
      <c r="AB281" s="880"/>
      <c r="AG281" s="950"/>
      <c r="AH281" s="950"/>
      <c r="AI281" s="950"/>
      <c r="AJ281" s="950"/>
      <c r="AK281" s="950"/>
      <c r="AL281" s="950"/>
      <c r="AM281" s="950"/>
      <c r="AN281" s="950"/>
      <c r="AO281" s="950"/>
      <c r="AP281" s="950"/>
      <c r="AQ281" s="950"/>
      <c r="AR281" s="950"/>
      <c r="AS281" s="950"/>
      <c r="AT281" s="950"/>
    </row>
    <row r="282" spans="1:57" s="953" customFormat="1" ht="15">
      <c r="A282" s="953" t="s">
        <v>734</v>
      </c>
      <c r="D282" s="954"/>
      <c r="F282" s="1321" t="e">
        <f>F273</f>
        <v>#DIV/0!</v>
      </c>
      <c r="G282" s="1321" t="e">
        <f t="shared" ref="G282:Z282" si="141">G273</f>
        <v>#DIV/0!</v>
      </c>
      <c r="H282" s="1321" t="e">
        <f t="shared" si="141"/>
        <v>#DIV/0!</v>
      </c>
      <c r="I282" s="1321" t="e">
        <f t="shared" si="141"/>
        <v>#DIV/0!</v>
      </c>
      <c r="J282" s="1321" t="e">
        <f t="shared" si="141"/>
        <v>#DIV/0!</v>
      </c>
      <c r="K282" s="1321" t="e">
        <f t="shared" si="141"/>
        <v>#DIV/0!</v>
      </c>
      <c r="L282" s="1321" t="e">
        <f t="shared" si="141"/>
        <v>#DIV/0!</v>
      </c>
      <c r="M282" s="1321" t="e">
        <f t="shared" si="141"/>
        <v>#DIV/0!</v>
      </c>
      <c r="N282" s="1321" t="e">
        <f t="shared" si="141"/>
        <v>#DIV/0!</v>
      </c>
      <c r="O282" s="1321" t="e">
        <f t="shared" si="141"/>
        <v>#DIV/0!</v>
      </c>
      <c r="P282" s="1321" t="e">
        <f t="shared" si="141"/>
        <v>#DIV/0!</v>
      </c>
      <c r="Q282" s="1321" t="e">
        <f t="shared" si="141"/>
        <v>#DIV/0!</v>
      </c>
      <c r="R282" s="1321" t="e">
        <f t="shared" si="141"/>
        <v>#DIV/0!</v>
      </c>
      <c r="S282" s="1321" t="e">
        <f t="shared" si="141"/>
        <v>#DIV/0!</v>
      </c>
      <c r="T282" s="1321" t="e">
        <f t="shared" si="141"/>
        <v>#DIV/0!</v>
      </c>
      <c r="U282" s="1321" t="e">
        <f t="shared" si="141"/>
        <v>#DIV/0!</v>
      </c>
      <c r="V282" s="1321" t="e">
        <f t="shared" si="141"/>
        <v>#DIV/0!</v>
      </c>
      <c r="W282" s="1321" t="e">
        <f t="shared" si="141"/>
        <v>#DIV/0!</v>
      </c>
      <c r="X282" s="1321" t="e">
        <f t="shared" si="141"/>
        <v>#DIV/0!</v>
      </c>
      <c r="Y282" s="1321" t="e">
        <f t="shared" si="141"/>
        <v>#DIV/0!</v>
      </c>
      <c r="Z282" s="1321" t="e">
        <f t="shared" si="141"/>
        <v>#DIV/0!</v>
      </c>
      <c r="AA282" s="955"/>
      <c r="AB282" s="955"/>
      <c r="AC282" s="953" t="s">
        <v>1090</v>
      </c>
      <c r="AG282" s="950"/>
      <c r="AH282" s="950"/>
      <c r="AI282" s="950"/>
      <c r="AJ282" s="950"/>
      <c r="AK282" s="950"/>
      <c r="AL282" s="950"/>
      <c r="AM282" s="950"/>
      <c r="AN282" s="950"/>
      <c r="AO282" s="950"/>
      <c r="AP282" s="950"/>
      <c r="AQ282" s="950"/>
      <c r="AR282" s="950"/>
      <c r="AS282" s="950"/>
      <c r="AT282" s="950"/>
    </row>
    <row r="283" spans="1:57" s="951" customFormat="1" ht="15">
      <c r="D283" s="952"/>
      <c r="AG283" s="950"/>
      <c r="AH283" s="950"/>
      <c r="AI283" s="950"/>
      <c r="AJ283" s="950"/>
      <c r="AK283" s="950"/>
      <c r="AL283" s="950"/>
      <c r="AM283" s="950"/>
      <c r="AN283" s="950"/>
      <c r="AO283" s="950"/>
      <c r="AP283" s="950"/>
      <c r="AQ283" s="950"/>
      <c r="AR283" s="950"/>
      <c r="AS283" s="950"/>
      <c r="AT283" s="950"/>
    </row>
    <row r="284" spans="1:57">
      <c r="E284" s="887"/>
      <c r="AX284" s="880"/>
      <c r="AY284" s="880"/>
      <c r="AZ284" s="880"/>
      <c r="BA284" s="880"/>
      <c r="BB284" s="880"/>
      <c r="BC284" s="880"/>
      <c r="BD284" s="880"/>
      <c r="BE284" s="880"/>
    </row>
    <row r="285" spans="1:57">
      <c r="E285" s="887"/>
      <c r="AX285" s="880"/>
      <c r="AY285" s="880"/>
      <c r="AZ285" s="880"/>
      <c r="BA285" s="880"/>
      <c r="BB285" s="880"/>
      <c r="BC285" s="880"/>
      <c r="BD285" s="880"/>
      <c r="BE285" s="880"/>
    </row>
    <row r="286" spans="1:57">
      <c r="E286" s="887"/>
      <c r="M286" s="1265"/>
      <c r="N286" s="1265"/>
      <c r="O286" s="1265"/>
      <c r="P286" s="1265"/>
      <c r="Q286" s="1265"/>
      <c r="R286" s="1265"/>
      <c r="S286" s="1265"/>
      <c r="T286" s="1265"/>
      <c r="U286" s="1265"/>
      <c r="V286" s="1265"/>
      <c r="W286" s="1265"/>
      <c r="X286" s="1265"/>
      <c r="Y286" s="1265"/>
      <c r="Z286" s="1265"/>
      <c r="AA286" s="1265"/>
      <c r="AB286" s="1265"/>
      <c r="AX286" s="880"/>
      <c r="AY286" s="880"/>
      <c r="AZ286" s="880"/>
      <c r="BA286" s="880"/>
      <c r="BB286" s="880"/>
      <c r="BC286" s="880"/>
      <c r="BD286" s="880"/>
      <c r="BE286" s="880"/>
    </row>
    <row r="287" spans="1:57">
      <c r="E287" s="887"/>
      <c r="M287" s="1265"/>
      <c r="N287" s="1265"/>
      <c r="O287" s="1265"/>
      <c r="P287" s="1265"/>
      <c r="Q287" s="1265"/>
      <c r="R287" s="1265"/>
      <c r="S287" s="1265"/>
      <c r="T287" s="1265"/>
      <c r="U287" s="1265"/>
      <c r="V287" s="1265"/>
      <c r="W287" s="1265"/>
      <c r="X287" s="1265"/>
      <c r="Y287" s="1265"/>
      <c r="Z287" s="1265"/>
      <c r="AA287" s="1265"/>
      <c r="AB287" s="1265"/>
      <c r="AX287" s="880"/>
      <c r="AY287" s="880"/>
      <c r="AZ287" s="880"/>
      <c r="BA287" s="880"/>
      <c r="BB287" s="880"/>
      <c r="BC287" s="880"/>
      <c r="BD287" s="880"/>
      <c r="BE287" s="880"/>
    </row>
    <row r="288" spans="1:57">
      <c r="E288" s="887"/>
      <c r="M288" s="1265"/>
      <c r="N288" s="1265"/>
      <c r="O288" s="1265"/>
      <c r="P288" s="1265"/>
      <c r="Q288" s="1265"/>
      <c r="R288" s="1265"/>
      <c r="S288" s="1265"/>
      <c r="T288" s="1265"/>
      <c r="U288" s="1265"/>
      <c r="V288" s="1265"/>
      <c r="W288" s="1265"/>
      <c r="X288" s="1265"/>
      <c r="Y288" s="1265"/>
      <c r="Z288" s="1265"/>
      <c r="AA288" s="1265"/>
      <c r="AB288" s="1265"/>
      <c r="AX288" s="880"/>
      <c r="AY288" s="880"/>
      <c r="AZ288" s="880"/>
      <c r="BA288" s="880"/>
      <c r="BB288" s="880"/>
      <c r="BC288" s="880"/>
      <c r="BD288" s="880"/>
      <c r="BE288" s="880"/>
    </row>
    <row r="289" spans="13:28">
      <c r="M289" s="1265"/>
      <c r="N289" s="1265"/>
      <c r="O289" s="1265"/>
      <c r="P289" s="1265"/>
      <c r="Q289" s="1265"/>
      <c r="R289" s="1265"/>
      <c r="S289" s="1265"/>
      <c r="T289" s="1265"/>
      <c r="U289" s="1265"/>
      <c r="V289" s="1265"/>
      <c r="W289" s="1265"/>
      <c r="X289" s="1265"/>
      <c r="Y289" s="1265"/>
      <c r="Z289" s="1265"/>
      <c r="AA289" s="1265"/>
      <c r="AB289" s="1265"/>
    </row>
    <row r="290" spans="13:28">
      <c r="M290" s="1265"/>
      <c r="N290" s="1265"/>
      <c r="O290" s="1265"/>
      <c r="P290" s="1265"/>
      <c r="Q290" s="1265"/>
      <c r="R290" s="1265"/>
      <c r="S290" s="1265"/>
      <c r="T290" s="1265"/>
      <c r="U290" s="1265"/>
      <c r="V290" s="1265"/>
      <c r="W290" s="1265"/>
      <c r="X290" s="1265"/>
      <c r="Y290" s="1265"/>
      <c r="Z290" s="1265"/>
      <c r="AA290" s="1265"/>
      <c r="AB290" s="1265"/>
    </row>
    <row r="291" spans="13:28">
      <c r="M291" s="1265"/>
      <c r="N291" s="1265"/>
      <c r="O291" s="1265"/>
      <c r="P291" s="1265"/>
      <c r="Q291" s="1265"/>
      <c r="R291" s="1265"/>
      <c r="S291" s="1265"/>
      <c r="T291" s="1265"/>
      <c r="U291" s="1265"/>
      <c r="V291" s="1265"/>
      <c r="W291" s="1265"/>
      <c r="X291" s="1265"/>
      <c r="Y291" s="1265"/>
      <c r="Z291" s="1265"/>
      <c r="AA291" s="1265"/>
      <c r="AB291" s="1265"/>
    </row>
    <row r="292" spans="13:28">
      <c r="M292" s="1265"/>
      <c r="N292" s="1265"/>
      <c r="O292" s="1265"/>
      <c r="P292" s="1265"/>
      <c r="Q292" s="1265"/>
      <c r="R292" s="1265"/>
      <c r="S292" s="1265"/>
      <c r="T292" s="1265"/>
      <c r="U292" s="1265"/>
      <c r="V292" s="1265"/>
      <c r="W292" s="1265"/>
      <c r="X292" s="1265"/>
      <c r="Y292" s="1265"/>
      <c r="Z292" s="1265"/>
      <c r="AA292" s="1265"/>
      <c r="AB292" s="1265"/>
    </row>
    <row r="293" spans="13:28">
      <c r="M293" s="1265"/>
      <c r="N293" s="1265"/>
      <c r="O293" s="1265"/>
      <c r="P293" s="1265"/>
      <c r="Q293" s="1265"/>
      <c r="R293" s="1265"/>
      <c r="S293" s="1265"/>
      <c r="T293" s="1265"/>
      <c r="U293" s="1265"/>
      <c r="V293" s="1265"/>
      <c r="W293" s="1265"/>
      <c r="X293" s="1265"/>
      <c r="Y293" s="1265"/>
      <c r="Z293" s="1265"/>
      <c r="AA293" s="1265"/>
      <c r="AB293" s="1265"/>
    </row>
    <row r="294" spans="13:28">
      <c r="M294" s="1265"/>
      <c r="N294" s="1265"/>
      <c r="O294" s="1265"/>
      <c r="P294" s="1265"/>
      <c r="Q294" s="1265"/>
      <c r="R294" s="1265"/>
      <c r="S294" s="1265"/>
      <c r="T294" s="1265"/>
      <c r="U294" s="1265"/>
      <c r="V294" s="1265"/>
      <c r="W294" s="1265"/>
      <c r="X294" s="1265"/>
      <c r="Y294" s="1265"/>
      <c r="Z294" s="1265"/>
      <c r="AA294" s="1265"/>
      <c r="AB294" s="1265"/>
    </row>
    <row r="295" spans="13:28">
      <c r="M295" s="1265"/>
      <c r="N295" s="1265"/>
      <c r="O295" s="1265"/>
      <c r="P295" s="1265"/>
      <c r="Q295" s="1265"/>
      <c r="R295" s="1265"/>
      <c r="S295" s="1265"/>
      <c r="T295" s="1265"/>
      <c r="U295" s="1265"/>
      <c r="V295" s="1265"/>
      <c r="W295" s="1265"/>
      <c r="X295" s="1265"/>
      <c r="Y295" s="1265"/>
      <c r="Z295" s="1265"/>
      <c r="AA295" s="1265"/>
      <c r="AB295" s="1265"/>
    </row>
    <row r="296" spans="13:28">
      <c r="M296" s="1265"/>
      <c r="N296" s="1265"/>
      <c r="O296" s="1265"/>
      <c r="P296" s="1265"/>
      <c r="Q296" s="1265"/>
      <c r="R296" s="1265"/>
      <c r="S296" s="1265"/>
      <c r="T296" s="1265"/>
      <c r="U296" s="1265"/>
      <c r="V296" s="1265"/>
      <c r="W296" s="1265"/>
      <c r="X296" s="1265"/>
      <c r="Y296" s="1265"/>
      <c r="Z296" s="1265"/>
      <c r="AA296" s="1265"/>
      <c r="AB296" s="1265"/>
    </row>
  </sheetData>
  <mergeCells count="2">
    <mergeCell ref="AH1:AK1"/>
    <mergeCell ref="AF2:AJ2"/>
  </mergeCells>
  <phoneticPr fontId="18" type="noConversion"/>
  <conditionalFormatting sqref="AH166:AJ189 AH136:AJ136 AH146:AJ148 AH158:AJ160 AG188:AK188 AJ224:AJ226 AK130:AL130 AH130:AJ133 AH123:AJ124 AH63:AJ70 AH73:AJ74 AH76:AJ77 AK67:AL86 AH86:AJ87 AK88:AL91 AH79:AJ83 AK97:AL108 AK33:AL55 AK57:AL64 AH56:AJ57 AH52:AJ53 AH36:AJ37 AH59:AJ59 AH40:AJ41 AH44:AJ45 AH48:AJ49 AH109:AJ109 AH113:AJ113 AK4:AK109 AH95:AJ96 AH120:AJ121 AH11:AJ12 AH20:AJ21 AK4:AL30 AH29:AJ33 AH91:AJ93 AK94:AL95 AK111:AL128 AE177:AE179 AE175 AE181 AE183 AE185 AE168:AE170 AF168:AJ187 AK130:AK226">
    <cfRule type="cellIs" priority="78" stopIfTrue="1" operator="equal">
      <formula>"n.d."</formula>
    </cfRule>
    <cfRule type="cellIs" dxfId="5" priority="79" stopIfTrue="1" operator="between">
      <formula>-0.15</formula>
      <formula>-0.05</formula>
    </cfRule>
    <cfRule type="cellIs" dxfId="4" priority="80" stopIfTrue="1" operator="between">
      <formula>0.05</formula>
      <formula>0.15</formula>
    </cfRule>
    <cfRule type="cellIs" dxfId="3" priority="81" stopIfTrue="1" operator="between">
      <formula>-0.3</formula>
      <formula>-0.15</formula>
    </cfRule>
    <cfRule type="cellIs" dxfId="2" priority="82" stopIfTrue="1" operator="between">
      <formula>0.15</formula>
      <formula>0.3</formula>
    </cfRule>
    <cfRule type="cellIs" dxfId="1" priority="83" stopIfTrue="1" operator="lessThan">
      <formula>-0.3</formula>
    </cfRule>
    <cfRule type="cellIs" dxfId="0" priority="84" stopIfTrue="1" operator="greaterThan">
      <formula>0.3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AZ34"/>
  <sheetViews>
    <sheetView zoomScale="80" zoomScaleNormal="80" workbookViewId="0"/>
  </sheetViews>
  <sheetFormatPr defaultColWidth="11.42578125" defaultRowHeight="12.75"/>
  <cols>
    <col min="1" max="1" width="10.28515625" customWidth="1"/>
    <col min="2" max="2" width="47.140625" customWidth="1"/>
    <col min="3" max="3" width="16" customWidth="1"/>
    <col min="4" max="4" width="6.140625" customWidth="1"/>
    <col min="5" max="5" width="11.42578125" customWidth="1"/>
    <col min="6" max="11" width="11.42578125" hidden="1" customWidth="1"/>
    <col min="12" max="12" width="7.28515625" hidden="1" customWidth="1"/>
    <col min="13" max="15" width="11.42578125" hidden="1" customWidth="1"/>
    <col min="16" max="31" width="11.42578125" customWidth="1"/>
    <col min="32" max="52" width="11.42578125" style="1425"/>
  </cols>
  <sheetData>
    <row r="1" spans="1:52" s="372" customFormat="1" ht="26.25">
      <c r="A1" s="367" t="s">
        <v>352</v>
      </c>
      <c r="B1" s="368"/>
      <c r="C1" s="368"/>
      <c r="D1" s="369"/>
      <c r="E1" s="370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480">
        <v>6</v>
      </c>
      <c r="Q1" s="480">
        <v>7</v>
      </c>
      <c r="R1" s="480">
        <v>8</v>
      </c>
      <c r="S1" s="480">
        <v>9</v>
      </c>
      <c r="T1" s="480">
        <v>10</v>
      </c>
      <c r="U1" s="480">
        <v>11</v>
      </c>
      <c r="V1" s="480">
        <v>12</v>
      </c>
      <c r="W1" s="480">
        <v>13</v>
      </c>
      <c r="X1" s="480">
        <v>14</v>
      </c>
      <c r="Y1" s="480">
        <v>15</v>
      </c>
      <c r="Z1" s="480">
        <v>16</v>
      </c>
      <c r="AA1" s="480"/>
      <c r="AB1" s="480"/>
      <c r="AC1" s="368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</row>
    <row r="2" spans="1:52" s="4" customFormat="1" ht="18.75" customHeight="1">
      <c r="A2" s="70"/>
      <c r="D2" s="48"/>
      <c r="E2" s="74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AB2" s="1425"/>
      <c r="AE2" s="202"/>
      <c r="AF2" s="1425"/>
      <c r="AG2" s="1425"/>
      <c r="AH2" s="1425"/>
      <c r="AI2" s="1425"/>
      <c r="AJ2" s="1425"/>
      <c r="AK2" s="1425"/>
      <c r="AL2" s="1425"/>
      <c r="AM2" s="1425"/>
      <c r="AN2" s="1425"/>
      <c r="AO2" s="1425"/>
      <c r="AP2" s="1425"/>
      <c r="AQ2" s="1425"/>
      <c r="AR2" s="1425"/>
      <c r="AS2" s="1425"/>
      <c r="AT2" s="1425"/>
      <c r="AU2" s="1425"/>
      <c r="AV2" s="1425"/>
      <c r="AW2" s="1425"/>
      <c r="AX2" s="1425"/>
      <c r="AY2" s="1425"/>
      <c r="AZ2" s="1425"/>
    </row>
    <row r="3" spans="1:52" s="290" customFormat="1" ht="12.75" customHeight="1">
      <c r="A3" s="373" t="s">
        <v>2225</v>
      </c>
      <c r="B3" s="374"/>
      <c r="C3" s="374"/>
      <c r="D3" s="375" t="s">
        <v>696</v>
      </c>
      <c r="E3" s="375" t="s">
        <v>2513</v>
      </c>
      <c r="F3" s="376">
        <v>1990</v>
      </c>
      <c r="G3" s="376">
        <v>1991</v>
      </c>
      <c r="H3" s="376">
        <v>1992</v>
      </c>
      <c r="I3" s="376">
        <v>1993</v>
      </c>
      <c r="J3" s="376">
        <v>1994</v>
      </c>
      <c r="K3" s="376">
        <v>1995</v>
      </c>
      <c r="L3" s="376">
        <v>1996</v>
      </c>
      <c r="M3" s="376">
        <v>1997</v>
      </c>
      <c r="N3" s="376">
        <v>1998</v>
      </c>
      <c r="O3" s="376">
        <v>1999</v>
      </c>
      <c r="P3" s="376">
        <v>2000</v>
      </c>
      <c r="Q3" s="376">
        <f t="shared" ref="Q3:Y3" si="0">P3+1</f>
        <v>2001</v>
      </c>
      <c r="R3" s="376">
        <f t="shared" si="0"/>
        <v>2002</v>
      </c>
      <c r="S3" s="376">
        <f t="shared" si="0"/>
        <v>2003</v>
      </c>
      <c r="T3" s="376">
        <f t="shared" si="0"/>
        <v>2004</v>
      </c>
      <c r="U3" s="376">
        <f t="shared" si="0"/>
        <v>2005</v>
      </c>
      <c r="V3" s="376">
        <f t="shared" si="0"/>
        <v>2006</v>
      </c>
      <c r="W3" s="376">
        <f t="shared" si="0"/>
        <v>2007</v>
      </c>
      <c r="X3" s="377">
        <f t="shared" si="0"/>
        <v>2008</v>
      </c>
      <c r="Y3" s="377">
        <f t="shared" si="0"/>
        <v>2009</v>
      </c>
      <c r="Z3" s="377">
        <v>2010</v>
      </c>
      <c r="AA3" s="377">
        <v>2011</v>
      </c>
      <c r="AB3" s="377">
        <v>2012</v>
      </c>
      <c r="AC3" s="378" t="s">
        <v>697</v>
      </c>
      <c r="AD3" s="379" t="s">
        <v>698</v>
      </c>
      <c r="AE3" s="202"/>
      <c r="AF3" s="1425"/>
      <c r="AG3" s="1425"/>
      <c r="AH3" s="1425"/>
      <c r="AI3" s="1425"/>
      <c r="AJ3" s="1425"/>
      <c r="AK3" s="1425"/>
      <c r="AL3" s="1425"/>
      <c r="AM3" s="1425"/>
      <c r="AN3" s="1425"/>
      <c r="AO3" s="1425"/>
      <c r="AP3" s="1425"/>
      <c r="AQ3" s="1425"/>
      <c r="AR3" s="1425"/>
      <c r="AS3" s="1425"/>
      <c r="AT3" s="1425"/>
      <c r="AU3" s="1425"/>
      <c r="AV3" s="1425"/>
      <c r="AW3" s="1425"/>
      <c r="AX3" s="1425"/>
      <c r="AY3" s="1425"/>
      <c r="AZ3" s="1425"/>
    </row>
    <row r="4" spans="1:52" s="630" customFormat="1" ht="12.75" customHeight="1">
      <c r="A4" s="628" t="s">
        <v>509</v>
      </c>
      <c r="B4" s="1142" t="s">
        <v>2225</v>
      </c>
      <c r="C4" s="1142"/>
      <c r="D4" s="22" t="s">
        <v>1080</v>
      </c>
      <c r="E4" s="623" t="s">
        <v>1104</v>
      </c>
      <c r="F4" s="627">
        <f>'Macro '!F94</f>
        <v>0</v>
      </c>
      <c r="G4" s="627">
        <f>'Macro '!G94</f>
        <v>0</v>
      </c>
      <c r="H4" s="627">
        <f>'Macro '!H94</f>
        <v>0</v>
      </c>
      <c r="I4" s="627">
        <f>'Macro '!I94</f>
        <v>0</v>
      </c>
      <c r="J4" s="627">
        <f>'Macro '!J94</f>
        <v>0</v>
      </c>
      <c r="K4" s="627"/>
      <c r="L4" s="627"/>
      <c r="M4" s="1266"/>
      <c r="N4" s="1266"/>
      <c r="O4" s="1266"/>
      <c r="P4" s="1266"/>
      <c r="Q4" s="1266"/>
      <c r="R4" s="1266"/>
      <c r="S4" s="1266"/>
      <c r="T4" s="1266"/>
      <c r="U4" s="1266"/>
      <c r="V4" s="1266"/>
      <c r="W4" s="1266"/>
      <c r="X4" s="1266"/>
      <c r="Y4" s="1266"/>
      <c r="Z4" s="1266"/>
      <c r="AA4" s="1266"/>
      <c r="AB4" s="1266"/>
      <c r="AC4" s="629"/>
      <c r="AE4" s="632"/>
    </row>
    <row r="5" spans="1:52" s="391" customFormat="1">
      <c r="A5" s="397" t="s">
        <v>1076</v>
      </c>
      <c r="B5" s="391" t="s">
        <v>2166</v>
      </c>
      <c r="C5" s="391" t="s">
        <v>896</v>
      </c>
      <c r="D5" s="2" t="s">
        <v>1080</v>
      </c>
      <c r="E5" s="406" t="s">
        <v>1104</v>
      </c>
      <c r="F5" s="407"/>
      <c r="G5" s="407"/>
      <c r="H5" s="407"/>
      <c r="I5" s="407"/>
      <c r="J5" s="407"/>
      <c r="K5" s="407"/>
      <c r="L5" s="407"/>
      <c r="M5" s="1209"/>
      <c r="N5" s="1209"/>
      <c r="O5" s="1209"/>
      <c r="P5" s="1209"/>
      <c r="Q5" s="1209"/>
      <c r="R5" s="1209"/>
      <c r="S5" s="1209"/>
      <c r="T5" s="1209"/>
      <c r="U5" s="1209"/>
      <c r="V5" s="1209"/>
      <c r="W5" s="1209"/>
      <c r="X5" s="1209"/>
      <c r="Y5" s="1209"/>
      <c r="Z5" s="1209"/>
      <c r="AA5" s="1209"/>
      <c r="AB5" s="1209"/>
      <c r="AC5" s="420"/>
      <c r="AD5" s="408"/>
    </row>
    <row r="6" spans="1:52" s="391" customFormat="1">
      <c r="A6" s="397" t="s">
        <v>2226</v>
      </c>
      <c r="B6" s="391" t="s">
        <v>2227</v>
      </c>
      <c r="C6" s="391" t="s">
        <v>918</v>
      </c>
      <c r="D6" s="2" t="s">
        <v>1080</v>
      </c>
      <c r="E6" s="406" t="s">
        <v>1104</v>
      </c>
      <c r="F6" s="407"/>
      <c r="G6" s="407"/>
      <c r="H6" s="407"/>
      <c r="I6" s="407"/>
      <c r="J6" s="407"/>
      <c r="K6" s="407"/>
      <c r="L6" s="407"/>
      <c r="M6" s="1209"/>
      <c r="N6" s="1209"/>
      <c r="O6" s="1209"/>
      <c r="P6" s="1209"/>
      <c r="Q6" s="1209"/>
      <c r="R6" s="1209"/>
      <c r="S6" s="1209"/>
      <c r="T6" s="1209"/>
      <c r="U6" s="1209"/>
      <c r="V6" s="1209"/>
      <c r="W6" s="1209"/>
      <c r="X6" s="1209"/>
      <c r="Y6" s="1209"/>
      <c r="Z6" s="1209"/>
      <c r="AA6" s="1209"/>
      <c r="AB6" s="1209"/>
      <c r="AC6" s="420"/>
      <c r="AD6" s="408"/>
    </row>
    <row r="7" spans="1:52" s="391" customFormat="1">
      <c r="A7" s="397" t="s">
        <v>1077</v>
      </c>
      <c r="B7" s="391" t="s">
        <v>2170</v>
      </c>
      <c r="C7" s="391" t="s">
        <v>897</v>
      </c>
      <c r="D7" s="2" t="s">
        <v>1080</v>
      </c>
      <c r="E7" s="406" t="s">
        <v>1104</v>
      </c>
      <c r="F7" s="407"/>
      <c r="G7" s="407"/>
      <c r="H7" s="407"/>
      <c r="I7" s="407"/>
      <c r="J7" s="407"/>
      <c r="K7" s="407"/>
      <c r="L7" s="407"/>
      <c r="M7" s="1209"/>
      <c r="N7" s="1209"/>
      <c r="O7" s="1209"/>
      <c r="P7" s="1209"/>
      <c r="Q7" s="1209"/>
      <c r="R7" s="1209"/>
      <c r="S7" s="1209"/>
      <c r="T7" s="1209"/>
      <c r="U7" s="1209"/>
      <c r="V7" s="1209"/>
      <c r="W7" s="1209"/>
      <c r="X7" s="1209"/>
      <c r="Y7" s="1209"/>
      <c r="Z7" s="1209"/>
      <c r="AA7" s="1209"/>
      <c r="AB7" s="1209"/>
      <c r="AC7" s="420"/>
      <c r="AD7" s="408"/>
    </row>
    <row r="8" spans="1:52">
      <c r="A8" s="2" t="s">
        <v>2529</v>
      </c>
      <c r="B8" s="2" t="s">
        <v>2167</v>
      </c>
      <c r="C8" s="2"/>
      <c r="D8" s="2" t="s">
        <v>1080</v>
      </c>
      <c r="E8" s="406" t="s">
        <v>1104</v>
      </c>
      <c r="M8" s="1208"/>
      <c r="N8" s="1208"/>
      <c r="O8" s="1208"/>
      <c r="P8" s="1208"/>
      <c r="Q8" s="1208"/>
      <c r="R8" s="1208"/>
      <c r="S8" s="1208"/>
      <c r="T8" s="1208"/>
      <c r="U8" s="1208"/>
      <c r="V8" s="1208"/>
      <c r="W8" s="1208"/>
      <c r="X8" s="1208"/>
      <c r="Y8" s="1208"/>
      <c r="Z8" s="1208"/>
      <c r="AA8" s="1208"/>
      <c r="AB8" s="1208"/>
      <c r="AE8" s="4"/>
    </row>
    <row r="9" spans="1:52">
      <c r="A9" s="2" t="s">
        <v>2530</v>
      </c>
      <c r="B9" s="2" t="s">
        <v>2168</v>
      </c>
      <c r="C9" s="2"/>
      <c r="D9" s="2" t="s">
        <v>1080</v>
      </c>
      <c r="E9" s="406" t="s">
        <v>1104</v>
      </c>
      <c r="M9" s="1210"/>
      <c r="N9" s="1210"/>
      <c r="O9" s="1210"/>
      <c r="P9" s="1210"/>
      <c r="Q9" s="1210"/>
      <c r="R9" s="1210"/>
      <c r="S9" s="1210"/>
      <c r="T9" s="1210"/>
      <c r="U9" s="1210"/>
      <c r="V9" s="1210"/>
      <c r="W9" s="1210"/>
      <c r="X9" s="1210"/>
      <c r="Y9" s="1210"/>
      <c r="Z9" s="1210"/>
      <c r="AA9" s="1210"/>
      <c r="AB9" s="1210"/>
      <c r="AE9" s="4"/>
    </row>
    <row r="10" spans="1:52">
      <c r="A10" s="2" t="s">
        <v>2734</v>
      </c>
      <c r="B10" s="2" t="s">
        <v>2735</v>
      </c>
      <c r="C10" s="2"/>
      <c r="D10" s="2"/>
      <c r="E10" s="406"/>
      <c r="M10" s="1210"/>
      <c r="N10" s="1210"/>
      <c r="O10" s="1210"/>
      <c r="P10" s="1210"/>
      <c r="Q10" s="1210"/>
      <c r="R10" s="1210"/>
      <c r="S10" s="1210"/>
      <c r="T10" s="1210"/>
      <c r="U10" s="1210"/>
      <c r="V10" s="1210"/>
      <c r="W10" s="1210"/>
      <c r="X10" s="1210"/>
      <c r="Y10" s="1210"/>
      <c r="Z10" s="1210"/>
      <c r="AA10" s="1210"/>
      <c r="AB10" s="1210"/>
      <c r="AE10" s="4"/>
    </row>
    <row r="11" spans="1:52">
      <c r="A11" s="2" t="s">
        <v>2531</v>
      </c>
      <c r="B11" s="2" t="s">
        <v>2169</v>
      </c>
      <c r="C11" s="2"/>
      <c r="D11" s="2" t="s">
        <v>1080</v>
      </c>
      <c r="E11" s="406" t="s">
        <v>1104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E11" s="4"/>
    </row>
    <row r="12" spans="1:52">
      <c r="AE12" s="4"/>
    </row>
    <row r="13" spans="1:52" s="290" customFormat="1" ht="12.75" customHeight="1">
      <c r="A13" s="373" t="s">
        <v>1019</v>
      </c>
      <c r="B13" s="374"/>
      <c r="C13" s="374"/>
      <c r="D13" s="375"/>
      <c r="E13" s="375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7"/>
      <c r="Y13" s="377"/>
      <c r="Z13" s="377"/>
      <c r="AA13" s="377"/>
      <c r="AB13" s="377"/>
      <c r="AC13" s="378"/>
      <c r="AD13" s="379"/>
      <c r="AE13" s="202"/>
      <c r="AF13" s="1425"/>
      <c r="AG13" s="1425"/>
      <c r="AH13" s="1425"/>
      <c r="AI13" s="1425"/>
      <c r="AJ13" s="1425"/>
      <c r="AK13" s="1425"/>
      <c r="AL13" s="1425"/>
      <c r="AM13" s="1425"/>
      <c r="AN13" s="1425"/>
      <c r="AO13" s="1425"/>
      <c r="AP13" s="1425"/>
      <c r="AQ13" s="1425"/>
      <c r="AR13" s="1425"/>
      <c r="AS13" s="1425"/>
      <c r="AT13" s="1425"/>
      <c r="AU13" s="1425"/>
      <c r="AV13" s="1425"/>
      <c r="AW13" s="1425"/>
      <c r="AX13" s="1425"/>
      <c r="AY13" s="1425"/>
      <c r="AZ13" s="1425"/>
    </row>
    <row r="14" spans="1:52" s="2" customFormat="1">
      <c r="A14" s="30" t="s">
        <v>2523</v>
      </c>
      <c r="B14" s="2" t="s">
        <v>2171</v>
      </c>
      <c r="D14" s="2" t="s">
        <v>1080</v>
      </c>
      <c r="E14" s="21" t="s">
        <v>390</v>
      </c>
      <c r="F14" s="30"/>
      <c r="G14" s="30"/>
      <c r="H14" s="30"/>
      <c r="I14" s="30"/>
      <c r="J14" s="30"/>
      <c r="K14" s="30"/>
      <c r="L14" s="30"/>
      <c r="M14" s="30"/>
      <c r="N14" s="30"/>
      <c r="O14" s="54"/>
      <c r="P14" s="54"/>
      <c r="Q14" s="54"/>
      <c r="R14" s="54"/>
      <c r="S14" s="54"/>
      <c r="T14" s="54"/>
      <c r="U14" s="54"/>
      <c r="V14" s="66"/>
      <c r="W14" s="30"/>
    </row>
    <row r="15" spans="1:52">
      <c r="A15" s="2" t="s">
        <v>2524</v>
      </c>
      <c r="B15" s="2" t="s">
        <v>1676</v>
      </c>
      <c r="C15" s="2"/>
      <c r="D15" s="2" t="s">
        <v>1080</v>
      </c>
      <c r="E15" s="21" t="s">
        <v>390</v>
      </c>
    </row>
    <row r="16" spans="1:52">
      <c r="A16" s="2" t="s">
        <v>2525</v>
      </c>
      <c r="B16" s="2" t="s">
        <v>2172</v>
      </c>
      <c r="C16" s="2"/>
      <c r="D16" s="2" t="s">
        <v>1080</v>
      </c>
      <c r="E16" s="21" t="s">
        <v>390</v>
      </c>
    </row>
    <row r="17" spans="1:52">
      <c r="A17" s="2" t="s">
        <v>2736</v>
      </c>
      <c r="B17" s="2" t="s">
        <v>2737</v>
      </c>
      <c r="C17" s="2"/>
      <c r="D17" s="2"/>
      <c r="E17" s="21"/>
    </row>
    <row r="18" spans="1:52">
      <c r="A18" s="2" t="s">
        <v>2526</v>
      </c>
      <c r="B18" s="2" t="s">
        <v>2173</v>
      </c>
      <c r="C18" s="2"/>
      <c r="D18" s="2" t="s">
        <v>1080</v>
      </c>
      <c r="E18" s="21" t="s">
        <v>390</v>
      </c>
      <c r="F18" s="360"/>
      <c r="R18" s="360"/>
    </row>
    <row r="19" spans="1:52">
      <c r="A19" s="2" t="s">
        <v>2527</v>
      </c>
      <c r="B19" s="2" t="s">
        <v>2174</v>
      </c>
      <c r="C19" s="2"/>
      <c r="D19" s="2" t="s">
        <v>1080</v>
      </c>
      <c r="E19" s="21" t="s">
        <v>730</v>
      </c>
      <c r="M19" s="1218"/>
      <c r="N19" s="1218"/>
      <c r="O19" s="1218"/>
      <c r="P19" s="1150"/>
      <c r="Q19" s="1150"/>
      <c r="R19" s="1218"/>
      <c r="S19" s="1150"/>
      <c r="T19" s="1150"/>
      <c r="U19" s="1150"/>
      <c r="V19" s="1150"/>
      <c r="W19" s="1150"/>
      <c r="X19" s="1150"/>
      <c r="Y19" s="1150"/>
      <c r="Z19" s="1218"/>
      <c r="AA19" s="1218"/>
      <c r="AB19" s="1218"/>
    </row>
    <row r="20" spans="1:52">
      <c r="A20" s="2" t="s">
        <v>2528</v>
      </c>
      <c r="B20" s="2" t="s">
        <v>2175</v>
      </c>
      <c r="C20" s="2"/>
      <c r="D20" s="2" t="s">
        <v>1080</v>
      </c>
      <c r="E20" s="21" t="s">
        <v>730</v>
      </c>
      <c r="M20" s="1218"/>
      <c r="N20" s="1218"/>
      <c r="O20" s="1218"/>
      <c r="P20" s="1150"/>
      <c r="Q20" s="1150"/>
      <c r="R20" s="1218"/>
      <c r="S20" s="1150"/>
      <c r="T20" s="1150"/>
      <c r="U20" s="1150"/>
      <c r="V20" s="1150"/>
      <c r="W20" s="1150"/>
      <c r="X20" s="1150"/>
      <c r="Y20" s="1150"/>
      <c r="Z20" s="1218"/>
      <c r="AA20" s="1218"/>
      <c r="AB20" s="1218"/>
    </row>
    <row r="21" spans="1:52">
      <c r="B21" s="2" t="s">
        <v>2741</v>
      </c>
      <c r="E21" s="21" t="s">
        <v>391</v>
      </c>
    </row>
    <row r="22" spans="1:52" s="290" customFormat="1" ht="12.75" customHeight="1">
      <c r="A22" s="373" t="s">
        <v>1967</v>
      </c>
      <c r="B22" s="374"/>
      <c r="C22" s="374"/>
      <c r="D22" s="375"/>
      <c r="E22" s="375"/>
      <c r="F22" s="1310"/>
      <c r="G22" s="1310"/>
      <c r="H22" s="1310"/>
      <c r="I22" s="1310"/>
      <c r="J22" s="1310"/>
      <c r="K22" s="1310"/>
      <c r="L22" s="1310"/>
      <c r="M22" s="1310"/>
      <c r="N22" s="1310"/>
      <c r="O22" s="1310"/>
      <c r="P22" s="1310"/>
      <c r="Q22" s="1310"/>
      <c r="R22" s="1310"/>
      <c r="S22" s="1310"/>
      <c r="T22" s="1310"/>
      <c r="U22" s="1310"/>
      <c r="V22" s="1310"/>
      <c r="W22" s="1310"/>
      <c r="X22" s="377"/>
      <c r="Y22" s="377"/>
      <c r="Z22" s="377"/>
      <c r="AA22" s="378"/>
      <c r="AB22" s="378"/>
      <c r="AC22" s="379"/>
      <c r="AD22" s="202"/>
      <c r="AE22" s="455"/>
      <c r="AF22" s="1425"/>
      <c r="AG22" s="1425"/>
      <c r="AH22" s="1425"/>
      <c r="AI22" s="1425"/>
      <c r="AJ22" s="1425"/>
      <c r="AK22" s="1425"/>
      <c r="AL22" s="1425"/>
      <c r="AM22" s="1425"/>
      <c r="AN22" s="1425"/>
      <c r="AO22" s="1425"/>
      <c r="AP22" s="1425"/>
      <c r="AQ22" s="1425"/>
      <c r="AR22" s="1425"/>
      <c r="AS22" s="1425"/>
      <c r="AT22" s="1425"/>
      <c r="AU22" s="1425"/>
      <c r="AV22" s="1425"/>
      <c r="AW22" s="1425"/>
      <c r="AX22" s="1425"/>
      <c r="AY22" s="1425"/>
      <c r="AZ22" s="1425"/>
    </row>
    <row r="23" spans="1:52" s="1367" customFormat="1">
      <c r="A23" s="1468" t="s">
        <v>2685</v>
      </c>
      <c r="B23" s="1367" t="s">
        <v>2696</v>
      </c>
      <c r="D23" s="1468" t="s">
        <v>1080</v>
      </c>
      <c r="E23" s="1387" t="s">
        <v>392</v>
      </c>
      <c r="F23" s="1566" t="e">
        <f>F20/F19*100</f>
        <v>#DIV/0!</v>
      </c>
      <c r="G23" s="1566" t="e">
        <f t="shared" ref="G23:AA23" si="1">G20/G19*100</f>
        <v>#DIV/0!</v>
      </c>
      <c r="H23" s="1566" t="e">
        <f t="shared" si="1"/>
        <v>#DIV/0!</v>
      </c>
      <c r="I23" s="1566" t="e">
        <f t="shared" si="1"/>
        <v>#DIV/0!</v>
      </c>
      <c r="J23" s="1566" t="e">
        <f t="shared" si="1"/>
        <v>#DIV/0!</v>
      </c>
      <c r="K23" s="1566" t="e">
        <f t="shared" si="1"/>
        <v>#DIV/0!</v>
      </c>
      <c r="L23" s="1566" t="e">
        <f t="shared" si="1"/>
        <v>#DIV/0!</v>
      </c>
      <c r="M23" s="1566" t="e">
        <f t="shared" si="1"/>
        <v>#DIV/0!</v>
      </c>
      <c r="N23" s="1566" t="e">
        <f t="shared" si="1"/>
        <v>#DIV/0!</v>
      </c>
      <c r="O23" s="1566" t="e">
        <f t="shared" si="1"/>
        <v>#DIV/0!</v>
      </c>
      <c r="P23" s="1566" t="e">
        <f t="shared" si="1"/>
        <v>#DIV/0!</v>
      </c>
      <c r="Q23" s="1566" t="e">
        <f t="shared" si="1"/>
        <v>#DIV/0!</v>
      </c>
      <c r="R23" s="1566" t="e">
        <f t="shared" si="1"/>
        <v>#DIV/0!</v>
      </c>
      <c r="S23" s="1566" t="e">
        <f t="shared" si="1"/>
        <v>#DIV/0!</v>
      </c>
      <c r="T23" s="1566" t="e">
        <f t="shared" si="1"/>
        <v>#DIV/0!</v>
      </c>
      <c r="U23" s="1566" t="e">
        <f t="shared" si="1"/>
        <v>#DIV/0!</v>
      </c>
      <c r="V23" s="1566" t="e">
        <f t="shared" si="1"/>
        <v>#DIV/0!</v>
      </c>
      <c r="W23" s="1566" t="e">
        <f t="shared" si="1"/>
        <v>#DIV/0!</v>
      </c>
      <c r="X23" s="1566" t="e">
        <f t="shared" si="1"/>
        <v>#DIV/0!</v>
      </c>
      <c r="Y23" s="1566" t="e">
        <f t="shared" si="1"/>
        <v>#DIV/0!</v>
      </c>
      <c r="Z23" s="1566" t="e">
        <f t="shared" si="1"/>
        <v>#DIV/0!</v>
      </c>
      <c r="AA23" s="1566" t="e">
        <f t="shared" si="1"/>
        <v>#DIV/0!</v>
      </c>
      <c r="AB23" s="1566" t="e">
        <f t="shared" ref="AB23" si="2">AB20/AB19*100</f>
        <v>#DIV/0!</v>
      </c>
      <c r="AC23" s="1567"/>
      <c r="AD23" s="1567"/>
    </row>
    <row r="24" spans="1:52" s="1367" customFormat="1">
      <c r="A24" s="1468" t="s">
        <v>2686</v>
      </c>
      <c r="B24" s="1367" t="s">
        <v>2697</v>
      </c>
      <c r="D24" s="1468" t="s">
        <v>1080</v>
      </c>
      <c r="E24" s="1367" t="s">
        <v>2705</v>
      </c>
      <c r="F24" s="1566" t="e">
        <f>F20/('Macro '!F24/1000)</f>
        <v>#DIV/0!</v>
      </c>
      <c r="G24" s="1566" t="e">
        <f>G20/('Macro '!G24/1000)</f>
        <v>#DIV/0!</v>
      </c>
      <c r="H24" s="1566" t="e">
        <f>H20/('Macro '!H24/1000)</f>
        <v>#DIV/0!</v>
      </c>
      <c r="I24" s="1566" t="e">
        <f>I20/('Macro '!I24/1000)</f>
        <v>#DIV/0!</v>
      </c>
      <c r="J24" s="1566" t="e">
        <f>J20/('Macro '!J24/1000)</f>
        <v>#DIV/0!</v>
      </c>
      <c r="K24" s="1566" t="e">
        <f>K20/('Macro '!K24/1000)</f>
        <v>#DIV/0!</v>
      </c>
      <c r="L24" s="1566" t="e">
        <f>L20/('Macro '!L24/1000)</f>
        <v>#DIV/0!</v>
      </c>
      <c r="M24" s="1566" t="e">
        <f>M20/('Macro '!M24/1000)</f>
        <v>#DIV/0!</v>
      </c>
      <c r="N24" s="1566" t="e">
        <f>N20/('Macro '!N24/1000)</f>
        <v>#DIV/0!</v>
      </c>
      <c r="O24" s="1566" t="e">
        <f>O20/('Macro '!O24/1000)</f>
        <v>#DIV/0!</v>
      </c>
      <c r="P24" s="1566" t="e">
        <f>P20/('Macro '!P24/1000)</f>
        <v>#DIV/0!</v>
      </c>
      <c r="Q24" s="1566" t="e">
        <f>Q20/('Macro '!Q24/1000)</f>
        <v>#DIV/0!</v>
      </c>
      <c r="R24" s="1566" t="e">
        <f>R20/('Macro '!R24/1000)</f>
        <v>#DIV/0!</v>
      </c>
      <c r="S24" s="1566" t="e">
        <f>S20/('Macro '!S24/1000)</f>
        <v>#DIV/0!</v>
      </c>
      <c r="T24" s="1566" t="e">
        <f>T20/('Macro '!T24/1000)</f>
        <v>#DIV/0!</v>
      </c>
      <c r="U24" s="1566" t="e">
        <f>U20/('Macro '!U24/1000)</f>
        <v>#DIV/0!</v>
      </c>
      <c r="V24" s="1566" t="e">
        <f>V20/('Macro '!V24/1000)</f>
        <v>#DIV/0!</v>
      </c>
      <c r="W24" s="1566" t="e">
        <f>W20/('Macro '!W24/1000)</f>
        <v>#DIV/0!</v>
      </c>
      <c r="X24" s="1566" t="e">
        <f>X20/('Macro '!X24/1000)</f>
        <v>#DIV/0!</v>
      </c>
      <c r="Y24" s="1566" t="e">
        <f>Y20/('Macro '!Y24/1000)</f>
        <v>#DIV/0!</v>
      </c>
      <c r="Z24" s="1566" t="e">
        <f>Z20/('Macro '!Z24/1000)</f>
        <v>#DIV/0!</v>
      </c>
      <c r="AA24" s="1566" t="e">
        <f>AA20/('Macro '!AA24/1000)</f>
        <v>#DIV/0!</v>
      </c>
      <c r="AB24" s="1566" t="e">
        <f>AB20/('Macro '!AB24/1000)</f>
        <v>#DIV/0!</v>
      </c>
      <c r="AC24" s="1567"/>
      <c r="AD24" s="1567"/>
    </row>
    <row r="25" spans="1:52" s="1367" customFormat="1">
      <c r="A25" s="1367" t="s">
        <v>2687</v>
      </c>
      <c r="B25" s="1367" t="s">
        <v>2698</v>
      </c>
      <c r="D25" s="1468" t="s">
        <v>1080</v>
      </c>
      <c r="E25" s="1367" t="s">
        <v>2706</v>
      </c>
      <c r="F25" s="1566" t="e">
        <f>F18/'Macro '!F24*1000</f>
        <v>#DIV/0!</v>
      </c>
      <c r="G25" s="1566" t="e">
        <f>G18/'Macro '!G24*1000</f>
        <v>#DIV/0!</v>
      </c>
      <c r="H25" s="1566" t="e">
        <f>H18/'Macro '!H24*1000</f>
        <v>#DIV/0!</v>
      </c>
      <c r="I25" s="1566" t="e">
        <f>I18/'Macro '!I24*1000</f>
        <v>#DIV/0!</v>
      </c>
      <c r="J25" s="1566" t="e">
        <f>J18/'Macro '!J24*1000</f>
        <v>#DIV/0!</v>
      </c>
      <c r="K25" s="1566" t="e">
        <f>K18/'Macro '!K24*1000</f>
        <v>#DIV/0!</v>
      </c>
      <c r="L25" s="1566" t="e">
        <f>L18/'Macro '!L24*1000</f>
        <v>#DIV/0!</v>
      </c>
      <c r="M25" s="1566" t="e">
        <f>M18/'Macro '!M24*1000</f>
        <v>#DIV/0!</v>
      </c>
      <c r="N25" s="1566" t="e">
        <f>N18/'Macro '!N24*1000</f>
        <v>#DIV/0!</v>
      </c>
      <c r="O25" s="1566" t="e">
        <f>O18/'Macro '!O24*1000</f>
        <v>#DIV/0!</v>
      </c>
      <c r="P25" s="1566" t="e">
        <f>P18/'Macro '!P24*1000</f>
        <v>#DIV/0!</v>
      </c>
      <c r="Q25" s="1566" t="e">
        <f>Q18/'Macro '!Q24*1000</f>
        <v>#DIV/0!</v>
      </c>
      <c r="R25" s="1566" t="e">
        <f>R18/'Macro '!R24*1000</f>
        <v>#DIV/0!</v>
      </c>
      <c r="S25" s="1566" t="e">
        <f>S18/'Macro '!S24*1000</f>
        <v>#DIV/0!</v>
      </c>
      <c r="T25" s="1566" t="e">
        <f>T18/'Macro '!T24*1000</f>
        <v>#DIV/0!</v>
      </c>
      <c r="U25" s="1566" t="e">
        <f>U18/'Macro '!U24*1000</f>
        <v>#DIV/0!</v>
      </c>
      <c r="V25" s="1566" t="e">
        <f>V18/'Macro '!V24*1000</f>
        <v>#DIV/0!</v>
      </c>
      <c r="W25" s="1566" t="e">
        <f>W18/'Macro '!W24*1000</f>
        <v>#DIV/0!</v>
      </c>
      <c r="X25" s="1566" t="e">
        <f>X18/'Macro '!X24*1000</f>
        <v>#DIV/0!</v>
      </c>
      <c r="Y25" s="1566" t="e">
        <f>Y18/'Macro '!Y24*1000</f>
        <v>#DIV/0!</v>
      </c>
      <c r="Z25" s="1566" t="e">
        <f>Z18/'Macro '!Z24*1000</f>
        <v>#DIV/0!</v>
      </c>
      <c r="AA25" s="1566" t="e">
        <f>AA18/'Macro '!AA24*1000</f>
        <v>#DIV/0!</v>
      </c>
      <c r="AB25" s="1566" t="e">
        <f>AB18/'Macro '!AB24*1000</f>
        <v>#DIV/0!</v>
      </c>
      <c r="AC25" s="1567"/>
      <c r="AD25" s="1567"/>
    </row>
    <row r="26" spans="1:52" s="1367" customFormat="1">
      <c r="A26" s="1367" t="s">
        <v>2688</v>
      </c>
      <c r="B26" s="1468" t="s">
        <v>2740</v>
      </c>
      <c r="D26" s="1468" t="s">
        <v>1080</v>
      </c>
      <c r="E26" s="1367" t="s">
        <v>2776</v>
      </c>
      <c r="F26" s="1566" t="e">
        <f>F5/F19*10</f>
        <v>#DIV/0!</v>
      </c>
      <c r="G26" s="1566" t="e">
        <f t="shared" ref="G26:AA26" si="3">G5/G19*10</f>
        <v>#DIV/0!</v>
      </c>
      <c r="H26" s="1566" t="e">
        <f t="shared" si="3"/>
        <v>#DIV/0!</v>
      </c>
      <c r="I26" s="1566" t="e">
        <f t="shared" si="3"/>
        <v>#DIV/0!</v>
      </c>
      <c r="J26" s="1566" t="e">
        <f t="shared" si="3"/>
        <v>#DIV/0!</v>
      </c>
      <c r="K26" s="1566" t="e">
        <f t="shared" si="3"/>
        <v>#DIV/0!</v>
      </c>
      <c r="L26" s="1566" t="e">
        <f t="shared" si="3"/>
        <v>#DIV/0!</v>
      </c>
      <c r="M26" s="1566" t="e">
        <f t="shared" si="3"/>
        <v>#DIV/0!</v>
      </c>
      <c r="N26" s="1566" t="e">
        <f t="shared" si="3"/>
        <v>#DIV/0!</v>
      </c>
      <c r="O26" s="1566" t="e">
        <f t="shared" si="3"/>
        <v>#DIV/0!</v>
      </c>
      <c r="P26" s="1566" t="e">
        <f t="shared" si="3"/>
        <v>#DIV/0!</v>
      </c>
      <c r="Q26" s="1566" t="e">
        <f t="shared" si="3"/>
        <v>#DIV/0!</v>
      </c>
      <c r="R26" s="1566" t="e">
        <f t="shared" si="3"/>
        <v>#DIV/0!</v>
      </c>
      <c r="S26" s="1566" t="e">
        <f t="shared" si="3"/>
        <v>#DIV/0!</v>
      </c>
      <c r="T26" s="1566" t="e">
        <f t="shared" si="3"/>
        <v>#DIV/0!</v>
      </c>
      <c r="U26" s="1566" t="e">
        <f t="shared" si="3"/>
        <v>#DIV/0!</v>
      </c>
      <c r="V26" s="1566" t="e">
        <f t="shared" si="3"/>
        <v>#DIV/0!</v>
      </c>
      <c r="W26" s="1566" t="e">
        <f t="shared" si="3"/>
        <v>#DIV/0!</v>
      </c>
      <c r="X26" s="1566" t="e">
        <f t="shared" si="3"/>
        <v>#DIV/0!</v>
      </c>
      <c r="Y26" s="1566" t="e">
        <f t="shared" si="3"/>
        <v>#DIV/0!</v>
      </c>
      <c r="Z26" s="1566" t="e">
        <f t="shared" si="3"/>
        <v>#DIV/0!</v>
      </c>
      <c r="AA26" s="1566" t="e">
        <f t="shared" si="3"/>
        <v>#DIV/0!</v>
      </c>
      <c r="AB26" s="1566" t="e">
        <f t="shared" ref="AB26" si="4">AB5/AB19*10</f>
        <v>#DIV/0!</v>
      </c>
      <c r="AC26" s="1567"/>
      <c r="AD26" s="1567"/>
    </row>
    <row r="27" spans="1:52" s="1367" customFormat="1">
      <c r="A27" s="1367" t="s">
        <v>2689</v>
      </c>
      <c r="B27" s="1468" t="s">
        <v>2739</v>
      </c>
      <c r="D27" s="1468" t="s">
        <v>1080</v>
      </c>
      <c r="E27" s="1367" t="s">
        <v>2776</v>
      </c>
      <c r="F27" s="1566" t="e">
        <f t="shared" ref="F27:L28" si="5">((F5/F19*F20)+(F8+F9+F10))/F20*10</f>
        <v>#DIV/0!</v>
      </c>
      <c r="G27" s="1566" t="e">
        <f t="shared" si="5"/>
        <v>#DIV/0!</v>
      </c>
      <c r="H27" s="1566" t="e">
        <f t="shared" si="5"/>
        <v>#DIV/0!</v>
      </c>
      <c r="I27" s="1566" t="e">
        <f t="shared" si="5"/>
        <v>#DIV/0!</v>
      </c>
      <c r="J27" s="1566" t="e">
        <f t="shared" si="5"/>
        <v>#DIV/0!</v>
      </c>
      <c r="K27" s="1566" t="e">
        <f t="shared" si="5"/>
        <v>#DIV/0!</v>
      </c>
      <c r="L27" s="1566" t="e">
        <f t="shared" si="5"/>
        <v>#DIV/0!</v>
      </c>
      <c r="M27" s="1566" t="e">
        <f>((M5*M20/M19)+M8+M9+M10)/(M20)*10</f>
        <v>#DIV/0!</v>
      </c>
      <c r="N27" s="1566" t="e">
        <f t="shared" ref="N27:AA27" si="6">((N5*N20/N19)+N8+N9+N10)/(N20)*10</f>
        <v>#DIV/0!</v>
      </c>
      <c r="O27" s="1566" t="e">
        <f t="shared" si="6"/>
        <v>#DIV/0!</v>
      </c>
      <c r="P27" s="1566" t="e">
        <f t="shared" si="6"/>
        <v>#DIV/0!</v>
      </c>
      <c r="Q27" s="1566" t="e">
        <f t="shared" si="6"/>
        <v>#DIV/0!</v>
      </c>
      <c r="R27" s="1566" t="e">
        <f t="shared" si="6"/>
        <v>#DIV/0!</v>
      </c>
      <c r="S27" s="1566" t="e">
        <f t="shared" si="6"/>
        <v>#DIV/0!</v>
      </c>
      <c r="T27" s="1566" t="e">
        <f t="shared" si="6"/>
        <v>#DIV/0!</v>
      </c>
      <c r="U27" s="1566" t="e">
        <f t="shared" si="6"/>
        <v>#DIV/0!</v>
      </c>
      <c r="V27" s="1566" t="e">
        <f t="shared" si="6"/>
        <v>#DIV/0!</v>
      </c>
      <c r="W27" s="1566" t="e">
        <f t="shared" si="6"/>
        <v>#DIV/0!</v>
      </c>
      <c r="X27" s="1566" t="e">
        <f t="shared" si="6"/>
        <v>#DIV/0!</v>
      </c>
      <c r="Y27" s="1566" t="e">
        <f t="shared" si="6"/>
        <v>#DIV/0!</v>
      </c>
      <c r="Z27" s="1566" t="e">
        <f t="shared" si="6"/>
        <v>#DIV/0!</v>
      </c>
      <c r="AA27" s="1566" t="e">
        <f t="shared" si="6"/>
        <v>#DIV/0!</v>
      </c>
      <c r="AB27" s="1566" t="e">
        <f t="shared" ref="AB27" si="7">((AB5*AB20/AB19)+AB8+AB9+AB10)/(AB20)*10</f>
        <v>#DIV/0!</v>
      </c>
      <c r="AC27" s="1567"/>
      <c r="AD27" s="1567"/>
    </row>
    <row r="28" spans="1:52" s="1367" customFormat="1">
      <c r="A28" s="1367" t="s">
        <v>2689</v>
      </c>
      <c r="B28" s="1468" t="s">
        <v>2738</v>
      </c>
      <c r="D28" s="1468" t="s">
        <v>1080</v>
      </c>
      <c r="E28" s="1367" t="s">
        <v>2776</v>
      </c>
      <c r="F28" s="1566" t="e">
        <f t="shared" si="5"/>
        <v>#DIV/0!</v>
      </c>
      <c r="G28" s="1566" t="e">
        <f t="shared" si="5"/>
        <v>#DIV/0!</v>
      </c>
      <c r="H28" s="1566" t="e">
        <f t="shared" si="5"/>
        <v>#DIV/0!</v>
      </c>
      <c r="I28" s="1566" t="e">
        <f t="shared" si="5"/>
        <v>#DIV/0!</v>
      </c>
      <c r="J28" s="1566" t="e">
        <f t="shared" si="5"/>
        <v>#DIV/0!</v>
      </c>
      <c r="K28" s="1566" t="e">
        <f t="shared" si="5"/>
        <v>#DIV/0!</v>
      </c>
      <c r="L28" s="1566" t="e">
        <f t="shared" si="5"/>
        <v>#DIV/0!</v>
      </c>
      <c r="M28" s="1566" t="e">
        <f t="shared" ref="M28:U28" si="8">(M5*(M19-M20)/M19)/(M19-M20)*10</f>
        <v>#DIV/0!</v>
      </c>
      <c r="N28" s="1566" t="e">
        <f t="shared" si="8"/>
        <v>#DIV/0!</v>
      </c>
      <c r="O28" s="1566" t="e">
        <f t="shared" si="8"/>
        <v>#DIV/0!</v>
      </c>
      <c r="P28" s="1566" t="e">
        <f t="shared" si="8"/>
        <v>#DIV/0!</v>
      </c>
      <c r="Q28" s="1566" t="e">
        <f t="shared" si="8"/>
        <v>#DIV/0!</v>
      </c>
      <c r="R28" s="1566" t="e">
        <f t="shared" si="8"/>
        <v>#DIV/0!</v>
      </c>
      <c r="S28" s="1566" t="e">
        <f t="shared" si="8"/>
        <v>#DIV/0!</v>
      </c>
      <c r="T28" s="1566" t="e">
        <f t="shared" si="8"/>
        <v>#DIV/0!</v>
      </c>
      <c r="U28" s="1566" t="e">
        <f t="shared" si="8"/>
        <v>#DIV/0!</v>
      </c>
      <c r="V28" s="1566" t="e">
        <f t="shared" ref="V28:AA28" si="9">(V5*(V19-V20)/V19)/(V19-V20)*10</f>
        <v>#DIV/0!</v>
      </c>
      <c r="W28" s="1566" t="e">
        <f t="shared" si="9"/>
        <v>#DIV/0!</v>
      </c>
      <c r="X28" s="1566" t="e">
        <f t="shared" si="9"/>
        <v>#DIV/0!</v>
      </c>
      <c r="Y28" s="1566" t="e">
        <f t="shared" si="9"/>
        <v>#DIV/0!</v>
      </c>
      <c r="Z28" s="1566" t="e">
        <f t="shared" si="9"/>
        <v>#DIV/0!</v>
      </c>
      <c r="AA28" s="1566" t="e">
        <f t="shared" si="9"/>
        <v>#DIV/0!</v>
      </c>
      <c r="AB28" s="1566" t="e">
        <f t="shared" ref="AB28" si="10">(AB5*(AB19-AB20)/AB19)/(AB19-AB20)*10</f>
        <v>#DIV/0!</v>
      </c>
      <c r="AC28" s="1567"/>
      <c r="AD28" s="1567"/>
    </row>
    <row r="29" spans="1:52" s="1367" customFormat="1">
      <c r="A29" s="1367" t="s">
        <v>2690</v>
      </c>
      <c r="B29" s="1367" t="s">
        <v>2699</v>
      </c>
      <c r="D29" s="1468" t="s">
        <v>1080</v>
      </c>
      <c r="E29" s="1367" t="s">
        <v>2606</v>
      </c>
      <c r="F29" s="1568" t="e">
        <f>'Macro '!F190</f>
        <v>#DIV/0!</v>
      </c>
      <c r="G29" s="1568" t="e">
        <f>'Macro '!G190</f>
        <v>#DIV/0!</v>
      </c>
      <c r="H29" s="1568" t="e">
        <f>'Macro '!H190</f>
        <v>#DIV/0!</v>
      </c>
      <c r="I29" s="1568" t="e">
        <f>'Macro '!I190</f>
        <v>#DIV/0!</v>
      </c>
      <c r="J29" s="1568" t="e">
        <f>'Macro '!J190</f>
        <v>#DIV/0!</v>
      </c>
      <c r="K29" s="1568" t="e">
        <f>'Macro '!K190</f>
        <v>#DIV/0!</v>
      </c>
      <c r="L29" s="1568" t="e">
        <f>'Macro '!L190</f>
        <v>#DIV/0!</v>
      </c>
      <c r="M29" s="1568" t="e">
        <f>'Macro '!M190</f>
        <v>#DIV/0!</v>
      </c>
      <c r="N29" s="1568" t="e">
        <f>'Macro '!N190</f>
        <v>#DIV/0!</v>
      </c>
      <c r="O29" s="1568" t="e">
        <f>'Macro '!O190</f>
        <v>#DIV/0!</v>
      </c>
      <c r="P29" s="1568" t="e">
        <f>'Macro '!P190</f>
        <v>#DIV/0!</v>
      </c>
      <c r="Q29" s="1568" t="e">
        <f>'Macro '!Q190</f>
        <v>#DIV/0!</v>
      </c>
      <c r="R29" s="1568" t="e">
        <f>'Macro '!R190</f>
        <v>#DIV/0!</v>
      </c>
      <c r="S29" s="1568" t="e">
        <f>'Macro '!S190</f>
        <v>#DIV/0!</v>
      </c>
      <c r="T29" s="1568" t="e">
        <f>'Macro '!T190</f>
        <v>#DIV/0!</v>
      </c>
      <c r="U29" s="1568" t="e">
        <f>'Macro '!U190</f>
        <v>#DIV/0!</v>
      </c>
      <c r="V29" s="1568" t="e">
        <f>'Macro '!V190</f>
        <v>#DIV/0!</v>
      </c>
      <c r="W29" s="1568" t="e">
        <f>'Macro '!W190</f>
        <v>#DIV/0!</v>
      </c>
      <c r="X29" s="1568" t="e">
        <f>'Macro '!X190</f>
        <v>#DIV/0!</v>
      </c>
      <c r="Y29" s="1568" t="e">
        <f>'Macro '!Y190</f>
        <v>#DIV/0!</v>
      </c>
      <c r="Z29" s="1568" t="e">
        <f>'Macro '!Z190</f>
        <v>#DIV/0!</v>
      </c>
      <c r="AA29" s="1568" t="e">
        <f>'Macro '!AA190</f>
        <v>#DIV/0!</v>
      </c>
      <c r="AB29" s="1568" t="e">
        <f>'Macro '!AB190</f>
        <v>#DIV/0!</v>
      </c>
      <c r="AC29" s="1567"/>
      <c r="AD29" s="1567"/>
    </row>
    <row r="30" spans="1:52" s="1367" customFormat="1">
      <c r="A30" s="1367" t="s">
        <v>2691</v>
      </c>
      <c r="B30" s="1367" t="s">
        <v>2700</v>
      </c>
      <c r="D30" s="1468" t="s">
        <v>1080</v>
      </c>
      <c r="E30" s="1367" t="s">
        <v>2609</v>
      </c>
      <c r="F30" s="1568" t="e">
        <f>'Macro '!F204</f>
        <v>#DIV/0!</v>
      </c>
      <c r="G30" s="1568" t="e">
        <f>'Macro '!G204</f>
        <v>#DIV/0!</v>
      </c>
      <c r="H30" s="1568" t="e">
        <f>'Macro '!H204</f>
        <v>#DIV/0!</v>
      </c>
      <c r="I30" s="1568" t="e">
        <f>'Macro '!I204</f>
        <v>#DIV/0!</v>
      </c>
      <c r="J30" s="1568" t="e">
        <f>'Macro '!J204</f>
        <v>#DIV/0!</v>
      </c>
      <c r="K30" s="1568" t="e">
        <f>'Macro '!K204</f>
        <v>#DIV/0!</v>
      </c>
      <c r="L30" s="1568" t="e">
        <f>'Macro '!L204</f>
        <v>#DIV/0!</v>
      </c>
      <c r="M30" s="1568" t="e">
        <f>'Macro '!M204</f>
        <v>#DIV/0!</v>
      </c>
      <c r="N30" s="1568" t="e">
        <f>'Macro '!N204</f>
        <v>#DIV/0!</v>
      </c>
      <c r="O30" s="1568" t="e">
        <f>'Macro '!O204</f>
        <v>#DIV/0!</v>
      </c>
      <c r="P30" s="1568" t="e">
        <f>'Macro '!P204</f>
        <v>#DIV/0!</v>
      </c>
      <c r="Q30" s="1568" t="e">
        <f>'Macro '!Q204</f>
        <v>#DIV/0!</v>
      </c>
      <c r="R30" s="1568" t="e">
        <f>'Macro '!R204</f>
        <v>#DIV/0!</v>
      </c>
      <c r="S30" s="1568" t="e">
        <f>'Macro '!S204</f>
        <v>#DIV/0!</v>
      </c>
      <c r="T30" s="1568" t="e">
        <f>'Macro '!T204</f>
        <v>#DIV/0!</v>
      </c>
      <c r="U30" s="1568" t="e">
        <f>'Macro '!U204</f>
        <v>#DIV/0!</v>
      </c>
      <c r="V30" s="1568" t="e">
        <f>'Macro '!V204</f>
        <v>#DIV/0!</v>
      </c>
      <c r="W30" s="1568" t="e">
        <f>'Macro '!W204</f>
        <v>#DIV/0!</v>
      </c>
      <c r="X30" s="1568" t="e">
        <f>'Macro '!X204</f>
        <v>#DIV/0!</v>
      </c>
      <c r="Y30" s="1568" t="e">
        <f>'Macro '!Y204</f>
        <v>#DIV/0!</v>
      </c>
      <c r="Z30" s="1568" t="e">
        <f>'Macro '!Z204</f>
        <v>#DIV/0!</v>
      </c>
      <c r="AA30" s="1568" t="e">
        <f>'Macro '!AA204</f>
        <v>#DIV/0!</v>
      </c>
      <c r="AB30" s="1568" t="e">
        <f>'Macro '!AB204</f>
        <v>#DIV/0!</v>
      </c>
      <c r="AC30" s="1567"/>
      <c r="AD30" s="1567"/>
    </row>
    <row r="31" spans="1:52" s="1367" customFormat="1">
      <c r="A31" s="1367" t="s">
        <v>2692</v>
      </c>
      <c r="B31" s="1367" t="s">
        <v>2702</v>
      </c>
      <c r="D31" s="1468" t="s">
        <v>1080</v>
      </c>
      <c r="E31" s="1367" t="s">
        <v>2606</v>
      </c>
      <c r="F31" s="1566" t="e">
        <f>'Macro '!F92/'Macro '!F127</f>
        <v>#DIV/0!</v>
      </c>
      <c r="G31" s="1566" t="e">
        <f>'Macro '!G92/'Macro '!G127</f>
        <v>#DIV/0!</v>
      </c>
      <c r="H31" s="1566" t="e">
        <f>'Macro '!H92/'Macro '!H127</f>
        <v>#DIV/0!</v>
      </c>
      <c r="I31" s="1566" t="e">
        <f>'Macro '!I92/'Macro '!I127</f>
        <v>#DIV/0!</v>
      </c>
      <c r="J31" s="1566" t="e">
        <f>'Macro '!J92/'Macro '!J127</f>
        <v>#DIV/0!</v>
      </c>
      <c r="K31" s="1566" t="e">
        <f>'Macro '!K92/'Macro '!K127</f>
        <v>#DIV/0!</v>
      </c>
      <c r="L31" s="1566" t="e">
        <f>'Macro '!L92/'Macro '!L127</f>
        <v>#DIV/0!</v>
      </c>
      <c r="M31" s="1566" t="e">
        <f>'Macro '!M92/'Macro '!M127</f>
        <v>#DIV/0!</v>
      </c>
      <c r="N31" s="1566" t="e">
        <f>'Macro '!N92/'Macro '!N127</f>
        <v>#DIV/0!</v>
      </c>
      <c r="O31" s="1566" t="e">
        <f>'Macro '!O92/'Macro '!O127</f>
        <v>#DIV/0!</v>
      </c>
      <c r="P31" s="1566" t="e">
        <f>'Macro '!P92/'Macro '!P127</f>
        <v>#DIV/0!</v>
      </c>
      <c r="Q31" s="1566" t="e">
        <f>'Macro '!Q92/'Macro '!Q127</f>
        <v>#DIV/0!</v>
      </c>
      <c r="R31" s="1566" t="e">
        <f>'Macro '!R92/'Macro '!R127</f>
        <v>#DIV/0!</v>
      </c>
      <c r="S31" s="1566" t="e">
        <f>'Macro '!S92/'Macro '!S127</f>
        <v>#DIV/0!</v>
      </c>
      <c r="T31" s="1566" t="e">
        <f>'Macro '!T92/'Macro '!T127</f>
        <v>#DIV/0!</v>
      </c>
      <c r="U31" s="1566" t="e">
        <f>'Macro '!U92/'Macro '!U127</f>
        <v>#DIV/0!</v>
      </c>
      <c r="V31" s="1566" t="e">
        <f>'Macro '!V92/'Macro '!V127</f>
        <v>#DIV/0!</v>
      </c>
      <c r="W31" s="1566" t="e">
        <f>'Macro '!W92/'Macro '!W127</f>
        <v>#DIV/0!</v>
      </c>
      <c r="X31" s="1566" t="e">
        <f>'Macro '!X92/'Macro '!X127</f>
        <v>#DIV/0!</v>
      </c>
      <c r="Y31" s="1566" t="e">
        <f>'Macro '!Y92/'Macro '!Y127</f>
        <v>#DIV/0!</v>
      </c>
      <c r="Z31" s="1566" t="e">
        <f>'Macro '!Z92/'Macro '!Z127</f>
        <v>#DIV/0!</v>
      </c>
      <c r="AA31" s="1566" t="e">
        <f>'Macro '!AA92/'Macro '!AA127</f>
        <v>#DIV/0!</v>
      </c>
      <c r="AB31" s="1566" t="e">
        <f>'Macro '!AB92/'Macro '!AB127</f>
        <v>#DIV/0!</v>
      </c>
      <c r="AC31" s="1567"/>
      <c r="AD31" s="1567"/>
    </row>
    <row r="32" spans="1:52" s="1367" customFormat="1">
      <c r="A32" s="1367" t="s">
        <v>2693</v>
      </c>
      <c r="B32" s="1367" t="s">
        <v>2703</v>
      </c>
      <c r="D32" s="1468" t="s">
        <v>1080</v>
      </c>
      <c r="E32" s="1367" t="s">
        <v>2609</v>
      </c>
      <c r="F32" s="1566" t="e">
        <f>'Macro '!F92/'Macro '!F135</f>
        <v>#DIV/0!</v>
      </c>
      <c r="G32" s="1566" t="e">
        <f>'Macro '!G92/'Macro '!G135</f>
        <v>#DIV/0!</v>
      </c>
      <c r="H32" s="1566" t="e">
        <f>'Macro '!H92/'Macro '!H135</f>
        <v>#DIV/0!</v>
      </c>
      <c r="I32" s="1566" t="e">
        <f>'Macro '!I92/'Macro '!I135</f>
        <v>#DIV/0!</v>
      </c>
      <c r="J32" s="1566" t="e">
        <f>'Macro '!J92/'Macro '!J135</f>
        <v>#DIV/0!</v>
      </c>
      <c r="K32" s="1566" t="e">
        <f>'Macro '!K92/'Macro '!K135</f>
        <v>#DIV/0!</v>
      </c>
      <c r="L32" s="1566" t="e">
        <f>'Macro '!L92/'Macro '!L135</f>
        <v>#DIV/0!</v>
      </c>
      <c r="M32" s="1566" t="e">
        <f>'Macro '!M92/'Macro '!M135</f>
        <v>#DIV/0!</v>
      </c>
      <c r="N32" s="1566" t="e">
        <f>'Macro '!N92/'Macro '!N135</f>
        <v>#DIV/0!</v>
      </c>
      <c r="O32" s="1566" t="e">
        <f>'Macro '!O92/'Macro '!O135</f>
        <v>#DIV/0!</v>
      </c>
      <c r="P32" s="1566" t="e">
        <f>'Macro '!P92/'Macro '!P135</f>
        <v>#DIV/0!</v>
      </c>
      <c r="Q32" s="1566" t="e">
        <f>'Macro '!Q92/'Macro '!Q135</f>
        <v>#DIV/0!</v>
      </c>
      <c r="R32" s="1566" t="e">
        <f>'Macro '!R92/'Macro '!R135</f>
        <v>#DIV/0!</v>
      </c>
      <c r="S32" s="1566" t="e">
        <f>'Macro '!S92/'Macro '!S135</f>
        <v>#DIV/0!</v>
      </c>
      <c r="T32" s="1566" t="e">
        <f>'Macro '!T92/'Macro '!T135</f>
        <v>#DIV/0!</v>
      </c>
      <c r="U32" s="1566" t="e">
        <f>'Macro '!U92/'Macro '!U135</f>
        <v>#DIV/0!</v>
      </c>
      <c r="V32" s="1566" t="e">
        <f>'Macro '!V92/'Macro '!V135</f>
        <v>#DIV/0!</v>
      </c>
      <c r="W32" s="1566" t="e">
        <f>'Macro '!W92/'Macro '!W135</f>
        <v>#DIV/0!</v>
      </c>
      <c r="X32" s="1566" t="e">
        <f>'Macro '!X92/'Macro '!X135</f>
        <v>#DIV/0!</v>
      </c>
      <c r="Y32" s="1566" t="e">
        <f>'Macro '!Y92/'Macro '!Y135</f>
        <v>#DIV/0!</v>
      </c>
      <c r="Z32" s="1566" t="e">
        <f>'Macro '!Z92/'Macro '!Z135</f>
        <v>#DIV/0!</v>
      </c>
      <c r="AA32" s="1566" t="e">
        <f>'Macro '!AA92/'Macro '!AA135</f>
        <v>#DIV/0!</v>
      </c>
      <c r="AB32" s="1566" t="e">
        <f>'Macro '!AB92/'Macro '!AB135</f>
        <v>#DIV/0!</v>
      </c>
      <c r="AC32" s="1567"/>
      <c r="AD32" s="1567"/>
    </row>
    <row r="33" spans="1:30" s="1367" customFormat="1">
      <c r="A33" s="1367" t="s">
        <v>2694</v>
      </c>
      <c r="B33" s="1367" t="s">
        <v>2704</v>
      </c>
      <c r="D33" s="1468" t="s">
        <v>1080</v>
      </c>
      <c r="E33" s="1367" t="s">
        <v>2606</v>
      </c>
      <c r="F33" s="1566" t="e">
        <f>('Macro '!F94-'Macro '!F92)/'Macro '!F127</f>
        <v>#DIV/0!</v>
      </c>
      <c r="G33" s="1566" t="e">
        <f>('Macro '!G94-'Macro '!G92)/'Macro '!G127</f>
        <v>#DIV/0!</v>
      </c>
      <c r="H33" s="1566" t="e">
        <f>('Macro '!H94-'Macro '!H92)/'Macro '!H127</f>
        <v>#DIV/0!</v>
      </c>
      <c r="I33" s="1566" t="e">
        <f>('Macro '!I94-'Macro '!I92)/'Macro '!I127</f>
        <v>#DIV/0!</v>
      </c>
      <c r="J33" s="1566" t="e">
        <f>('Macro '!J94-'Macro '!J92)/'Macro '!J127</f>
        <v>#DIV/0!</v>
      </c>
      <c r="K33" s="1566" t="e">
        <f>('Macro '!K94-'Macro '!K92)/'Macro '!K127</f>
        <v>#DIV/0!</v>
      </c>
      <c r="L33" s="1566" t="e">
        <f>('Macro '!L94-'Macro '!L92)/'Macro '!L127</f>
        <v>#DIV/0!</v>
      </c>
      <c r="M33" s="1566" t="e">
        <f>('Macro '!M94-'Macro '!M92)/'Macro '!M127</f>
        <v>#DIV/0!</v>
      </c>
      <c r="N33" s="1566" t="e">
        <f>('Macro '!N94-'Macro '!N92)/'Macro '!N127</f>
        <v>#DIV/0!</v>
      </c>
      <c r="O33" s="1566" t="e">
        <f>('Macro '!O94-'Macro '!O92)/'Macro '!O127</f>
        <v>#DIV/0!</v>
      </c>
      <c r="P33" s="1566" t="e">
        <f>('Macro '!P94-'Macro '!P92)/'Macro '!P127</f>
        <v>#DIV/0!</v>
      </c>
      <c r="Q33" s="1566" t="e">
        <f>('Macro '!Q94-'Macro '!Q92)/'Macro '!Q127</f>
        <v>#DIV/0!</v>
      </c>
      <c r="R33" s="1566" t="e">
        <f>('Macro '!R94-'Macro '!R92)/'Macro '!R127</f>
        <v>#DIV/0!</v>
      </c>
      <c r="S33" s="1566" t="e">
        <f>('Macro '!S94-'Macro '!S92)/'Macro '!S127</f>
        <v>#DIV/0!</v>
      </c>
      <c r="T33" s="1566" t="e">
        <f>('Macro '!T94-'Macro '!T92)/'Macro '!T127</f>
        <v>#DIV/0!</v>
      </c>
      <c r="U33" s="1566" t="e">
        <f>('Macro '!U94-'Macro '!U92)/'Macro '!U127</f>
        <v>#DIV/0!</v>
      </c>
      <c r="V33" s="1566" t="e">
        <f>('Macro '!V94-'Macro '!V92)/'Macro '!V127</f>
        <v>#DIV/0!</v>
      </c>
      <c r="W33" s="1566" t="e">
        <f>('Macro '!W94-'Macro '!W92)/'Macro '!W127</f>
        <v>#DIV/0!</v>
      </c>
      <c r="X33" s="1566" t="e">
        <f>('Macro '!X94-'Macro '!X92)/'Macro '!X127</f>
        <v>#DIV/0!</v>
      </c>
      <c r="Y33" s="1566" t="e">
        <f>('Macro '!Y94-'Macro '!Y92)/'Macro '!Y127</f>
        <v>#DIV/0!</v>
      </c>
      <c r="Z33" s="1566" t="e">
        <f>('Macro '!Z94-'Macro '!Z92)/'Macro '!Z127</f>
        <v>#DIV/0!</v>
      </c>
      <c r="AA33" s="1566" t="e">
        <f>('Macro '!AA94-'Macro '!AA92)/'Macro '!AA127</f>
        <v>#DIV/0!</v>
      </c>
      <c r="AB33" s="1566" t="e">
        <f>('Macro '!AB94-'Macro '!AB92)/'Macro '!AB127</f>
        <v>#DIV/0!</v>
      </c>
      <c r="AC33" s="1567"/>
      <c r="AD33" s="1567"/>
    </row>
    <row r="34" spans="1:30" s="1367" customFormat="1">
      <c r="A34" s="1367" t="s">
        <v>2695</v>
      </c>
      <c r="B34" s="1367" t="s">
        <v>2704</v>
      </c>
      <c r="D34" s="1468" t="s">
        <v>1080</v>
      </c>
      <c r="E34" s="1367" t="s">
        <v>2609</v>
      </c>
      <c r="F34" s="1566" t="e">
        <f>('Macro '!F94-'Macro '!F92)/'Macro '!F135</f>
        <v>#DIV/0!</v>
      </c>
      <c r="G34" s="1566" t="e">
        <f>('Macro '!G94-'Macro '!G92)/'Macro '!G135</f>
        <v>#DIV/0!</v>
      </c>
      <c r="H34" s="1566" t="e">
        <f>('Macro '!H94-'Macro '!H92)/'Macro '!H135</f>
        <v>#DIV/0!</v>
      </c>
      <c r="I34" s="1566" t="e">
        <f>('Macro '!I94-'Macro '!I92)/'Macro '!I135</f>
        <v>#DIV/0!</v>
      </c>
      <c r="J34" s="1566" t="e">
        <f>('Macro '!J94-'Macro '!J92)/'Macro '!J135</f>
        <v>#DIV/0!</v>
      </c>
      <c r="K34" s="1566" t="e">
        <f>('Macro '!K94-'Macro '!K92)/'Macro '!K135</f>
        <v>#DIV/0!</v>
      </c>
      <c r="L34" s="1566" t="e">
        <f>('Macro '!L94-'Macro '!L92)/'Macro '!L135</f>
        <v>#DIV/0!</v>
      </c>
      <c r="M34" s="1566" t="e">
        <f>('Macro '!M94-'Macro '!M92)/'Macro '!M135</f>
        <v>#DIV/0!</v>
      </c>
      <c r="N34" s="1566" t="e">
        <f>('Macro '!N94-'Macro '!N92)/'Macro '!N135</f>
        <v>#DIV/0!</v>
      </c>
      <c r="O34" s="1566" t="e">
        <f>('Macro '!O94-'Macro '!O92)/'Macro '!O135</f>
        <v>#DIV/0!</v>
      </c>
      <c r="P34" s="1566" t="e">
        <f>('Macro '!P94-'Macro '!P92)/'Macro '!P135</f>
        <v>#DIV/0!</v>
      </c>
      <c r="Q34" s="1566" t="e">
        <f>('Macro '!Q94-'Macro '!Q92)/'Macro '!Q135</f>
        <v>#DIV/0!</v>
      </c>
      <c r="R34" s="1566" t="e">
        <f>('Macro '!R94-'Macro '!R92)/'Macro '!R135</f>
        <v>#DIV/0!</v>
      </c>
      <c r="S34" s="1566" t="e">
        <f>('Macro '!S94-'Macro '!S92)/'Macro '!S135</f>
        <v>#DIV/0!</v>
      </c>
      <c r="T34" s="1566" t="e">
        <f>('Macro '!T94-'Macro '!T92)/'Macro '!T135</f>
        <v>#DIV/0!</v>
      </c>
      <c r="U34" s="1566" t="e">
        <f>('Macro '!U94-'Macro '!U92)/'Macro '!U135</f>
        <v>#DIV/0!</v>
      </c>
      <c r="V34" s="1566" t="e">
        <f>('Macro '!V94-'Macro '!V92)/'Macro '!V135</f>
        <v>#DIV/0!</v>
      </c>
      <c r="W34" s="1566" t="e">
        <f>('Macro '!W94-'Macro '!W92)/'Macro '!W135</f>
        <v>#DIV/0!</v>
      </c>
      <c r="X34" s="1566" t="e">
        <f>('Macro '!X94-'Macro '!X92)/'Macro '!X135</f>
        <v>#DIV/0!</v>
      </c>
      <c r="Y34" s="1566" t="e">
        <f>('Macro '!Y94-'Macro '!Y92)/'Macro '!Y135</f>
        <v>#DIV/0!</v>
      </c>
      <c r="Z34" s="1566" t="e">
        <f>('Macro '!Z94-'Macro '!Z92)/'Macro '!Z135</f>
        <v>#DIV/0!</v>
      </c>
      <c r="AA34" s="1566" t="e">
        <f>('Macro '!AA94-'Macro '!AA92)/'Macro '!AA135</f>
        <v>#DIV/0!</v>
      </c>
      <c r="AB34" s="1566" t="e">
        <f>('Macro '!AB94-'Macro '!AB92)/'Macro '!AB135</f>
        <v>#DIV/0!</v>
      </c>
      <c r="AC34" s="1567"/>
      <c r="AD34" s="1567"/>
    </row>
  </sheetData>
  <phoneticPr fontId="18" type="noConversion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A1:AI862"/>
  <sheetViews>
    <sheetView showZeros="0" zoomScale="90" zoomScaleNormal="90" workbookViewId="0">
      <pane ySplit="825"/>
      <selection activeCell="P862" sqref="P862"/>
      <selection pane="bottomLeft" activeCell="A114" sqref="A114"/>
    </sheetView>
  </sheetViews>
  <sheetFormatPr defaultColWidth="11.42578125" defaultRowHeight="12.75"/>
  <cols>
    <col min="1" max="1" width="14.42578125" style="4" customWidth="1"/>
    <col min="2" max="2" width="6" style="278" customWidth="1"/>
    <col min="3" max="3" width="7.140625" style="185" customWidth="1"/>
    <col min="4" max="4" width="7" style="45" customWidth="1"/>
    <col min="5" max="17" width="8.28515625" style="45" customWidth="1"/>
    <col min="18" max="16384" width="11.42578125" style="45"/>
  </cols>
  <sheetData>
    <row r="1" spans="1:35" s="452" customFormat="1" ht="15">
      <c r="A1" s="1289" t="s">
        <v>2663</v>
      </c>
      <c r="B1" s="1290"/>
      <c r="C1" s="1419">
        <v>5</v>
      </c>
      <c r="D1" s="1291">
        <v>29</v>
      </c>
      <c r="E1" s="1291">
        <v>16</v>
      </c>
      <c r="F1" s="1291">
        <v>17</v>
      </c>
      <c r="G1" s="1291">
        <v>18</v>
      </c>
      <c r="H1" s="1291">
        <v>19</v>
      </c>
      <c r="I1" s="1291">
        <v>20</v>
      </c>
      <c r="J1" s="1291">
        <v>21</v>
      </c>
      <c r="K1" s="1291">
        <v>22</v>
      </c>
      <c r="L1" s="1291">
        <v>23</v>
      </c>
      <c r="M1" s="1291">
        <v>24</v>
      </c>
      <c r="N1" s="1291">
        <v>25</v>
      </c>
      <c r="O1" s="1291">
        <v>26</v>
      </c>
      <c r="P1" s="1291">
        <v>27</v>
      </c>
      <c r="Q1" s="1291">
        <v>28</v>
      </c>
    </row>
    <row r="2" spans="1:35" s="1293" customFormat="1" ht="14.25" customHeight="1">
      <c r="A2" s="4"/>
      <c r="B2" s="1290"/>
      <c r="C2" s="1419" t="s">
        <v>2513</v>
      </c>
      <c r="D2" s="1291" t="s">
        <v>697</v>
      </c>
      <c r="E2" s="1292">
        <v>2000</v>
      </c>
      <c r="F2" s="1292">
        <v>2001</v>
      </c>
      <c r="G2" s="1292">
        <v>2002</v>
      </c>
      <c r="H2" s="1292">
        <v>2003</v>
      </c>
      <c r="I2" s="1292">
        <v>2004</v>
      </c>
      <c r="J2" s="1292">
        <v>2005</v>
      </c>
      <c r="K2" s="1292">
        <v>2006</v>
      </c>
      <c r="L2" s="1292">
        <v>2007</v>
      </c>
      <c r="M2" s="1292">
        <v>2008</v>
      </c>
      <c r="N2" s="1292">
        <v>2009</v>
      </c>
      <c r="O2" s="1292">
        <v>2010</v>
      </c>
      <c r="P2" s="1292">
        <v>2011</v>
      </c>
      <c r="Q2" s="1292">
        <v>2012</v>
      </c>
    </row>
    <row r="3" spans="1:35">
      <c r="A3" s="515" t="s">
        <v>685</v>
      </c>
      <c r="B3" s="1290" t="s">
        <v>1080</v>
      </c>
      <c r="C3" s="1420" t="str">
        <f>IFERROR(IF(VLOOKUP($A3,'Macro '!$A$4:$AA$209,C$1,0)=0,"",VLOOKUP($A3,'Macro '!$A$4:$AA$209,C$1,0)),"")</f>
        <v>Mlc</v>
      </c>
      <c r="D3" s="1298" t="str">
        <f>IFERROR(IF(VLOOKUP($A3,'Macro '!$A$4:$AB$209,D$1,0)=0,"",VLOOKUP($A3,'Macro '!$A$4:$AB$209,D$1,0)),"")</f>
        <v/>
      </c>
      <c r="E3" s="1298" t="str">
        <f>IFERROR(IF(VLOOKUP($A3,'Macro '!$A$4:$AB$209,E$1,0)=0,"",VLOOKUP($A3,'Macro '!$A$4:$AB$209,E$1,0)),"")</f>
        <v/>
      </c>
      <c r="F3" s="1298" t="str">
        <f>IFERROR(IF(VLOOKUP($A3,'Macro '!$A$4:$AB$209,F$1,0)=0,"",VLOOKUP($A3,'Macro '!$A$4:$AB$209,F$1,0)),"")</f>
        <v/>
      </c>
      <c r="G3" s="1298" t="str">
        <f>IFERROR(IF(VLOOKUP($A3,'Macro '!$A$4:$AB$209,G$1,0)=0,"",VLOOKUP($A3,'Macro '!$A$4:$AB$209,G$1,0)),"")</f>
        <v/>
      </c>
      <c r="H3" s="1298" t="str">
        <f>IFERROR(IF(VLOOKUP($A3,'Macro '!$A$4:$AB$209,H$1,0)=0,"",VLOOKUP($A3,'Macro '!$A$4:$AB$209,H$1,0)),"")</f>
        <v/>
      </c>
      <c r="I3" s="1298" t="str">
        <f>IFERROR(IF(VLOOKUP($A3,'Macro '!$A$4:$AB$209,I$1,0)=0,"",VLOOKUP($A3,'Macro '!$A$4:$AB$209,I$1,0)),"")</f>
        <v/>
      </c>
      <c r="J3" s="1298" t="str">
        <f>IFERROR(IF(VLOOKUP($A3,'Macro '!$A$4:$AB$209,J$1,0)=0,"",VLOOKUP($A3,'Macro '!$A$4:$AB$209,J$1,0)),"")</f>
        <v/>
      </c>
      <c r="K3" s="1298" t="str">
        <f>IFERROR(IF(VLOOKUP($A3,'Macro '!$A$4:$AB$209,K$1,0)=0,"",VLOOKUP($A3,'Macro '!$A$4:$AB$209,K$1,0)),"")</f>
        <v/>
      </c>
      <c r="L3" s="1298" t="str">
        <f>IFERROR(IF(VLOOKUP($A3,'Macro '!$A$4:$AB$209,L$1,0)=0,"",VLOOKUP($A3,'Macro '!$A$4:$AB$209,L$1,0)),"")</f>
        <v/>
      </c>
      <c r="M3" s="1298" t="str">
        <f>IFERROR(IF(VLOOKUP($A3,'Macro '!$A$4:$AB$209,M$1,0)=0,"",VLOOKUP($A3,'Macro '!$A$4:$AB$209,M$1,0)),"")</f>
        <v/>
      </c>
      <c r="N3" s="1298" t="str">
        <f>IFERROR(IF(VLOOKUP($A3,'Macro '!$A$4:$AB$209,N$1,0)=0,"",VLOOKUP($A3,'Macro '!$A$4:$AB$209,N$1,0)),"")</f>
        <v/>
      </c>
      <c r="O3" s="1298" t="str">
        <f>IFERROR(IF(VLOOKUP($A3,'Macro '!$A$4:$AB$209,O$1,0)=0,"",VLOOKUP($A3,'Macro '!$A$4:$AB$209,O$1,0)),"")</f>
        <v/>
      </c>
      <c r="P3" s="1298" t="str">
        <f>IFERROR(IF(VLOOKUP($A3,'Macro '!$A$4:$AB$209,P$1,0)=0,"",VLOOKUP($A3,'Macro '!$A$4:$AB$209,P$1,0)),"")</f>
        <v/>
      </c>
      <c r="Q3" s="1298" t="str">
        <f>IFERROR(IF(VLOOKUP($A3,'Macro '!$A$4:$AB$209,Q$1,0)=0,"",VLOOKUP($A3,'Macro '!$A$4:$AB$209,Q$1,0)),"")</f>
        <v/>
      </c>
      <c r="R3" s="1298" t="str">
        <f>IFERROR(IF(VLOOKUP($A3,'Macro '!$A$4:$AA$209,R$1,0)=0,"",VLOOKUP($A3,'Macro '!$A$4:$AA$209,R$1,0)),"")</f>
        <v/>
      </c>
      <c r="S3" s="1298" t="str">
        <f>IFERROR(IF(VLOOKUP($A3,'Macro '!$A$4:$AA$209,S$1,0)=0,"",VLOOKUP($A3,'Macro '!$A$4:$AA$209,S$1,0)),"")</f>
        <v/>
      </c>
      <c r="T3" s="1298" t="str">
        <f>IFERROR(IF(VLOOKUP($A3,'Macro '!$A$4:$AA$209,T$1,0)=0,"",VLOOKUP($A3,'Macro '!$A$4:$AA$209,T$1,0)),"")</f>
        <v/>
      </c>
      <c r="U3" s="1298" t="str">
        <f>IFERROR(IF(VLOOKUP($A3,'Macro '!$A$4:$AA$209,U$1,0)=0,"",VLOOKUP($A3,'Macro '!$A$4:$AA$209,U$1,0)),"")</f>
        <v/>
      </c>
      <c r="V3" s="1298" t="str">
        <f>IFERROR(IF(VLOOKUP($A3,'Macro '!$A$4:$AA$209,V$1,0)=0,"",VLOOKUP($A3,'Macro '!$A$4:$AA$209,V$1,0)),"")</f>
        <v/>
      </c>
      <c r="W3" s="1298" t="str">
        <f>IFERROR(IF(VLOOKUP($A3,'Macro '!$A$4:$AA$209,W$1,0)=0,"",VLOOKUP($A3,'Macro '!$A$4:$AA$209,W$1,0)),"")</f>
        <v/>
      </c>
      <c r="X3" s="1298" t="str">
        <f>IFERROR(IF(VLOOKUP($A3,'Macro '!$A$4:$AA$209,X$1,0)=0,"",VLOOKUP($A3,'Macro '!$A$4:$AA$209,X$1,0)),"")</f>
        <v/>
      </c>
      <c r="Y3" s="1298" t="str">
        <f>IFERROR(IF(VLOOKUP($A3,'Macro '!$A$4:$AA$209,Y$1,0)=0,"",VLOOKUP($A3,'Macro '!$A$4:$AA$209,Y$1,0)),"")</f>
        <v/>
      </c>
      <c r="Z3" s="1298" t="str">
        <f>IFERROR(IF(VLOOKUP($A3,'Macro '!$A$4:$AA$209,Z$1,0)=0,"",VLOOKUP($A3,'Macro '!$A$4:$AA$209,Z$1,0)),"")</f>
        <v/>
      </c>
      <c r="AA3" s="1298" t="str">
        <f>IFERROR(IF(VLOOKUP($A3,'Macro '!$A$4:$AA$209,AA$1,0)=0,"",VLOOKUP($A3,'Macro '!$A$4:$AA$209,AA$1,0)),"")</f>
        <v/>
      </c>
      <c r="AB3" s="1298" t="str">
        <f>IFERROR(IF(VLOOKUP($A3,'Macro '!$A$4:$AA$209,AB$1,0)=0,"",VLOOKUP($A3,'Macro '!$A$4:$AA$209,AB$1,0)),"")</f>
        <v/>
      </c>
      <c r="AC3" s="1298" t="str">
        <f>IFERROR(IF(VLOOKUP($A3,'Macro '!$A$4:$AA$209,AC$1,0)=0,"",VLOOKUP($A3,'Macro '!$A$4:$AA$209,AC$1,0)),"")</f>
        <v/>
      </c>
      <c r="AD3" s="1298" t="str">
        <f>IFERROR(IF(VLOOKUP($A3,'Macro '!$A$4:$AA$209,AD$1,0)=0,"",VLOOKUP($A3,'Macro '!$A$4:$AA$209,AD$1,0)),"")</f>
        <v/>
      </c>
      <c r="AE3" s="1298" t="str">
        <f>IFERROR(IF(VLOOKUP($A3,'Macro '!$A$4:$AA$209,AE$1,0)=0,"",VLOOKUP($A3,'Macro '!$A$4:$AA$209,AE$1,0)),"")</f>
        <v/>
      </c>
      <c r="AF3" s="1298" t="str">
        <f>IFERROR(IF(VLOOKUP($A3,'Macro '!$A$4:$AA$209,AF$1,0)=0,"",VLOOKUP($A3,'Macro '!$A$4:$AA$209,AF$1,0)),"")</f>
        <v/>
      </c>
      <c r="AG3" s="1298" t="str">
        <f>IFERROR(IF(VLOOKUP($A3,'Macro '!$A$4:$AA$209,AG$1,0)=0,"",VLOOKUP($A3,'Macro '!$A$4:$AA$209,AG$1,0)),"")</f>
        <v/>
      </c>
      <c r="AH3" s="1298" t="str">
        <f>IFERROR(IF(VLOOKUP($A3,'Macro '!$A$4:$AA$209,AH$1,0)=0,"",VLOOKUP($A3,'Macro '!$A$4:$AA$209,AH$1,0)),"")</f>
        <v/>
      </c>
      <c r="AI3" s="1298" t="str">
        <f>IFERROR(IF(VLOOKUP($A3,'Macro '!$A$4:$AA$209,AI$1,0)=0,"",VLOOKUP($A3,'Macro '!$A$4:$AA$209,AI$1,0)),"")</f>
        <v/>
      </c>
    </row>
    <row r="4" spans="1:35">
      <c r="A4" s="1264" t="s">
        <v>686</v>
      </c>
      <c r="B4" s="1290" t="s">
        <v>1080</v>
      </c>
      <c r="C4" s="1420" t="str">
        <f>IFERROR(IF(VLOOKUP($A4,'Macro '!$A$4:$AA$209,C$1,0)=0,"",VLOOKUP($A4,'Macro '!$A$4:$AA$209,C$1,0)),"")</f>
        <v>Mlcxx</v>
      </c>
      <c r="D4" s="1298" t="str">
        <f>IFERROR(IF(VLOOKUP($A4,'Macro '!$A$4:$AB$209,D$1,0)=0,"",VLOOKUP($A4,'Macro '!$A$4:$AB$209,D$1,0)),"")</f>
        <v/>
      </c>
      <c r="E4" s="1298" t="str">
        <f>IFERROR(IF(VLOOKUP($A4,'Macro '!$A$4:$AB$209,E$1,0)=0,"",VLOOKUP($A4,'Macro '!$A$4:$AB$209,E$1,0)),"")</f>
        <v/>
      </c>
      <c r="F4" s="1298" t="str">
        <f>IFERROR(IF(VLOOKUP($A4,'Macro '!$A$4:$AB$209,F$1,0)=0,"",VLOOKUP($A4,'Macro '!$A$4:$AB$209,F$1,0)),"")</f>
        <v/>
      </c>
      <c r="G4" s="1298" t="str">
        <f>IFERROR(IF(VLOOKUP($A4,'Macro '!$A$4:$AB$209,G$1,0)=0,"",VLOOKUP($A4,'Macro '!$A$4:$AB$209,G$1,0)),"")</f>
        <v/>
      </c>
      <c r="H4" s="1298" t="str">
        <f>IFERROR(IF(VLOOKUP($A4,'Macro '!$A$4:$AB$209,H$1,0)=0,"",VLOOKUP($A4,'Macro '!$A$4:$AB$209,H$1,0)),"")</f>
        <v/>
      </c>
      <c r="I4" s="1298" t="str">
        <f>IFERROR(IF(VLOOKUP($A4,'Macro '!$A$4:$AB$209,I$1,0)=0,"",VLOOKUP($A4,'Macro '!$A$4:$AB$209,I$1,0)),"")</f>
        <v/>
      </c>
      <c r="J4" s="1298" t="str">
        <f>IFERROR(IF(VLOOKUP($A4,'Macro '!$A$4:$AB$209,J$1,0)=0,"",VLOOKUP($A4,'Macro '!$A$4:$AB$209,J$1,0)),"")</f>
        <v/>
      </c>
      <c r="K4" s="1298" t="str">
        <f>IFERROR(IF(VLOOKUP($A4,'Macro '!$A$4:$AB$209,K$1,0)=0,"",VLOOKUP($A4,'Macro '!$A$4:$AB$209,K$1,0)),"")</f>
        <v/>
      </c>
      <c r="L4" s="1298" t="str">
        <f>IFERROR(IF(VLOOKUP($A4,'Macro '!$A$4:$AB$209,L$1,0)=0,"",VLOOKUP($A4,'Macro '!$A$4:$AB$209,L$1,0)),"")</f>
        <v/>
      </c>
      <c r="M4" s="1298" t="str">
        <f>IFERROR(IF(VLOOKUP($A4,'Macro '!$A$4:$AB$209,M$1,0)=0,"",VLOOKUP($A4,'Macro '!$A$4:$AB$209,M$1,0)),"")</f>
        <v/>
      </c>
      <c r="N4" s="1298" t="str">
        <f>IFERROR(IF(VLOOKUP($A4,'Macro '!$A$4:$AB$209,N$1,0)=0,"",VLOOKUP($A4,'Macro '!$A$4:$AB$209,N$1,0)),"")</f>
        <v/>
      </c>
      <c r="O4" s="1298" t="str">
        <f>IFERROR(IF(VLOOKUP($A4,'Macro '!$A$4:$AB$209,O$1,0)=0,"",VLOOKUP($A4,'Macro '!$A$4:$AB$209,O$1,0)),"")</f>
        <v/>
      </c>
      <c r="P4" s="1298" t="str">
        <f>IFERROR(IF(VLOOKUP($A4,'Macro '!$A$4:$AB$209,P$1,0)=0,"",VLOOKUP($A4,'Macro '!$A$4:$AB$209,P$1,0)),"")</f>
        <v/>
      </c>
      <c r="Q4" s="1298" t="str">
        <f>IFERROR(IF(VLOOKUP($A4,'Macro '!$A$4:$AB$209,Q$1,0)=0,"",VLOOKUP($A4,'Macro '!$A$4:$AB$209,Q$1,0)),"")</f>
        <v/>
      </c>
    </row>
    <row r="5" spans="1:35">
      <c r="A5" s="3" t="s">
        <v>2179</v>
      </c>
      <c r="B5" s="1290" t="s">
        <v>1080</v>
      </c>
      <c r="C5" s="1420">
        <f>IFERROR(IF(VLOOKUP($A5,'Macro '!$A$4:$AA$209,C$1,0)=0,"",VLOOKUP($A5,'Macro '!$A$4:$AA$209,C$1,0)),"")</f>
        <v>1</v>
      </c>
      <c r="D5" s="1298" t="str">
        <f>IFERROR(IF(VLOOKUP($A5,'Macro '!$A$4:$AB$209,D$1,0)=0,"",VLOOKUP($A5,'Macro '!$A$4:$AB$209,D$1,0)),"")</f>
        <v/>
      </c>
      <c r="E5" s="1298" t="str">
        <f>IFERROR(IF(VLOOKUP($A5,'Macro '!$A$4:$AB$209,E$1,0)=0,"",VLOOKUP($A5,'Macro '!$A$4:$AB$209,E$1,0)),"")</f>
        <v/>
      </c>
      <c r="F5" s="1298" t="str">
        <f>IFERROR(IF(VLOOKUP($A5,'Macro '!$A$4:$AB$209,F$1,0)=0,"",VLOOKUP($A5,'Macro '!$A$4:$AB$209,F$1,0)),"")</f>
        <v/>
      </c>
      <c r="G5" s="1298" t="str">
        <f>IFERROR(IF(VLOOKUP($A5,'Macro '!$A$4:$AB$209,G$1,0)=0,"",VLOOKUP($A5,'Macro '!$A$4:$AB$209,G$1,0)),"")</f>
        <v/>
      </c>
      <c r="H5" s="1298" t="str">
        <f>IFERROR(IF(VLOOKUP($A5,'Macro '!$A$4:$AB$209,H$1,0)=0,"",VLOOKUP($A5,'Macro '!$A$4:$AB$209,H$1,0)),"")</f>
        <v/>
      </c>
      <c r="I5" s="1298" t="str">
        <f>IFERROR(IF(VLOOKUP($A5,'Macro '!$A$4:$AB$209,I$1,0)=0,"",VLOOKUP($A5,'Macro '!$A$4:$AB$209,I$1,0)),"")</f>
        <v/>
      </c>
      <c r="J5" s="1298" t="str">
        <f>IFERROR(IF(VLOOKUP($A5,'Macro '!$A$4:$AB$209,J$1,0)=0,"",VLOOKUP($A5,'Macro '!$A$4:$AB$209,J$1,0)),"")</f>
        <v/>
      </c>
      <c r="K5" s="1298" t="str">
        <f>IFERROR(IF(VLOOKUP($A5,'Macro '!$A$4:$AB$209,K$1,0)=0,"",VLOOKUP($A5,'Macro '!$A$4:$AB$209,K$1,0)),"")</f>
        <v/>
      </c>
      <c r="L5" s="1298" t="str">
        <f>IFERROR(IF(VLOOKUP($A5,'Macro '!$A$4:$AB$209,L$1,0)=0,"",VLOOKUP($A5,'Macro '!$A$4:$AB$209,L$1,0)),"")</f>
        <v/>
      </c>
      <c r="M5" s="1298" t="str">
        <f>IFERROR(IF(VLOOKUP($A5,'Macro '!$A$4:$AB$209,M$1,0)=0,"",VLOOKUP($A5,'Macro '!$A$4:$AB$209,M$1,0)),"")</f>
        <v/>
      </c>
      <c r="N5" s="1298" t="str">
        <f>IFERROR(IF(VLOOKUP($A5,'Macro '!$A$4:$AB$209,N$1,0)=0,"",VLOOKUP($A5,'Macro '!$A$4:$AB$209,N$1,0)),"")</f>
        <v/>
      </c>
      <c r="O5" s="1298" t="str">
        <f>IFERROR(IF(VLOOKUP($A5,'Macro '!$A$4:$AB$209,O$1,0)=0,"",VLOOKUP($A5,'Macro '!$A$4:$AB$209,O$1,0)),"")</f>
        <v/>
      </c>
      <c r="P5" s="1298" t="str">
        <f>IFERROR(IF(VLOOKUP($A5,'Macro '!$A$4:$AB$209,P$1,0)=0,"",VLOOKUP($A5,'Macro '!$A$4:$AB$209,P$1,0)),"")</f>
        <v/>
      </c>
      <c r="Q5" s="1298" t="str">
        <f>IFERROR(IF(VLOOKUP($A5,'Macro '!$A$4:$AB$209,Q$1,0)=0,"",VLOOKUP($A5,'Macro '!$A$4:$AB$209,Q$1,0)),"")</f>
        <v/>
      </c>
    </row>
    <row r="6" spans="1:35">
      <c r="A6" s="26" t="s">
        <v>2180</v>
      </c>
      <c r="B6" s="1290" t="s">
        <v>1080</v>
      </c>
      <c r="C6" s="1420">
        <f>IFERROR(IF(VLOOKUP($A6,'Macro '!$A$4:$AA$209,C$1,0)=0,"",VLOOKUP($A6,'Macro '!$A$4:$AA$209,C$1,0)),"")</f>
        <v>1</v>
      </c>
      <c r="D6" s="1298" t="str">
        <f>IFERROR(IF(VLOOKUP($A6,'Macro '!$A$4:$AB$209,D$1,0)=0,"",VLOOKUP($A6,'Macro '!$A$4:$AB$209,D$1,0)),"")</f>
        <v/>
      </c>
      <c r="E6" s="1298" t="str">
        <f>IFERROR(IF(VLOOKUP($A6,'Macro '!$A$4:$AB$209,E$1,0)=0,"",VLOOKUP($A6,'Macro '!$A$4:$AB$209,E$1,0)),"")</f>
        <v/>
      </c>
      <c r="F6" s="1298" t="str">
        <f>IFERROR(IF(VLOOKUP($A6,'Macro '!$A$4:$AB$209,F$1,0)=0,"",VLOOKUP($A6,'Macro '!$A$4:$AB$209,F$1,0)),"")</f>
        <v/>
      </c>
      <c r="G6" s="1298" t="str">
        <f>IFERROR(IF(VLOOKUP($A6,'Macro '!$A$4:$AB$209,G$1,0)=0,"",VLOOKUP($A6,'Macro '!$A$4:$AB$209,G$1,0)),"")</f>
        <v/>
      </c>
      <c r="H6" s="1298" t="str">
        <f>IFERROR(IF(VLOOKUP($A6,'Macro '!$A$4:$AB$209,H$1,0)=0,"",VLOOKUP($A6,'Macro '!$A$4:$AB$209,H$1,0)),"")</f>
        <v/>
      </c>
      <c r="I6" s="1298" t="str">
        <f>IFERROR(IF(VLOOKUP($A6,'Macro '!$A$4:$AB$209,I$1,0)=0,"",VLOOKUP($A6,'Macro '!$A$4:$AB$209,I$1,0)),"")</f>
        <v/>
      </c>
      <c r="J6" s="1298" t="str">
        <f>IFERROR(IF(VLOOKUP($A6,'Macro '!$A$4:$AB$209,J$1,0)=0,"",VLOOKUP($A6,'Macro '!$A$4:$AB$209,J$1,0)),"")</f>
        <v/>
      </c>
      <c r="K6" s="1298" t="str">
        <f>IFERROR(IF(VLOOKUP($A6,'Macro '!$A$4:$AB$209,K$1,0)=0,"",VLOOKUP($A6,'Macro '!$A$4:$AB$209,K$1,0)),"")</f>
        <v/>
      </c>
      <c r="L6" s="1298" t="str">
        <f>IFERROR(IF(VLOOKUP($A6,'Macro '!$A$4:$AB$209,L$1,0)=0,"",VLOOKUP($A6,'Macro '!$A$4:$AB$209,L$1,0)),"")</f>
        <v/>
      </c>
      <c r="M6" s="1298" t="str">
        <f>IFERROR(IF(VLOOKUP($A6,'Macro '!$A$4:$AB$209,M$1,0)=0,"",VLOOKUP($A6,'Macro '!$A$4:$AB$209,M$1,0)),"")</f>
        <v/>
      </c>
      <c r="N6" s="1298" t="str">
        <f>IFERROR(IF(VLOOKUP($A6,'Macro '!$A$4:$AB$209,N$1,0)=0,"",VLOOKUP($A6,'Macro '!$A$4:$AB$209,N$1,0)),"")</f>
        <v/>
      </c>
      <c r="O6" s="1298" t="str">
        <f>IFERROR(IF(VLOOKUP($A6,'Macro '!$A$4:$AB$209,O$1,0)=0,"",VLOOKUP($A6,'Macro '!$A$4:$AB$209,O$1,0)),"")</f>
        <v/>
      </c>
      <c r="P6" s="1298" t="str">
        <f>IFERROR(IF(VLOOKUP($A6,'Macro '!$A$4:$AB$209,P$1,0)=0,"",VLOOKUP($A6,'Macro '!$A$4:$AB$209,P$1,0)),"")</f>
        <v/>
      </c>
      <c r="Q6" s="1298" t="str">
        <f>IFERROR(IF(VLOOKUP($A6,'Macro '!$A$4:$AB$209,Q$1,0)=0,"",VLOOKUP($A6,'Macro '!$A$4:$AB$209,Q$1,0)),"")</f>
        <v/>
      </c>
    </row>
    <row r="7" spans="1:35">
      <c r="A7" s="515" t="s">
        <v>687</v>
      </c>
      <c r="B7" s="1290" t="s">
        <v>1080</v>
      </c>
      <c r="C7" s="1420" t="str">
        <f>IFERROR(IF(VLOOKUP($A7,'Macro '!$A$4:$AA$209,C$1,0)=0,"",VLOOKUP($A7,'Macro '!$A$4:$AA$209,C$1,0)),"")</f>
        <v>Mlc</v>
      </c>
      <c r="D7" s="1298" t="str">
        <f>IFERROR(IF(VLOOKUP($A7,'Macro '!$A$4:$AB$209,D$1,0)=0,"",VLOOKUP($A7,'Macro '!$A$4:$AB$209,D$1,0)),"")</f>
        <v/>
      </c>
      <c r="E7" s="1298" t="str">
        <f>IFERROR(IF(VLOOKUP($A7,'Macro '!$A$4:$AB$209,E$1,0)=0,"",VLOOKUP($A7,'Macro '!$A$4:$AB$209,E$1,0)),"")</f>
        <v/>
      </c>
      <c r="F7" s="1298" t="str">
        <f>IFERROR(IF(VLOOKUP($A7,'Macro '!$A$4:$AB$209,F$1,0)=0,"",VLOOKUP($A7,'Macro '!$A$4:$AB$209,F$1,0)),"")</f>
        <v/>
      </c>
      <c r="G7" s="1298" t="str">
        <f>IFERROR(IF(VLOOKUP($A7,'Macro '!$A$4:$AB$209,G$1,0)=0,"",VLOOKUP($A7,'Macro '!$A$4:$AB$209,G$1,0)),"")</f>
        <v/>
      </c>
      <c r="H7" s="1298" t="str">
        <f>IFERROR(IF(VLOOKUP($A7,'Macro '!$A$4:$AB$209,H$1,0)=0,"",VLOOKUP($A7,'Macro '!$A$4:$AB$209,H$1,0)),"")</f>
        <v/>
      </c>
      <c r="I7" s="1298" t="str">
        <f>IFERROR(IF(VLOOKUP($A7,'Macro '!$A$4:$AB$209,I$1,0)=0,"",VLOOKUP($A7,'Macro '!$A$4:$AB$209,I$1,0)),"")</f>
        <v/>
      </c>
      <c r="J7" s="1298" t="str">
        <f>IFERROR(IF(VLOOKUP($A7,'Macro '!$A$4:$AB$209,J$1,0)=0,"",VLOOKUP($A7,'Macro '!$A$4:$AB$209,J$1,0)),"")</f>
        <v/>
      </c>
      <c r="K7" s="1298" t="str">
        <f>IFERROR(IF(VLOOKUP($A7,'Macro '!$A$4:$AB$209,K$1,0)=0,"",VLOOKUP($A7,'Macro '!$A$4:$AB$209,K$1,0)),"")</f>
        <v/>
      </c>
      <c r="L7" s="1298" t="str">
        <f>IFERROR(IF(VLOOKUP($A7,'Macro '!$A$4:$AB$209,L$1,0)=0,"",VLOOKUP($A7,'Macro '!$A$4:$AB$209,L$1,0)),"")</f>
        <v/>
      </c>
      <c r="M7" s="1298" t="str">
        <f>IFERROR(IF(VLOOKUP($A7,'Macro '!$A$4:$AB$209,M$1,0)=0,"",VLOOKUP($A7,'Macro '!$A$4:$AB$209,M$1,0)),"")</f>
        <v/>
      </c>
      <c r="N7" s="1298" t="str">
        <f>IFERROR(IF(VLOOKUP($A7,'Macro '!$A$4:$AB$209,N$1,0)=0,"",VLOOKUP($A7,'Macro '!$A$4:$AB$209,N$1,0)),"")</f>
        <v/>
      </c>
      <c r="O7" s="1298" t="str">
        <f>IFERROR(IF(VLOOKUP($A7,'Macro '!$A$4:$AB$209,O$1,0)=0,"",VLOOKUP($A7,'Macro '!$A$4:$AB$209,O$1,0)),"")</f>
        <v/>
      </c>
      <c r="P7" s="1298" t="str">
        <f>IFERROR(IF(VLOOKUP($A7,'Macro '!$A$4:$AB$209,P$1,0)=0,"",VLOOKUP($A7,'Macro '!$A$4:$AB$209,P$1,0)),"")</f>
        <v/>
      </c>
      <c r="Q7" s="1298" t="str">
        <f>IFERROR(IF(VLOOKUP($A7,'Macro '!$A$4:$AB$209,Q$1,0)=0,"",VLOOKUP($A7,'Macro '!$A$4:$AB$209,Q$1,0)),"")</f>
        <v/>
      </c>
    </row>
    <row r="8" spans="1:35">
      <c r="A8" s="515" t="s">
        <v>688</v>
      </c>
      <c r="B8" s="1290" t="s">
        <v>1080</v>
      </c>
      <c r="C8" s="1420" t="str">
        <f>IFERROR(IF(VLOOKUP($A8,'Macro '!$A$4:$AA$209,C$1,0)=0,"",VLOOKUP($A8,'Macro '!$A$4:$AA$209,C$1,0)),"")</f>
        <v>Mlc</v>
      </c>
      <c r="D8" s="1298" t="str">
        <f>IFERROR(IF(VLOOKUP($A8,'Macro '!$A$4:$AB$209,D$1,0)=0,"",VLOOKUP($A8,'Macro '!$A$4:$AB$209,D$1,0)),"")</f>
        <v/>
      </c>
      <c r="E8" s="1298" t="str">
        <f>IFERROR(IF(VLOOKUP($A8,'Macro '!$A$4:$AB$209,E$1,0)=0,"",VLOOKUP($A8,'Macro '!$A$4:$AB$209,E$1,0)),"")</f>
        <v/>
      </c>
      <c r="F8" s="1298" t="str">
        <f>IFERROR(IF(VLOOKUP($A8,'Macro '!$A$4:$AB$209,F$1,0)=0,"",VLOOKUP($A8,'Macro '!$A$4:$AB$209,F$1,0)),"")</f>
        <v/>
      </c>
      <c r="G8" s="1298" t="str">
        <f>IFERROR(IF(VLOOKUP($A8,'Macro '!$A$4:$AB$209,G$1,0)=0,"",VLOOKUP($A8,'Macro '!$A$4:$AB$209,G$1,0)),"")</f>
        <v/>
      </c>
      <c r="H8" s="1298" t="str">
        <f>IFERROR(IF(VLOOKUP($A8,'Macro '!$A$4:$AB$209,H$1,0)=0,"",VLOOKUP($A8,'Macro '!$A$4:$AB$209,H$1,0)),"")</f>
        <v/>
      </c>
      <c r="I8" s="1298" t="str">
        <f>IFERROR(IF(VLOOKUP($A8,'Macro '!$A$4:$AB$209,I$1,0)=0,"",VLOOKUP($A8,'Macro '!$A$4:$AB$209,I$1,0)),"")</f>
        <v/>
      </c>
      <c r="J8" s="1298" t="str">
        <f>IFERROR(IF(VLOOKUP($A8,'Macro '!$A$4:$AB$209,J$1,0)=0,"",VLOOKUP($A8,'Macro '!$A$4:$AB$209,J$1,0)),"")</f>
        <v/>
      </c>
      <c r="K8" s="1298" t="str">
        <f>IFERROR(IF(VLOOKUP($A8,'Macro '!$A$4:$AB$209,K$1,0)=0,"",VLOOKUP($A8,'Macro '!$A$4:$AB$209,K$1,0)),"")</f>
        <v/>
      </c>
      <c r="L8" s="1298" t="str">
        <f>IFERROR(IF(VLOOKUP($A8,'Macro '!$A$4:$AB$209,L$1,0)=0,"",VLOOKUP($A8,'Macro '!$A$4:$AB$209,L$1,0)),"")</f>
        <v/>
      </c>
      <c r="M8" s="1298" t="str">
        <f>IFERROR(IF(VLOOKUP($A8,'Macro '!$A$4:$AB$209,M$1,0)=0,"",VLOOKUP($A8,'Macro '!$A$4:$AB$209,M$1,0)),"")</f>
        <v/>
      </c>
      <c r="N8" s="1298" t="str">
        <f>IFERROR(IF(VLOOKUP($A8,'Macro '!$A$4:$AB$209,N$1,0)=0,"",VLOOKUP($A8,'Macro '!$A$4:$AB$209,N$1,0)),"")</f>
        <v/>
      </c>
      <c r="O8" s="1298" t="str">
        <f>IFERROR(IF(VLOOKUP($A8,'Macro '!$A$4:$AB$209,O$1,0)=0,"",VLOOKUP($A8,'Macro '!$A$4:$AB$209,O$1,0)),"")</f>
        <v/>
      </c>
      <c r="P8" s="1298" t="str">
        <f>IFERROR(IF(VLOOKUP($A8,'Macro '!$A$4:$AB$209,P$1,0)=0,"",VLOOKUP($A8,'Macro '!$A$4:$AB$209,P$1,0)),"")</f>
        <v/>
      </c>
      <c r="Q8" s="1298" t="str">
        <f>IFERROR(IF(VLOOKUP($A8,'Macro '!$A$4:$AB$209,Q$1,0)=0,"",VLOOKUP($A8,'Macro '!$A$4:$AB$209,Q$1,0)),"")</f>
        <v/>
      </c>
    </row>
    <row r="9" spans="1:35">
      <c r="A9" s="515" t="s">
        <v>408</v>
      </c>
      <c r="B9" s="1290" t="s">
        <v>1080</v>
      </c>
      <c r="C9" s="1420" t="str">
        <f>IFERROR(IF(VLOOKUP($A9,'Macro '!$A$4:$AA$209,C$1,0)=0,"",VLOOKUP($A9,'Macro '!$A$4:$AA$209,C$1,0)),"")</f>
        <v>Mlc</v>
      </c>
      <c r="D9" s="1298" t="str">
        <f>IFERROR(IF(VLOOKUP($A9,'Macro '!$A$4:$AB$209,D$1,0)=0,"",VLOOKUP($A9,'Macro '!$A$4:$AB$209,D$1,0)),"")</f>
        <v/>
      </c>
      <c r="E9" s="1298" t="str">
        <f>IFERROR(IF(VLOOKUP($A9,'Macro '!$A$4:$AB$209,E$1,0)=0,"",VLOOKUP($A9,'Macro '!$A$4:$AB$209,E$1,0)),"")</f>
        <v/>
      </c>
      <c r="F9" s="1298" t="str">
        <f>IFERROR(IF(VLOOKUP($A9,'Macro '!$A$4:$AB$209,F$1,0)=0,"",VLOOKUP($A9,'Macro '!$A$4:$AB$209,F$1,0)),"")</f>
        <v/>
      </c>
      <c r="G9" s="1298" t="str">
        <f>IFERROR(IF(VLOOKUP($A9,'Macro '!$A$4:$AB$209,G$1,0)=0,"",VLOOKUP($A9,'Macro '!$A$4:$AB$209,G$1,0)),"")</f>
        <v/>
      </c>
      <c r="H9" s="1298" t="str">
        <f>IFERROR(IF(VLOOKUP($A9,'Macro '!$A$4:$AB$209,H$1,0)=0,"",VLOOKUP($A9,'Macro '!$A$4:$AB$209,H$1,0)),"")</f>
        <v/>
      </c>
      <c r="I9" s="1298" t="str">
        <f>IFERROR(IF(VLOOKUP($A9,'Macro '!$A$4:$AB$209,I$1,0)=0,"",VLOOKUP($A9,'Macro '!$A$4:$AB$209,I$1,0)),"")</f>
        <v/>
      </c>
      <c r="J9" s="1298" t="str">
        <f>IFERROR(IF(VLOOKUP($A9,'Macro '!$A$4:$AB$209,J$1,0)=0,"",VLOOKUP($A9,'Macro '!$A$4:$AB$209,J$1,0)),"")</f>
        <v/>
      </c>
      <c r="K9" s="1298" t="str">
        <f>IFERROR(IF(VLOOKUP($A9,'Macro '!$A$4:$AB$209,K$1,0)=0,"",VLOOKUP($A9,'Macro '!$A$4:$AB$209,K$1,0)),"")</f>
        <v/>
      </c>
      <c r="L9" s="1298" t="str">
        <f>IFERROR(IF(VLOOKUP($A9,'Macro '!$A$4:$AB$209,L$1,0)=0,"",VLOOKUP($A9,'Macro '!$A$4:$AB$209,L$1,0)),"")</f>
        <v/>
      </c>
      <c r="M9" s="1298" t="str">
        <f>IFERROR(IF(VLOOKUP($A9,'Macro '!$A$4:$AB$209,M$1,0)=0,"",VLOOKUP($A9,'Macro '!$A$4:$AB$209,M$1,0)),"")</f>
        <v/>
      </c>
      <c r="N9" s="1298" t="str">
        <f>IFERROR(IF(VLOOKUP($A9,'Macro '!$A$4:$AB$209,N$1,0)=0,"",VLOOKUP($A9,'Macro '!$A$4:$AB$209,N$1,0)),"")</f>
        <v/>
      </c>
      <c r="O9" s="1298" t="str">
        <f>IFERROR(IF(VLOOKUP($A9,'Macro '!$A$4:$AB$209,O$1,0)=0,"",VLOOKUP($A9,'Macro '!$A$4:$AB$209,O$1,0)),"")</f>
        <v/>
      </c>
      <c r="P9" s="1298" t="str">
        <f>IFERROR(IF(VLOOKUP($A9,'Macro '!$A$4:$AB$209,P$1,0)=0,"",VLOOKUP($A9,'Macro '!$A$4:$AB$209,P$1,0)),"")</f>
        <v/>
      </c>
      <c r="Q9" s="1298" t="str">
        <f>IFERROR(IF(VLOOKUP($A9,'Macro '!$A$4:$AB$209,Q$1,0)=0,"",VLOOKUP($A9,'Macro '!$A$4:$AB$209,Q$1,0)),"")</f>
        <v/>
      </c>
    </row>
    <row r="10" spans="1:35">
      <c r="A10" s="1264" t="s">
        <v>409</v>
      </c>
      <c r="B10" s="1290" t="s">
        <v>1080</v>
      </c>
      <c r="C10" s="1420" t="str">
        <f>IFERROR(IF(VLOOKUP($A10,'Macro '!$A$4:$AA$209,C$1,0)=0,"",VLOOKUP($A10,'Macro '!$A$4:$AA$209,C$1,0)),"")</f>
        <v>Mlcxx</v>
      </c>
      <c r="D10" s="1298" t="str">
        <f>IFERROR(IF(VLOOKUP($A10,'Macro '!$A$4:$AB$209,D$1,0)=0,"",VLOOKUP($A10,'Macro '!$A$4:$AB$209,D$1,0)),"")</f>
        <v/>
      </c>
      <c r="E10" s="1298" t="str">
        <f>IFERROR(IF(VLOOKUP($A10,'Macro '!$A$4:$AB$209,E$1,0)=0,"",VLOOKUP($A10,'Macro '!$A$4:$AB$209,E$1,0)),"")</f>
        <v/>
      </c>
      <c r="F10" s="1298" t="str">
        <f>IFERROR(IF(VLOOKUP($A10,'Macro '!$A$4:$AB$209,F$1,0)=0,"",VLOOKUP($A10,'Macro '!$A$4:$AB$209,F$1,0)),"")</f>
        <v/>
      </c>
      <c r="G10" s="1298" t="str">
        <f>IFERROR(IF(VLOOKUP($A10,'Macro '!$A$4:$AB$209,G$1,0)=0,"",VLOOKUP($A10,'Macro '!$A$4:$AB$209,G$1,0)),"")</f>
        <v/>
      </c>
      <c r="H10" s="1298" t="str">
        <f>IFERROR(IF(VLOOKUP($A10,'Macro '!$A$4:$AB$209,H$1,0)=0,"",VLOOKUP($A10,'Macro '!$A$4:$AB$209,H$1,0)),"")</f>
        <v/>
      </c>
      <c r="I10" s="1298" t="str">
        <f>IFERROR(IF(VLOOKUP($A10,'Macro '!$A$4:$AB$209,I$1,0)=0,"",VLOOKUP($A10,'Macro '!$A$4:$AB$209,I$1,0)),"")</f>
        <v/>
      </c>
      <c r="J10" s="1298" t="str">
        <f>IFERROR(IF(VLOOKUP($A10,'Macro '!$A$4:$AB$209,J$1,0)=0,"",VLOOKUP($A10,'Macro '!$A$4:$AB$209,J$1,0)),"")</f>
        <v/>
      </c>
      <c r="K10" s="1298" t="str">
        <f>IFERROR(IF(VLOOKUP($A10,'Macro '!$A$4:$AB$209,K$1,0)=0,"",VLOOKUP($A10,'Macro '!$A$4:$AB$209,K$1,0)),"")</f>
        <v/>
      </c>
      <c r="L10" s="1298" t="str">
        <f>IFERROR(IF(VLOOKUP($A10,'Macro '!$A$4:$AB$209,L$1,0)=0,"",VLOOKUP($A10,'Macro '!$A$4:$AB$209,L$1,0)),"")</f>
        <v/>
      </c>
      <c r="M10" s="1298" t="str">
        <f>IFERROR(IF(VLOOKUP($A10,'Macro '!$A$4:$AB$209,M$1,0)=0,"",VLOOKUP($A10,'Macro '!$A$4:$AB$209,M$1,0)),"")</f>
        <v/>
      </c>
      <c r="N10" s="1298" t="str">
        <f>IFERROR(IF(VLOOKUP($A10,'Macro '!$A$4:$AB$209,N$1,0)=0,"",VLOOKUP($A10,'Macro '!$A$4:$AB$209,N$1,0)),"")</f>
        <v/>
      </c>
      <c r="O10" s="1298" t="str">
        <f>IFERROR(IF(VLOOKUP($A10,'Macro '!$A$4:$AB$209,O$1,0)=0,"",VLOOKUP($A10,'Macro '!$A$4:$AB$209,O$1,0)),"")</f>
        <v/>
      </c>
      <c r="P10" s="1298" t="str">
        <f>IFERROR(IF(VLOOKUP($A10,'Macro '!$A$4:$AB$209,P$1,0)=0,"",VLOOKUP($A10,'Macro '!$A$4:$AB$209,P$1,0)),"")</f>
        <v/>
      </c>
      <c r="Q10" s="1298" t="str">
        <f>IFERROR(IF(VLOOKUP($A10,'Macro '!$A$4:$AB$209,Q$1,0)=0,"",VLOOKUP($A10,'Macro '!$A$4:$AB$209,Q$1,0)),"")</f>
        <v/>
      </c>
    </row>
    <row r="11" spans="1:35">
      <c r="A11" s="1264" t="s">
        <v>2303</v>
      </c>
      <c r="B11" s="1290" t="s">
        <v>1080</v>
      </c>
      <c r="C11" s="1420" t="str">
        <f>IFERROR(IF(VLOOKUP($A11,'Macro '!$A$4:$AA$209,C$1,0)=0,"",VLOOKUP($A11,'Macro '!$A$4:$AA$209,C$1,0)),"")</f>
        <v>Mlcxx</v>
      </c>
      <c r="D11" s="1298" t="str">
        <f>IFERROR(IF(VLOOKUP($A11,'Macro '!$A$4:$AB$209,D$1,0)=0,"",VLOOKUP($A11,'Macro '!$A$4:$AB$209,D$1,0)),"")</f>
        <v/>
      </c>
      <c r="E11" s="1298" t="str">
        <f>IFERROR(IF(VLOOKUP($A11,'Macro '!$A$4:$AB$209,E$1,0)=0,"",VLOOKUP($A11,'Macro '!$A$4:$AB$209,E$1,0)),"")</f>
        <v/>
      </c>
      <c r="F11" s="1298" t="str">
        <f>IFERROR(IF(VLOOKUP($A11,'Macro '!$A$4:$AB$209,F$1,0)=0,"",VLOOKUP($A11,'Macro '!$A$4:$AB$209,F$1,0)),"")</f>
        <v/>
      </c>
      <c r="G11" s="1298" t="str">
        <f>IFERROR(IF(VLOOKUP($A11,'Macro '!$A$4:$AB$209,G$1,0)=0,"",VLOOKUP($A11,'Macro '!$A$4:$AB$209,G$1,0)),"")</f>
        <v/>
      </c>
      <c r="H11" s="1298" t="str">
        <f>IFERROR(IF(VLOOKUP($A11,'Macro '!$A$4:$AB$209,H$1,0)=0,"",VLOOKUP($A11,'Macro '!$A$4:$AB$209,H$1,0)),"")</f>
        <v/>
      </c>
      <c r="I11" s="1298" t="str">
        <f>IFERROR(IF(VLOOKUP($A11,'Macro '!$A$4:$AB$209,I$1,0)=0,"",VLOOKUP($A11,'Macro '!$A$4:$AB$209,I$1,0)),"")</f>
        <v/>
      </c>
      <c r="J11" s="1298" t="str">
        <f>IFERROR(IF(VLOOKUP($A11,'Macro '!$A$4:$AB$209,J$1,0)=0,"",VLOOKUP($A11,'Macro '!$A$4:$AB$209,J$1,0)),"")</f>
        <v/>
      </c>
      <c r="K11" s="1298" t="str">
        <f>IFERROR(IF(VLOOKUP($A11,'Macro '!$A$4:$AB$209,K$1,0)=0,"",VLOOKUP($A11,'Macro '!$A$4:$AB$209,K$1,0)),"")</f>
        <v/>
      </c>
      <c r="L11" s="1298" t="str">
        <f>IFERROR(IF(VLOOKUP($A11,'Macro '!$A$4:$AB$209,L$1,0)=0,"",VLOOKUP($A11,'Macro '!$A$4:$AB$209,L$1,0)),"")</f>
        <v/>
      </c>
      <c r="M11" s="1298" t="str">
        <f>IFERROR(IF(VLOOKUP($A11,'Macro '!$A$4:$AB$209,M$1,0)=0,"",VLOOKUP($A11,'Macro '!$A$4:$AB$209,M$1,0)),"")</f>
        <v/>
      </c>
      <c r="N11" s="1298" t="str">
        <f>IFERROR(IF(VLOOKUP($A11,'Macro '!$A$4:$AB$209,N$1,0)=0,"",VLOOKUP($A11,'Macro '!$A$4:$AB$209,N$1,0)),"")</f>
        <v/>
      </c>
      <c r="O11" s="1298" t="str">
        <f>IFERROR(IF(VLOOKUP($A11,'Macro '!$A$4:$AB$209,O$1,0)=0,"",VLOOKUP($A11,'Macro '!$A$4:$AB$209,O$1,0)),"")</f>
        <v/>
      </c>
      <c r="P11" s="1298" t="str">
        <f>IFERROR(IF(VLOOKUP($A11,'Macro '!$A$4:$AB$209,P$1,0)=0,"",VLOOKUP($A11,'Macro '!$A$4:$AB$209,P$1,0)),"")</f>
        <v/>
      </c>
      <c r="Q11" s="1298" t="str">
        <f>IFERROR(IF(VLOOKUP($A11,'Macro '!$A$4:$AB$209,Q$1,0)=0,"",VLOOKUP($A11,'Macro '!$A$4:$AB$209,Q$1,0)),"")</f>
        <v/>
      </c>
    </row>
    <row r="12" spans="1:35">
      <c r="A12" s="1264" t="s">
        <v>2304</v>
      </c>
      <c r="B12" s="1290" t="s">
        <v>1080</v>
      </c>
      <c r="C12" s="1420" t="str">
        <f>IFERROR(IF(VLOOKUP($A12,'Macro '!$A$4:$AA$209,C$1,0)=0,"",VLOOKUP($A12,'Macro '!$A$4:$AA$209,C$1,0)),"")</f>
        <v>Mlcxx</v>
      </c>
      <c r="D12" s="1298" t="str">
        <f>IFERROR(IF(VLOOKUP($A12,'Macro '!$A$4:$AB$209,D$1,0)=0,"",VLOOKUP($A12,'Macro '!$A$4:$AB$209,D$1,0)),"")</f>
        <v/>
      </c>
      <c r="E12" s="1298" t="str">
        <f>IFERROR(IF(VLOOKUP($A12,'Macro '!$A$4:$AB$209,E$1,0)=0,"",VLOOKUP($A12,'Macro '!$A$4:$AB$209,E$1,0)),"")</f>
        <v/>
      </c>
      <c r="F12" s="1298" t="str">
        <f>IFERROR(IF(VLOOKUP($A12,'Macro '!$A$4:$AB$209,F$1,0)=0,"",VLOOKUP($A12,'Macro '!$A$4:$AB$209,F$1,0)),"")</f>
        <v/>
      </c>
      <c r="G12" s="1298" t="str">
        <f>IFERROR(IF(VLOOKUP($A12,'Macro '!$A$4:$AB$209,G$1,0)=0,"",VLOOKUP($A12,'Macro '!$A$4:$AB$209,G$1,0)),"")</f>
        <v/>
      </c>
      <c r="H12" s="1298" t="str">
        <f>IFERROR(IF(VLOOKUP($A12,'Macro '!$A$4:$AB$209,H$1,0)=0,"",VLOOKUP($A12,'Macro '!$A$4:$AB$209,H$1,0)),"")</f>
        <v/>
      </c>
      <c r="I12" s="1298" t="str">
        <f>IFERROR(IF(VLOOKUP($A12,'Macro '!$A$4:$AB$209,I$1,0)=0,"",VLOOKUP($A12,'Macro '!$A$4:$AB$209,I$1,0)),"")</f>
        <v/>
      </c>
      <c r="J12" s="1298" t="str">
        <f>IFERROR(IF(VLOOKUP($A12,'Macro '!$A$4:$AB$209,J$1,0)=0,"",VLOOKUP($A12,'Macro '!$A$4:$AB$209,J$1,0)),"")</f>
        <v/>
      </c>
      <c r="K12" s="1298" t="str">
        <f>IFERROR(IF(VLOOKUP($A12,'Macro '!$A$4:$AB$209,K$1,0)=0,"",VLOOKUP($A12,'Macro '!$A$4:$AB$209,K$1,0)),"")</f>
        <v/>
      </c>
      <c r="L12" s="1298" t="str">
        <f>IFERROR(IF(VLOOKUP($A12,'Macro '!$A$4:$AB$209,L$1,0)=0,"",VLOOKUP($A12,'Macro '!$A$4:$AB$209,L$1,0)),"")</f>
        <v/>
      </c>
      <c r="M12" s="1298" t="str">
        <f>IFERROR(IF(VLOOKUP($A12,'Macro '!$A$4:$AB$209,M$1,0)=0,"",VLOOKUP($A12,'Macro '!$A$4:$AB$209,M$1,0)),"")</f>
        <v/>
      </c>
      <c r="N12" s="1298" t="str">
        <f>IFERROR(IF(VLOOKUP($A12,'Macro '!$A$4:$AB$209,N$1,0)=0,"",VLOOKUP($A12,'Macro '!$A$4:$AB$209,N$1,0)),"")</f>
        <v/>
      </c>
      <c r="O12" s="1298" t="str">
        <f>IFERROR(IF(VLOOKUP($A12,'Macro '!$A$4:$AB$209,O$1,0)=0,"",VLOOKUP($A12,'Macro '!$A$4:$AB$209,O$1,0)),"")</f>
        <v/>
      </c>
      <c r="P12" s="1298" t="str">
        <f>IFERROR(IF(VLOOKUP($A12,'Macro '!$A$4:$AB$209,P$1,0)=0,"",VLOOKUP($A12,'Macro '!$A$4:$AB$209,P$1,0)),"")</f>
        <v/>
      </c>
      <c r="Q12" s="1298" t="str">
        <f>IFERROR(IF(VLOOKUP($A12,'Macro '!$A$4:$AB$209,Q$1,0)=0,"",VLOOKUP($A12,'Macro '!$A$4:$AB$209,Q$1,0)),"")</f>
        <v/>
      </c>
    </row>
    <row r="13" spans="1:35">
      <c r="A13" s="515" t="s">
        <v>2305</v>
      </c>
      <c r="B13" s="1290" t="s">
        <v>1080</v>
      </c>
      <c r="C13" s="1420" t="str">
        <f>IFERROR(IF(VLOOKUP($A13,'Macro '!$A$4:$AA$209,C$1,0)=0,"",VLOOKUP($A13,'Macro '!$A$4:$AA$209,C$1,0)),"")</f>
        <v>Mlc</v>
      </c>
      <c r="D13" s="1298" t="str">
        <f>IFERROR(IF(VLOOKUP($A13,'Macro '!$A$4:$AB$209,D$1,0)=0,"",VLOOKUP($A13,'Macro '!$A$4:$AB$209,D$1,0)),"")</f>
        <v/>
      </c>
      <c r="E13" s="1298" t="str">
        <f>IFERROR(IF(VLOOKUP($A13,'Macro '!$A$4:$AB$209,E$1,0)=0,"",VLOOKUP($A13,'Macro '!$A$4:$AB$209,E$1,0)),"")</f>
        <v/>
      </c>
      <c r="F13" s="1298" t="str">
        <f>IFERROR(IF(VLOOKUP($A13,'Macro '!$A$4:$AB$209,F$1,0)=0,"",VLOOKUP($A13,'Macro '!$A$4:$AB$209,F$1,0)),"")</f>
        <v/>
      </c>
      <c r="G13" s="1298" t="str">
        <f>IFERROR(IF(VLOOKUP($A13,'Macro '!$A$4:$AB$209,G$1,0)=0,"",VLOOKUP($A13,'Macro '!$A$4:$AB$209,G$1,0)),"")</f>
        <v/>
      </c>
      <c r="H13" s="1298" t="str">
        <f>IFERROR(IF(VLOOKUP($A13,'Macro '!$A$4:$AB$209,H$1,0)=0,"",VLOOKUP($A13,'Macro '!$A$4:$AB$209,H$1,0)),"")</f>
        <v/>
      </c>
      <c r="I13" s="1298" t="str">
        <f>IFERROR(IF(VLOOKUP($A13,'Macro '!$A$4:$AB$209,I$1,0)=0,"",VLOOKUP($A13,'Macro '!$A$4:$AB$209,I$1,0)),"")</f>
        <v/>
      </c>
      <c r="J13" s="1298" t="str">
        <f>IFERROR(IF(VLOOKUP($A13,'Macro '!$A$4:$AB$209,J$1,0)=0,"",VLOOKUP($A13,'Macro '!$A$4:$AB$209,J$1,0)),"")</f>
        <v/>
      </c>
      <c r="K13" s="1298" t="str">
        <f>IFERROR(IF(VLOOKUP($A13,'Macro '!$A$4:$AB$209,K$1,0)=0,"",VLOOKUP($A13,'Macro '!$A$4:$AB$209,K$1,0)),"")</f>
        <v/>
      </c>
      <c r="L13" s="1298" t="str">
        <f>IFERROR(IF(VLOOKUP($A13,'Macro '!$A$4:$AB$209,L$1,0)=0,"",VLOOKUP($A13,'Macro '!$A$4:$AB$209,L$1,0)),"")</f>
        <v/>
      </c>
      <c r="M13" s="1298" t="str">
        <f>IFERROR(IF(VLOOKUP($A13,'Macro '!$A$4:$AB$209,M$1,0)=0,"",VLOOKUP($A13,'Macro '!$A$4:$AB$209,M$1,0)),"")</f>
        <v/>
      </c>
      <c r="N13" s="1298" t="str">
        <f>IFERROR(IF(VLOOKUP($A13,'Macro '!$A$4:$AB$209,N$1,0)=0,"",VLOOKUP($A13,'Macro '!$A$4:$AB$209,N$1,0)),"")</f>
        <v/>
      </c>
      <c r="O13" s="1298" t="str">
        <f>IFERROR(IF(VLOOKUP($A13,'Macro '!$A$4:$AB$209,O$1,0)=0,"",VLOOKUP($A13,'Macro '!$A$4:$AB$209,O$1,0)),"")</f>
        <v/>
      </c>
      <c r="P13" s="1298" t="str">
        <f>IFERROR(IF(VLOOKUP($A13,'Macro '!$A$4:$AB$209,P$1,0)=0,"",VLOOKUP($A13,'Macro '!$A$4:$AB$209,P$1,0)),"")</f>
        <v/>
      </c>
      <c r="Q13" s="1298" t="str">
        <f>IFERROR(IF(VLOOKUP($A13,'Macro '!$A$4:$AB$209,Q$1,0)=0,"",VLOOKUP($A13,'Macro '!$A$4:$AB$209,Q$1,0)),"")</f>
        <v/>
      </c>
    </row>
    <row r="14" spans="1:35">
      <c r="A14" s="1264" t="s">
        <v>2306</v>
      </c>
      <c r="B14" s="1290" t="s">
        <v>1080</v>
      </c>
      <c r="C14" s="1420" t="str">
        <f>IFERROR(IF(VLOOKUP($A14,'Macro '!$A$4:$AA$209,C$1,0)=0,"",VLOOKUP($A14,'Macro '!$A$4:$AA$209,C$1,0)),"")</f>
        <v>Mlcxx</v>
      </c>
      <c r="D14" s="1298" t="str">
        <f>IFERROR(IF(VLOOKUP($A14,'Macro '!$A$4:$AB$209,D$1,0)=0,"",VLOOKUP($A14,'Macro '!$A$4:$AB$209,D$1,0)),"")</f>
        <v/>
      </c>
      <c r="E14" s="1298" t="str">
        <f>IFERROR(IF(VLOOKUP($A14,'Macro '!$A$4:$AB$209,E$1,0)=0,"",VLOOKUP($A14,'Macro '!$A$4:$AB$209,E$1,0)),"")</f>
        <v/>
      </c>
      <c r="F14" s="1298" t="str">
        <f>IFERROR(IF(VLOOKUP($A14,'Macro '!$A$4:$AB$209,F$1,0)=0,"",VLOOKUP($A14,'Macro '!$A$4:$AB$209,F$1,0)),"")</f>
        <v/>
      </c>
      <c r="G14" s="1298" t="str">
        <f>IFERROR(IF(VLOOKUP($A14,'Macro '!$A$4:$AB$209,G$1,0)=0,"",VLOOKUP($A14,'Macro '!$A$4:$AB$209,G$1,0)),"")</f>
        <v/>
      </c>
      <c r="H14" s="1298" t="str">
        <f>IFERROR(IF(VLOOKUP($A14,'Macro '!$A$4:$AB$209,H$1,0)=0,"",VLOOKUP($A14,'Macro '!$A$4:$AB$209,H$1,0)),"")</f>
        <v/>
      </c>
      <c r="I14" s="1298" t="str">
        <f>IFERROR(IF(VLOOKUP($A14,'Macro '!$A$4:$AB$209,I$1,0)=0,"",VLOOKUP($A14,'Macro '!$A$4:$AB$209,I$1,0)),"")</f>
        <v/>
      </c>
      <c r="J14" s="1298" t="str">
        <f>IFERROR(IF(VLOOKUP($A14,'Macro '!$A$4:$AB$209,J$1,0)=0,"",VLOOKUP($A14,'Macro '!$A$4:$AB$209,J$1,0)),"")</f>
        <v/>
      </c>
      <c r="K14" s="1298" t="str">
        <f>IFERROR(IF(VLOOKUP($A14,'Macro '!$A$4:$AB$209,K$1,0)=0,"",VLOOKUP($A14,'Macro '!$A$4:$AB$209,K$1,0)),"")</f>
        <v/>
      </c>
      <c r="L14" s="1298" t="str">
        <f>IFERROR(IF(VLOOKUP($A14,'Macro '!$A$4:$AB$209,L$1,0)=0,"",VLOOKUP($A14,'Macro '!$A$4:$AB$209,L$1,0)),"")</f>
        <v/>
      </c>
      <c r="M14" s="1298" t="str">
        <f>IFERROR(IF(VLOOKUP($A14,'Macro '!$A$4:$AB$209,M$1,0)=0,"",VLOOKUP($A14,'Macro '!$A$4:$AB$209,M$1,0)),"")</f>
        <v/>
      </c>
      <c r="N14" s="1298" t="str">
        <f>IFERROR(IF(VLOOKUP($A14,'Macro '!$A$4:$AB$209,N$1,0)=0,"",VLOOKUP($A14,'Macro '!$A$4:$AB$209,N$1,0)),"")</f>
        <v/>
      </c>
      <c r="O14" s="1298" t="str">
        <f>IFERROR(IF(VLOOKUP($A14,'Macro '!$A$4:$AB$209,O$1,0)=0,"",VLOOKUP($A14,'Macro '!$A$4:$AB$209,O$1,0)),"")</f>
        <v/>
      </c>
      <c r="P14" s="1298" t="str">
        <f>IFERROR(IF(VLOOKUP($A14,'Macro '!$A$4:$AB$209,P$1,0)=0,"",VLOOKUP($A14,'Macro '!$A$4:$AB$209,P$1,0)),"")</f>
        <v/>
      </c>
      <c r="Q14" s="1298" t="str">
        <f>IFERROR(IF(VLOOKUP($A14,'Macro '!$A$4:$AB$209,Q$1,0)=0,"",VLOOKUP($A14,'Macro '!$A$4:$AB$209,Q$1,0)),"")</f>
        <v/>
      </c>
    </row>
    <row r="15" spans="1:35">
      <c r="A15" s="1264" t="s">
        <v>536</v>
      </c>
      <c r="B15" s="1290" t="s">
        <v>1080</v>
      </c>
      <c r="C15" s="1420" t="str">
        <f>IFERROR(IF(VLOOKUP($A15,'Macro '!$A$4:$AA$209,C$1,0)=0,"",VLOOKUP($A15,'Macro '!$A$4:$AA$209,C$1,0)),"")</f>
        <v>k</v>
      </c>
      <c r="D15" s="1298" t="str">
        <f>IFERROR(IF(VLOOKUP($A15,'Macro '!$A$4:$AB$209,D$1,0)=0,"",VLOOKUP($A15,'Macro '!$A$4:$AB$209,D$1,0)),"")</f>
        <v/>
      </c>
      <c r="E15" s="1298" t="str">
        <f>IFERROR(IF(VLOOKUP($A15,'Macro '!$A$4:$AB$209,E$1,0)=0,"",VLOOKUP($A15,'Macro '!$A$4:$AB$209,E$1,0)),"")</f>
        <v/>
      </c>
      <c r="F15" s="1298" t="str">
        <f>IFERROR(IF(VLOOKUP($A15,'Macro '!$A$4:$AB$209,F$1,0)=0,"",VLOOKUP($A15,'Macro '!$A$4:$AB$209,F$1,0)),"")</f>
        <v/>
      </c>
      <c r="G15" s="1298" t="str">
        <f>IFERROR(IF(VLOOKUP($A15,'Macro '!$A$4:$AB$209,G$1,0)=0,"",VLOOKUP($A15,'Macro '!$A$4:$AB$209,G$1,0)),"")</f>
        <v/>
      </c>
      <c r="H15" s="1298" t="str">
        <f>IFERROR(IF(VLOOKUP($A15,'Macro '!$A$4:$AB$209,H$1,0)=0,"",VLOOKUP($A15,'Macro '!$A$4:$AB$209,H$1,0)),"")</f>
        <v/>
      </c>
      <c r="I15" s="1298" t="str">
        <f>IFERROR(IF(VLOOKUP($A15,'Macro '!$A$4:$AB$209,I$1,0)=0,"",VLOOKUP($A15,'Macro '!$A$4:$AB$209,I$1,0)),"")</f>
        <v/>
      </c>
      <c r="J15" s="1298" t="str">
        <f>IFERROR(IF(VLOOKUP($A15,'Macro '!$A$4:$AB$209,J$1,0)=0,"",VLOOKUP($A15,'Macro '!$A$4:$AB$209,J$1,0)),"")</f>
        <v/>
      </c>
      <c r="K15" s="1298" t="str">
        <f>IFERROR(IF(VLOOKUP($A15,'Macro '!$A$4:$AB$209,K$1,0)=0,"",VLOOKUP($A15,'Macro '!$A$4:$AB$209,K$1,0)),"")</f>
        <v/>
      </c>
      <c r="L15" s="1298" t="str">
        <f>IFERROR(IF(VLOOKUP($A15,'Macro '!$A$4:$AB$209,L$1,0)=0,"",VLOOKUP($A15,'Macro '!$A$4:$AB$209,L$1,0)),"")</f>
        <v/>
      </c>
      <c r="M15" s="1298" t="str">
        <f>IFERROR(IF(VLOOKUP($A15,'Macro '!$A$4:$AB$209,M$1,0)=0,"",VLOOKUP($A15,'Macro '!$A$4:$AB$209,M$1,0)),"")</f>
        <v/>
      </c>
      <c r="N15" s="1298" t="str">
        <f>IFERROR(IF(VLOOKUP($A15,'Macro '!$A$4:$AB$209,N$1,0)=0,"",VLOOKUP($A15,'Macro '!$A$4:$AB$209,N$1,0)),"")</f>
        <v/>
      </c>
      <c r="O15" s="1298" t="str">
        <f>IFERROR(IF(VLOOKUP($A15,'Macro '!$A$4:$AB$209,O$1,0)=0,"",VLOOKUP($A15,'Macro '!$A$4:$AB$209,O$1,0)),"")</f>
        <v/>
      </c>
      <c r="P15" s="1298" t="str">
        <f>IFERROR(IF(VLOOKUP($A15,'Macro '!$A$4:$AB$209,P$1,0)=0,"",VLOOKUP($A15,'Macro '!$A$4:$AB$209,P$1,0)),"")</f>
        <v/>
      </c>
      <c r="Q15" s="1298" t="str">
        <f>IFERROR(IF(VLOOKUP($A15,'Macro '!$A$4:$AB$209,Q$1,0)=0,"",VLOOKUP($A15,'Macro '!$A$4:$AB$209,Q$1,0)),"")</f>
        <v/>
      </c>
    </row>
    <row r="16" spans="1:35">
      <c r="A16" s="493" t="s">
        <v>402</v>
      </c>
      <c r="B16" s="1290" t="s">
        <v>1080</v>
      </c>
      <c r="C16" s="1420" t="str">
        <f>IFERROR(IF(VLOOKUP($A16,'Macro '!$A$4:$AA$209,C$1,0)=0,"",VLOOKUP($A16,'Macro '!$A$4:$AA$209,C$1,0)),"")</f>
        <v>ktoe</v>
      </c>
      <c r="D16" s="1298" t="str">
        <f>IFERROR(IF(VLOOKUP($A16,'Macro '!$A$4:$AB$209,D$1,0)=0,"",VLOOKUP($A16,'Macro '!$A$4:$AB$209,D$1,0)),"")</f>
        <v/>
      </c>
      <c r="E16" s="1298" t="str">
        <f>IFERROR(IF(VLOOKUP($A16,'Macro '!$A$4:$AB$209,E$1,0)=0,"",VLOOKUP($A16,'Macro '!$A$4:$AB$209,E$1,0)),"")</f>
        <v/>
      </c>
      <c r="F16" s="1298" t="str">
        <f>IFERROR(IF(VLOOKUP($A16,'Macro '!$A$4:$AB$209,F$1,0)=0,"",VLOOKUP($A16,'Macro '!$A$4:$AB$209,F$1,0)),"")</f>
        <v/>
      </c>
      <c r="G16" s="1298" t="str">
        <f>IFERROR(IF(VLOOKUP($A16,'Macro '!$A$4:$AB$209,G$1,0)=0,"",VLOOKUP($A16,'Macro '!$A$4:$AB$209,G$1,0)),"")</f>
        <v/>
      </c>
      <c r="H16" s="1298" t="str">
        <f>IFERROR(IF(VLOOKUP($A16,'Macro '!$A$4:$AB$209,H$1,0)=0,"",VLOOKUP($A16,'Macro '!$A$4:$AB$209,H$1,0)),"")</f>
        <v/>
      </c>
      <c r="I16" s="1298" t="str">
        <f>IFERROR(IF(VLOOKUP($A16,'Macro '!$A$4:$AB$209,I$1,0)=0,"",VLOOKUP($A16,'Macro '!$A$4:$AB$209,I$1,0)),"")</f>
        <v/>
      </c>
      <c r="J16" s="1298" t="str">
        <f>IFERROR(IF(VLOOKUP($A16,'Macro '!$A$4:$AB$209,J$1,0)=0,"",VLOOKUP($A16,'Macro '!$A$4:$AB$209,J$1,0)),"")</f>
        <v/>
      </c>
      <c r="K16" s="1298" t="str">
        <f>IFERROR(IF(VLOOKUP($A16,'Macro '!$A$4:$AB$209,K$1,0)=0,"",VLOOKUP($A16,'Macro '!$A$4:$AB$209,K$1,0)),"")</f>
        <v/>
      </c>
      <c r="L16" s="1298" t="str">
        <f>IFERROR(IF(VLOOKUP($A16,'Macro '!$A$4:$AB$209,L$1,0)=0,"",VLOOKUP($A16,'Macro '!$A$4:$AB$209,L$1,0)),"")</f>
        <v/>
      </c>
      <c r="M16" s="1298" t="str">
        <f>IFERROR(IF(VLOOKUP($A16,'Macro '!$A$4:$AB$209,M$1,0)=0,"",VLOOKUP($A16,'Macro '!$A$4:$AB$209,M$1,0)),"")</f>
        <v/>
      </c>
      <c r="N16" s="1298" t="str">
        <f>IFERROR(IF(VLOOKUP($A16,'Macro '!$A$4:$AB$209,N$1,0)=0,"",VLOOKUP($A16,'Macro '!$A$4:$AB$209,N$1,0)),"")</f>
        <v/>
      </c>
      <c r="O16" s="1298" t="str">
        <f>IFERROR(IF(VLOOKUP($A16,'Macro '!$A$4:$AB$209,O$1,0)=0,"",VLOOKUP($A16,'Macro '!$A$4:$AB$209,O$1,0)),"")</f>
        <v/>
      </c>
      <c r="P16" s="1298" t="str">
        <f>IFERROR(IF(VLOOKUP($A16,'Macro '!$A$4:$AB$209,P$1,0)=0,"",VLOOKUP($A16,'Macro '!$A$4:$AB$209,P$1,0)),"")</f>
        <v/>
      </c>
      <c r="Q16" s="1298" t="str">
        <f>IFERROR(IF(VLOOKUP($A16,'Macro '!$A$4:$AB$209,Q$1,0)=0,"",VLOOKUP($A16,'Macro '!$A$4:$AB$209,Q$1,0)),"")</f>
        <v/>
      </c>
    </row>
    <row r="17" spans="1:17">
      <c r="A17" s="493" t="s">
        <v>403</v>
      </c>
      <c r="B17" s="1290" t="s">
        <v>1080</v>
      </c>
      <c r="C17" s="1420" t="str">
        <f>IFERROR(IF(VLOOKUP($A17,'Macro '!$A$4:$AA$209,C$1,0)=0,"",VLOOKUP($A17,'Macro '!$A$4:$AA$209,C$1,0)),"")</f>
        <v>ktoe</v>
      </c>
      <c r="D17" s="1298" t="str">
        <f>IFERROR(IF(VLOOKUP($A17,'Macro '!$A$4:$AB$209,D$1,0)=0,"",VLOOKUP($A17,'Macro '!$A$4:$AB$209,D$1,0)),"")</f>
        <v/>
      </c>
      <c r="E17" s="1298" t="str">
        <f>IFERROR(IF(VLOOKUP($A17,'Macro '!$A$4:$AB$209,E$1,0)=0,"",VLOOKUP($A17,'Macro '!$A$4:$AB$209,E$1,0)),"")</f>
        <v/>
      </c>
      <c r="F17" s="1298" t="str">
        <f>IFERROR(IF(VLOOKUP($A17,'Macro '!$A$4:$AB$209,F$1,0)=0,"",VLOOKUP($A17,'Macro '!$A$4:$AB$209,F$1,0)),"")</f>
        <v/>
      </c>
      <c r="G17" s="1298" t="str">
        <f>IFERROR(IF(VLOOKUP($A17,'Macro '!$A$4:$AB$209,G$1,0)=0,"",VLOOKUP($A17,'Macro '!$A$4:$AB$209,G$1,0)),"")</f>
        <v/>
      </c>
      <c r="H17" s="1298" t="str">
        <f>IFERROR(IF(VLOOKUP($A17,'Macro '!$A$4:$AB$209,H$1,0)=0,"",VLOOKUP($A17,'Macro '!$A$4:$AB$209,H$1,0)),"")</f>
        <v/>
      </c>
      <c r="I17" s="1298" t="str">
        <f>IFERROR(IF(VLOOKUP($A17,'Macro '!$A$4:$AB$209,I$1,0)=0,"",VLOOKUP($A17,'Macro '!$A$4:$AB$209,I$1,0)),"")</f>
        <v/>
      </c>
      <c r="J17" s="1298" t="str">
        <f>IFERROR(IF(VLOOKUP($A17,'Macro '!$A$4:$AB$209,J$1,0)=0,"",VLOOKUP($A17,'Macro '!$A$4:$AB$209,J$1,0)),"")</f>
        <v/>
      </c>
      <c r="K17" s="1298" t="str">
        <f>IFERROR(IF(VLOOKUP($A17,'Macro '!$A$4:$AB$209,K$1,0)=0,"",VLOOKUP($A17,'Macro '!$A$4:$AB$209,K$1,0)),"")</f>
        <v/>
      </c>
      <c r="L17" s="1298" t="str">
        <f>IFERROR(IF(VLOOKUP($A17,'Macro '!$A$4:$AB$209,L$1,0)=0,"",VLOOKUP($A17,'Macro '!$A$4:$AB$209,L$1,0)),"")</f>
        <v/>
      </c>
      <c r="M17" s="1298" t="str">
        <f>IFERROR(IF(VLOOKUP($A17,'Macro '!$A$4:$AB$209,M$1,0)=0,"",VLOOKUP($A17,'Macro '!$A$4:$AB$209,M$1,0)),"")</f>
        <v/>
      </c>
      <c r="N17" s="1298" t="str">
        <f>IFERROR(IF(VLOOKUP($A17,'Macro '!$A$4:$AB$209,N$1,0)=0,"",VLOOKUP($A17,'Macro '!$A$4:$AB$209,N$1,0)),"")</f>
        <v/>
      </c>
      <c r="O17" s="1298" t="str">
        <f>IFERROR(IF(VLOOKUP($A17,'Macro '!$A$4:$AB$209,O$1,0)=0,"",VLOOKUP($A17,'Macro '!$A$4:$AB$209,O$1,0)),"")</f>
        <v/>
      </c>
      <c r="P17" s="1298" t="str">
        <f>IFERROR(IF(VLOOKUP($A17,'Macro '!$A$4:$AB$209,P$1,0)=0,"",VLOOKUP($A17,'Macro '!$A$4:$AB$209,P$1,0)),"")</f>
        <v/>
      </c>
      <c r="Q17" s="1298" t="str">
        <f>IFERROR(IF(VLOOKUP($A17,'Macro '!$A$4:$AB$209,Q$1,0)=0,"",VLOOKUP($A17,'Macro '!$A$4:$AB$209,Q$1,0)),"")</f>
        <v/>
      </c>
    </row>
    <row r="18" spans="1:17">
      <c r="A18" s="493" t="s">
        <v>401</v>
      </c>
      <c r="B18" s="1290" t="s">
        <v>1080</v>
      </c>
      <c r="C18" s="1420" t="str">
        <f>IFERROR(IF(VLOOKUP($A18,'Macro '!$A$4:$AA$209,C$1,0)=0,"",VLOOKUP($A18,'Macro '!$A$4:$AA$209,C$1,0)),"")</f>
        <v>ktoe</v>
      </c>
      <c r="D18" s="1298" t="str">
        <f>IFERROR(IF(VLOOKUP($A18,'Macro '!$A$4:$AB$209,D$1,0)=0,"",VLOOKUP($A18,'Macro '!$A$4:$AB$209,D$1,0)),"")</f>
        <v/>
      </c>
      <c r="E18" s="1298" t="str">
        <f>IFERROR(IF(VLOOKUP($A18,'Macro '!$A$4:$AB$209,E$1,0)=0,"",VLOOKUP($A18,'Macro '!$A$4:$AB$209,E$1,0)),"")</f>
        <v/>
      </c>
      <c r="F18" s="1298" t="str">
        <f>IFERROR(IF(VLOOKUP($A18,'Macro '!$A$4:$AB$209,F$1,0)=0,"",VLOOKUP($A18,'Macro '!$A$4:$AB$209,F$1,0)),"")</f>
        <v/>
      </c>
      <c r="G18" s="1298" t="str">
        <f>IFERROR(IF(VLOOKUP($A18,'Macro '!$A$4:$AB$209,G$1,0)=0,"",VLOOKUP($A18,'Macro '!$A$4:$AB$209,G$1,0)),"")</f>
        <v/>
      </c>
      <c r="H18" s="1298" t="str">
        <f>IFERROR(IF(VLOOKUP($A18,'Macro '!$A$4:$AB$209,H$1,0)=0,"",VLOOKUP($A18,'Macro '!$A$4:$AB$209,H$1,0)),"")</f>
        <v/>
      </c>
      <c r="I18" s="1298" t="str">
        <f>IFERROR(IF(VLOOKUP($A18,'Macro '!$A$4:$AB$209,I$1,0)=0,"",VLOOKUP($A18,'Macro '!$A$4:$AB$209,I$1,0)),"")</f>
        <v/>
      </c>
      <c r="J18" s="1298" t="str">
        <f>IFERROR(IF(VLOOKUP($A18,'Macro '!$A$4:$AB$209,J$1,0)=0,"",VLOOKUP($A18,'Macro '!$A$4:$AB$209,J$1,0)),"")</f>
        <v/>
      </c>
      <c r="K18" s="1298" t="str">
        <f>IFERROR(IF(VLOOKUP($A18,'Macro '!$A$4:$AB$209,K$1,0)=0,"",VLOOKUP($A18,'Macro '!$A$4:$AB$209,K$1,0)),"")</f>
        <v/>
      </c>
      <c r="L18" s="1298" t="str">
        <f>IFERROR(IF(VLOOKUP($A18,'Macro '!$A$4:$AB$209,L$1,0)=0,"",VLOOKUP($A18,'Macro '!$A$4:$AB$209,L$1,0)),"")</f>
        <v/>
      </c>
      <c r="M18" s="1298" t="str">
        <f>IFERROR(IF(VLOOKUP($A18,'Macro '!$A$4:$AB$209,M$1,0)=0,"",VLOOKUP($A18,'Macro '!$A$4:$AB$209,M$1,0)),"")</f>
        <v/>
      </c>
      <c r="N18" s="1298" t="str">
        <f>IFERROR(IF(VLOOKUP($A18,'Macro '!$A$4:$AB$209,N$1,0)=0,"",VLOOKUP($A18,'Macro '!$A$4:$AB$209,N$1,0)),"")</f>
        <v/>
      </c>
      <c r="O18" s="1298" t="str">
        <f>IFERROR(IF(VLOOKUP($A18,'Macro '!$A$4:$AB$209,O$1,0)=0,"",VLOOKUP($A18,'Macro '!$A$4:$AB$209,O$1,0)),"")</f>
        <v/>
      </c>
      <c r="P18" s="1298" t="str">
        <f>IFERROR(IF(VLOOKUP($A18,'Macro '!$A$4:$AB$209,P$1,0)=0,"",VLOOKUP($A18,'Macro '!$A$4:$AB$209,P$1,0)),"")</f>
        <v/>
      </c>
      <c r="Q18" s="1298" t="str">
        <f>IFERROR(IF(VLOOKUP($A18,'Macro '!$A$4:$AB$209,Q$1,0)=0,"",VLOOKUP($A18,'Macro '!$A$4:$AB$209,Q$1,0)),"")</f>
        <v/>
      </c>
    </row>
    <row r="19" spans="1:17">
      <c r="A19" s="493" t="s">
        <v>1021</v>
      </c>
      <c r="B19" s="1290" t="s">
        <v>1080</v>
      </c>
      <c r="C19" s="1420" t="str">
        <f>IFERROR(IF(VLOOKUP($A19,'Macro '!$A$4:$AA$209,C$1,0)=0,"",VLOOKUP($A19,'Macro '!$A$4:$AA$209,C$1,0)),"")</f>
        <v>ktoe</v>
      </c>
      <c r="D19" s="1298" t="str">
        <f>IFERROR(IF(VLOOKUP($A19,'Macro '!$A$4:$AB$209,D$1,0)=0,"",VLOOKUP($A19,'Macro '!$A$4:$AB$209,D$1,0)),"")</f>
        <v/>
      </c>
      <c r="E19" s="1298" t="str">
        <f>IFERROR(IF(VLOOKUP($A19,'Macro '!$A$4:$AB$209,E$1,0)=0,"",VLOOKUP($A19,'Macro '!$A$4:$AB$209,E$1,0)),"")</f>
        <v/>
      </c>
      <c r="F19" s="1298" t="str">
        <f>IFERROR(IF(VLOOKUP($A19,'Macro '!$A$4:$AB$209,F$1,0)=0,"",VLOOKUP($A19,'Macro '!$A$4:$AB$209,F$1,0)),"")</f>
        <v/>
      </c>
      <c r="G19" s="1298" t="str">
        <f>IFERROR(IF(VLOOKUP($A19,'Macro '!$A$4:$AB$209,G$1,0)=0,"",VLOOKUP($A19,'Macro '!$A$4:$AB$209,G$1,0)),"")</f>
        <v/>
      </c>
      <c r="H19" s="1298" t="str">
        <f>IFERROR(IF(VLOOKUP($A19,'Macro '!$A$4:$AB$209,H$1,0)=0,"",VLOOKUP($A19,'Macro '!$A$4:$AB$209,H$1,0)),"")</f>
        <v/>
      </c>
      <c r="I19" s="1298" t="str">
        <f>IFERROR(IF(VLOOKUP($A19,'Macro '!$A$4:$AB$209,I$1,0)=0,"",VLOOKUP($A19,'Macro '!$A$4:$AB$209,I$1,0)),"")</f>
        <v/>
      </c>
      <c r="J19" s="1298" t="str">
        <f>IFERROR(IF(VLOOKUP($A19,'Macro '!$A$4:$AB$209,J$1,0)=0,"",VLOOKUP($A19,'Macro '!$A$4:$AB$209,J$1,0)),"")</f>
        <v/>
      </c>
      <c r="K19" s="1298" t="str">
        <f>IFERROR(IF(VLOOKUP($A19,'Macro '!$A$4:$AB$209,K$1,0)=0,"",VLOOKUP($A19,'Macro '!$A$4:$AB$209,K$1,0)),"")</f>
        <v/>
      </c>
      <c r="L19" s="1298" t="str">
        <f>IFERROR(IF(VLOOKUP($A19,'Macro '!$A$4:$AB$209,L$1,0)=0,"",VLOOKUP($A19,'Macro '!$A$4:$AB$209,L$1,0)),"")</f>
        <v/>
      </c>
      <c r="M19" s="1298" t="str">
        <f>IFERROR(IF(VLOOKUP($A19,'Macro '!$A$4:$AB$209,M$1,0)=0,"",VLOOKUP($A19,'Macro '!$A$4:$AB$209,M$1,0)),"")</f>
        <v/>
      </c>
      <c r="N19" s="1298" t="str">
        <f>IFERROR(IF(VLOOKUP($A19,'Macro '!$A$4:$AB$209,N$1,0)=0,"",VLOOKUP($A19,'Macro '!$A$4:$AB$209,N$1,0)),"")</f>
        <v/>
      </c>
      <c r="O19" s="1298" t="str">
        <f>IFERROR(IF(VLOOKUP($A19,'Macro '!$A$4:$AB$209,O$1,0)=0,"",VLOOKUP($A19,'Macro '!$A$4:$AB$209,O$1,0)),"")</f>
        <v/>
      </c>
      <c r="P19" s="1298" t="str">
        <f>IFERROR(IF(VLOOKUP($A19,'Macro '!$A$4:$AB$209,P$1,0)=0,"",VLOOKUP($A19,'Macro '!$A$4:$AB$209,P$1,0)),"")</f>
        <v/>
      </c>
      <c r="Q19" s="1298" t="str">
        <f>IFERROR(IF(VLOOKUP($A19,'Macro '!$A$4:$AB$209,Q$1,0)=0,"",VLOOKUP($A19,'Macro '!$A$4:$AB$209,Q$1,0)),"")</f>
        <v/>
      </c>
    </row>
    <row r="20" spans="1:17">
      <c r="A20" s="493" t="s">
        <v>1028</v>
      </c>
      <c r="B20" s="1290" t="s">
        <v>1080</v>
      </c>
      <c r="C20" s="1420" t="str">
        <f>IFERROR(IF(VLOOKUP($A20,'Macro '!$A$4:$AA$209,C$1,0)=0,"",VLOOKUP($A20,'Macro '!$A$4:$AA$209,C$1,0)),"")</f>
        <v>ktoe</v>
      </c>
      <c r="D20" s="1298" t="str">
        <f>IFERROR(IF(VLOOKUP($A20,'Macro '!$A$4:$AB$209,D$1,0)=0,"",VLOOKUP($A20,'Macro '!$A$4:$AB$209,D$1,0)),"")</f>
        <v/>
      </c>
      <c r="E20" s="1298" t="str">
        <f>IFERROR(IF(VLOOKUP($A20,'Macro '!$A$4:$AB$209,E$1,0)=0,"",VLOOKUP($A20,'Macro '!$A$4:$AB$209,E$1,0)),"")</f>
        <v/>
      </c>
      <c r="F20" s="1298" t="str">
        <f>IFERROR(IF(VLOOKUP($A20,'Macro '!$A$4:$AB$209,F$1,0)=0,"",VLOOKUP($A20,'Macro '!$A$4:$AB$209,F$1,0)),"")</f>
        <v/>
      </c>
      <c r="G20" s="1298" t="str">
        <f>IFERROR(IF(VLOOKUP($A20,'Macro '!$A$4:$AB$209,G$1,0)=0,"",VLOOKUP($A20,'Macro '!$A$4:$AB$209,G$1,0)),"")</f>
        <v/>
      </c>
      <c r="H20" s="1298" t="str">
        <f>IFERROR(IF(VLOOKUP($A20,'Macro '!$A$4:$AB$209,H$1,0)=0,"",VLOOKUP($A20,'Macro '!$A$4:$AB$209,H$1,0)),"")</f>
        <v/>
      </c>
      <c r="I20" s="1298" t="str">
        <f>IFERROR(IF(VLOOKUP($A20,'Macro '!$A$4:$AB$209,I$1,0)=0,"",VLOOKUP($A20,'Macro '!$A$4:$AB$209,I$1,0)),"")</f>
        <v/>
      </c>
      <c r="J20" s="1298" t="str">
        <f>IFERROR(IF(VLOOKUP($A20,'Macro '!$A$4:$AB$209,J$1,0)=0,"",VLOOKUP($A20,'Macro '!$A$4:$AB$209,J$1,0)),"")</f>
        <v/>
      </c>
      <c r="K20" s="1298" t="str">
        <f>IFERROR(IF(VLOOKUP($A20,'Macro '!$A$4:$AB$209,K$1,0)=0,"",VLOOKUP($A20,'Macro '!$A$4:$AB$209,K$1,0)),"")</f>
        <v/>
      </c>
      <c r="L20" s="1298" t="str">
        <f>IFERROR(IF(VLOOKUP($A20,'Macro '!$A$4:$AB$209,L$1,0)=0,"",VLOOKUP($A20,'Macro '!$A$4:$AB$209,L$1,0)),"")</f>
        <v/>
      </c>
      <c r="M20" s="1298" t="str">
        <f>IFERROR(IF(VLOOKUP($A20,'Macro '!$A$4:$AB$209,M$1,0)=0,"",VLOOKUP($A20,'Macro '!$A$4:$AB$209,M$1,0)),"")</f>
        <v/>
      </c>
      <c r="N20" s="1298" t="str">
        <f>IFERROR(IF(VLOOKUP($A20,'Macro '!$A$4:$AB$209,N$1,0)=0,"",VLOOKUP($A20,'Macro '!$A$4:$AB$209,N$1,0)),"")</f>
        <v/>
      </c>
      <c r="O20" s="1298" t="str">
        <f>IFERROR(IF(VLOOKUP($A20,'Macro '!$A$4:$AB$209,O$1,0)=0,"",VLOOKUP($A20,'Macro '!$A$4:$AB$209,O$1,0)),"")</f>
        <v/>
      </c>
      <c r="P20" s="1298" t="str">
        <f>IFERROR(IF(VLOOKUP($A20,'Macro '!$A$4:$AB$209,P$1,0)=0,"",VLOOKUP($A20,'Macro '!$A$4:$AB$209,P$1,0)),"")</f>
        <v/>
      </c>
      <c r="Q20" s="1298" t="str">
        <f>IFERROR(IF(VLOOKUP($A20,'Macro '!$A$4:$AB$209,Q$1,0)=0,"",VLOOKUP($A20,'Macro '!$A$4:$AB$209,Q$1,0)),"")</f>
        <v/>
      </c>
    </row>
    <row r="21" spans="1:17">
      <c r="A21" s="493" t="s">
        <v>1063</v>
      </c>
      <c r="B21" s="1290" t="s">
        <v>1080</v>
      </c>
      <c r="C21" s="1420" t="str">
        <f>IFERROR(IF(VLOOKUP($A21,'Macro '!$A$4:$AA$209,C$1,0)=0,"",VLOOKUP($A21,'Macro '!$A$4:$AA$209,C$1,0)),"")</f>
        <v>ktoe</v>
      </c>
      <c r="D21" s="1298" t="str">
        <f>IFERROR(IF(VLOOKUP($A21,'Macro '!$A$4:$AB$209,D$1,0)=0,"",VLOOKUP($A21,'Macro '!$A$4:$AB$209,D$1,0)),"")</f>
        <v/>
      </c>
      <c r="E21" s="1298" t="str">
        <f>IFERROR(IF(VLOOKUP($A21,'Macro '!$A$4:$AB$209,E$1,0)=0,"",VLOOKUP($A21,'Macro '!$A$4:$AB$209,E$1,0)),"")</f>
        <v/>
      </c>
      <c r="F21" s="1298" t="str">
        <f>IFERROR(IF(VLOOKUP($A21,'Macro '!$A$4:$AB$209,F$1,0)=0,"",VLOOKUP($A21,'Macro '!$A$4:$AB$209,F$1,0)),"")</f>
        <v/>
      </c>
      <c r="G21" s="1298" t="str">
        <f>IFERROR(IF(VLOOKUP($A21,'Macro '!$A$4:$AB$209,G$1,0)=0,"",VLOOKUP($A21,'Macro '!$A$4:$AB$209,G$1,0)),"")</f>
        <v/>
      </c>
      <c r="H21" s="1298" t="str">
        <f>IFERROR(IF(VLOOKUP($A21,'Macro '!$A$4:$AB$209,H$1,0)=0,"",VLOOKUP($A21,'Macro '!$A$4:$AB$209,H$1,0)),"")</f>
        <v/>
      </c>
      <c r="I21" s="1298" t="str">
        <f>IFERROR(IF(VLOOKUP($A21,'Macro '!$A$4:$AB$209,I$1,0)=0,"",VLOOKUP($A21,'Macro '!$A$4:$AB$209,I$1,0)),"")</f>
        <v/>
      </c>
      <c r="J21" s="1298" t="str">
        <f>IFERROR(IF(VLOOKUP($A21,'Macro '!$A$4:$AB$209,J$1,0)=0,"",VLOOKUP($A21,'Macro '!$A$4:$AB$209,J$1,0)),"")</f>
        <v/>
      </c>
      <c r="K21" s="1298" t="str">
        <f>IFERROR(IF(VLOOKUP($A21,'Macro '!$A$4:$AB$209,K$1,0)=0,"",VLOOKUP($A21,'Macro '!$A$4:$AB$209,K$1,0)),"")</f>
        <v/>
      </c>
      <c r="L21" s="1298" t="str">
        <f>IFERROR(IF(VLOOKUP($A21,'Macro '!$A$4:$AB$209,L$1,0)=0,"",VLOOKUP($A21,'Macro '!$A$4:$AB$209,L$1,0)),"")</f>
        <v/>
      </c>
      <c r="M21" s="1298" t="str">
        <f>IFERROR(IF(VLOOKUP($A21,'Macro '!$A$4:$AB$209,M$1,0)=0,"",VLOOKUP($A21,'Macro '!$A$4:$AB$209,M$1,0)),"")</f>
        <v/>
      </c>
      <c r="N21" s="1298" t="str">
        <f>IFERROR(IF(VLOOKUP($A21,'Macro '!$A$4:$AB$209,N$1,0)=0,"",VLOOKUP($A21,'Macro '!$A$4:$AB$209,N$1,0)),"")</f>
        <v/>
      </c>
      <c r="O21" s="1298" t="str">
        <f>IFERROR(IF(VLOOKUP($A21,'Macro '!$A$4:$AB$209,O$1,0)=0,"",VLOOKUP($A21,'Macro '!$A$4:$AB$209,O$1,0)),"")</f>
        <v/>
      </c>
      <c r="P21" s="1298" t="str">
        <f>IFERROR(IF(VLOOKUP($A21,'Macro '!$A$4:$AB$209,P$1,0)=0,"",VLOOKUP($A21,'Macro '!$A$4:$AB$209,P$1,0)),"")</f>
        <v/>
      </c>
      <c r="Q21" s="1298" t="str">
        <f>IFERROR(IF(VLOOKUP($A21,'Macro '!$A$4:$AB$209,Q$1,0)=0,"",VLOOKUP($A21,'Macro '!$A$4:$AB$209,Q$1,0)),"")</f>
        <v/>
      </c>
    </row>
    <row r="22" spans="1:17">
      <c r="A22" s="493" t="s">
        <v>1655</v>
      </c>
      <c r="B22" s="1290" t="s">
        <v>1080</v>
      </c>
      <c r="C22" s="1420" t="str">
        <f>IFERROR(IF(VLOOKUP($A22,'Macro '!$A$4:$AA$209,C$1,0)=0,"",VLOOKUP($A22,'Macro '!$A$4:$AA$209,C$1,0)),"")</f>
        <v>ktoe</v>
      </c>
      <c r="D22" s="1298" t="str">
        <f>IFERROR(IF(VLOOKUP($A22,'Macro '!$A$4:$AB$209,D$1,0)=0,"",VLOOKUP($A22,'Macro '!$A$4:$AB$209,D$1,0)),"")</f>
        <v/>
      </c>
      <c r="E22" s="1298" t="str">
        <f>IFERROR(IF(VLOOKUP($A22,'Macro '!$A$4:$AB$209,E$1,0)=0,"",VLOOKUP($A22,'Macro '!$A$4:$AB$209,E$1,0)),"")</f>
        <v/>
      </c>
      <c r="F22" s="1298" t="str">
        <f>IFERROR(IF(VLOOKUP($A22,'Macro '!$A$4:$AB$209,F$1,0)=0,"",VLOOKUP($A22,'Macro '!$A$4:$AB$209,F$1,0)),"")</f>
        <v/>
      </c>
      <c r="G22" s="1298" t="str">
        <f>IFERROR(IF(VLOOKUP($A22,'Macro '!$A$4:$AB$209,G$1,0)=0,"",VLOOKUP($A22,'Macro '!$A$4:$AB$209,G$1,0)),"")</f>
        <v/>
      </c>
      <c r="H22" s="1298" t="str">
        <f>IFERROR(IF(VLOOKUP($A22,'Macro '!$A$4:$AB$209,H$1,0)=0,"",VLOOKUP($A22,'Macro '!$A$4:$AB$209,H$1,0)),"")</f>
        <v/>
      </c>
      <c r="I22" s="1298" t="str">
        <f>IFERROR(IF(VLOOKUP($A22,'Macro '!$A$4:$AB$209,I$1,0)=0,"",VLOOKUP($A22,'Macro '!$A$4:$AB$209,I$1,0)),"")</f>
        <v/>
      </c>
      <c r="J22" s="1298" t="str">
        <f>IFERROR(IF(VLOOKUP($A22,'Macro '!$A$4:$AB$209,J$1,0)=0,"",VLOOKUP($A22,'Macro '!$A$4:$AB$209,J$1,0)),"")</f>
        <v/>
      </c>
      <c r="K22" s="1298" t="str">
        <f>IFERROR(IF(VLOOKUP($A22,'Macro '!$A$4:$AB$209,K$1,0)=0,"",VLOOKUP($A22,'Macro '!$A$4:$AB$209,K$1,0)),"")</f>
        <v/>
      </c>
      <c r="L22" s="1298" t="str">
        <f>IFERROR(IF(VLOOKUP($A22,'Macro '!$A$4:$AB$209,L$1,0)=0,"",VLOOKUP($A22,'Macro '!$A$4:$AB$209,L$1,0)),"")</f>
        <v/>
      </c>
      <c r="M22" s="1298" t="str">
        <f>IFERROR(IF(VLOOKUP($A22,'Macro '!$A$4:$AB$209,M$1,0)=0,"",VLOOKUP($A22,'Macro '!$A$4:$AB$209,M$1,0)),"")</f>
        <v/>
      </c>
      <c r="N22" s="1298" t="str">
        <f>IFERROR(IF(VLOOKUP($A22,'Macro '!$A$4:$AB$209,N$1,0)=0,"",VLOOKUP($A22,'Macro '!$A$4:$AB$209,N$1,0)),"")</f>
        <v/>
      </c>
      <c r="O22" s="1298" t="str">
        <f>IFERROR(IF(VLOOKUP($A22,'Macro '!$A$4:$AB$209,O$1,0)=0,"",VLOOKUP($A22,'Macro '!$A$4:$AB$209,O$1,0)),"")</f>
        <v/>
      </c>
      <c r="P22" s="1298" t="str">
        <f>IFERROR(IF(VLOOKUP($A22,'Macro '!$A$4:$AB$209,P$1,0)=0,"",VLOOKUP($A22,'Macro '!$A$4:$AB$209,P$1,0)),"")</f>
        <v/>
      </c>
      <c r="Q22" s="1298" t="str">
        <f>IFERROR(IF(VLOOKUP($A22,'Macro '!$A$4:$AB$209,Q$1,0)=0,"",VLOOKUP($A22,'Macro '!$A$4:$AB$209,Q$1,0)),"")</f>
        <v/>
      </c>
    </row>
    <row r="23" spans="1:17">
      <c r="A23" s="493" t="s">
        <v>1656</v>
      </c>
      <c r="B23" s="1290" t="s">
        <v>1080</v>
      </c>
      <c r="C23" s="1420" t="str">
        <f>IFERROR(IF(VLOOKUP($A23,'Macro '!$A$4:$AA$209,C$1,0)=0,"",VLOOKUP($A23,'Macro '!$A$4:$AA$209,C$1,0)),"")</f>
        <v>ktoe</v>
      </c>
      <c r="D23" s="1298" t="str">
        <f>IFERROR(IF(VLOOKUP($A23,'Macro '!$A$4:$AB$209,D$1,0)=0,"",VLOOKUP($A23,'Macro '!$A$4:$AB$209,D$1,0)),"")</f>
        <v/>
      </c>
      <c r="E23" s="1298" t="str">
        <f>IFERROR(IF(VLOOKUP($A23,'Macro '!$A$4:$AB$209,E$1,0)=0,"",VLOOKUP($A23,'Macro '!$A$4:$AB$209,E$1,0)),"")</f>
        <v/>
      </c>
      <c r="F23" s="1298" t="str">
        <f>IFERROR(IF(VLOOKUP($A23,'Macro '!$A$4:$AB$209,F$1,0)=0,"",VLOOKUP($A23,'Macro '!$A$4:$AB$209,F$1,0)),"")</f>
        <v/>
      </c>
      <c r="G23" s="1298" t="str">
        <f>IFERROR(IF(VLOOKUP($A23,'Macro '!$A$4:$AB$209,G$1,0)=0,"",VLOOKUP($A23,'Macro '!$A$4:$AB$209,G$1,0)),"")</f>
        <v/>
      </c>
      <c r="H23" s="1298" t="str">
        <f>IFERROR(IF(VLOOKUP($A23,'Macro '!$A$4:$AB$209,H$1,0)=0,"",VLOOKUP($A23,'Macro '!$A$4:$AB$209,H$1,0)),"")</f>
        <v/>
      </c>
      <c r="I23" s="1298" t="str">
        <f>IFERROR(IF(VLOOKUP($A23,'Macro '!$A$4:$AB$209,I$1,0)=0,"",VLOOKUP($A23,'Macro '!$A$4:$AB$209,I$1,0)),"")</f>
        <v/>
      </c>
      <c r="J23" s="1298" t="str">
        <f>IFERROR(IF(VLOOKUP($A23,'Macro '!$A$4:$AB$209,J$1,0)=0,"",VLOOKUP($A23,'Macro '!$A$4:$AB$209,J$1,0)),"")</f>
        <v/>
      </c>
      <c r="K23" s="1298" t="str">
        <f>IFERROR(IF(VLOOKUP($A23,'Macro '!$A$4:$AB$209,K$1,0)=0,"",VLOOKUP($A23,'Macro '!$A$4:$AB$209,K$1,0)),"")</f>
        <v/>
      </c>
      <c r="L23" s="1298" t="str">
        <f>IFERROR(IF(VLOOKUP($A23,'Macro '!$A$4:$AB$209,L$1,0)=0,"",VLOOKUP($A23,'Macro '!$A$4:$AB$209,L$1,0)),"")</f>
        <v/>
      </c>
      <c r="M23" s="1298" t="str">
        <f>IFERROR(IF(VLOOKUP($A23,'Macro '!$A$4:$AB$209,M$1,0)=0,"",VLOOKUP($A23,'Macro '!$A$4:$AB$209,M$1,0)),"")</f>
        <v/>
      </c>
      <c r="N23" s="1298" t="str">
        <f>IFERROR(IF(VLOOKUP($A23,'Macro '!$A$4:$AB$209,N$1,0)=0,"",VLOOKUP($A23,'Macro '!$A$4:$AB$209,N$1,0)),"")</f>
        <v/>
      </c>
      <c r="O23" s="1298" t="str">
        <f>IFERROR(IF(VLOOKUP($A23,'Macro '!$A$4:$AB$209,O$1,0)=0,"",VLOOKUP($A23,'Macro '!$A$4:$AB$209,O$1,0)),"")</f>
        <v/>
      </c>
      <c r="P23" s="1298" t="str">
        <f>IFERROR(IF(VLOOKUP($A23,'Macro '!$A$4:$AB$209,P$1,0)=0,"",VLOOKUP($A23,'Macro '!$A$4:$AB$209,P$1,0)),"")</f>
        <v/>
      </c>
      <c r="Q23" s="1298" t="str">
        <f>IFERROR(IF(VLOOKUP($A23,'Macro '!$A$4:$AB$209,Q$1,0)=0,"",VLOOKUP($A23,'Macro '!$A$4:$AB$209,Q$1,0)),"")</f>
        <v/>
      </c>
    </row>
    <row r="24" spans="1:17">
      <c r="A24" s="493" t="s">
        <v>1654</v>
      </c>
      <c r="B24" s="1290" t="s">
        <v>1080</v>
      </c>
      <c r="C24" s="1420" t="str">
        <f>IFERROR(IF(VLOOKUP($A24,'Macro '!$A$4:$AA$209,C$1,0)=0,"",VLOOKUP($A24,'Macro '!$A$4:$AA$209,C$1,0)),"")</f>
        <v>ktoe</v>
      </c>
      <c r="D24" s="1298" t="str">
        <f>IFERROR(IF(VLOOKUP($A24,'Macro '!$A$4:$AB$209,D$1,0)=0,"",VLOOKUP($A24,'Macro '!$A$4:$AB$209,D$1,0)),"")</f>
        <v/>
      </c>
      <c r="E24" s="1298" t="str">
        <f>IFERROR(IF(VLOOKUP($A24,'Macro '!$A$4:$AB$209,E$1,0)=0,"",VLOOKUP($A24,'Macro '!$A$4:$AB$209,E$1,0)),"")</f>
        <v/>
      </c>
      <c r="F24" s="1298" t="str">
        <f>IFERROR(IF(VLOOKUP($A24,'Macro '!$A$4:$AB$209,F$1,0)=0,"",VLOOKUP($A24,'Macro '!$A$4:$AB$209,F$1,0)),"")</f>
        <v/>
      </c>
      <c r="G24" s="1298" t="str">
        <f>IFERROR(IF(VLOOKUP($A24,'Macro '!$A$4:$AB$209,G$1,0)=0,"",VLOOKUP($A24,'Macro '!$A$4:$AB$209,G$1,0)),"")</f>
        <v/>
      </c>
      <c r="H24" s="1298" t="str">
        <f>IFERROR(IF(VLOOKUP($A24,'Macro '!$A$4:$AB$209,H$1,0)=0,"",VLOOKUP($A24,'Macro '!$A$4:$AB$209,H$1,0)),"")</f>
        <v/>
      </c>
      <c r="I24" s="1298" t="str">
        <f>IFERROR(IF(VLOOKUP($A24,'Macro '!$A$4:$AB$209,I$1,0)=0,"",VLOOKUP($A24,'Macro '!$A$4:$AB$209,I$1,0)),"")</f>
        <v/>
      </c>
      <c r="J24" s="1298" t="str">
        <f>IFERROR(IF(VLOOKUP($A24,'Macro '!$A$4:$AB$209,J$1,0)=0,"",VLOOKUP($A24,'Macro '!$A$4:$AB$209,J$1,0)),"")</f>
        <v/>
      </c>
      <c r="K24" s="1298" t="str">
        <f>IFERROR(IF(VLOOKUP($A24,'Macro '!$A$4:$AB$209,K$1,0)=0,"",VLOOKUP($A24,'Macro '!$A$4:$AB$209,K$1,0)),"")</f>
        <v/>
      </c>
      <c r="L24" s="1298" t="str">
        <f>IFERROR(IF(VLOOKUP($A24,'Macro '!$A$4:$AB$209,L$1,0)=0,"",VLOOKUP($A24,'Macro '!$A$4:$AB$209,L$1,0)),"")</f>
        <v/>
      </c>
      <c r="M24" s="1298" t="str">
        <f>IFERROR(IF(VLOOKUP($A24,'Macro '!$A$4:$AB$209,M$1,0)=0,"",VLOOKUP($A24,'Macro '!$A$4:$AB$209,M$1,0)),"")</f>
        <v/>
      </c>
      <c r="N24" s="1298" t="str">
        <f>IFERROR(IF(VLOOKUP($A24,'Macro '!$A$4:$AB$209,N$1,0)=0,"",VLOOKUP($A24,'Macro '!$A$4:$AB$209,N$1,0)),"")</f>
        <v/>
      </c>
      <c r="O24" s="1298" t="str">
        <f>IFERROR(IF(VLOOKUP($A24,'Macro '!$A$4:$AB$209,O$1,0)=0,"",VLOOKUP($A24,'Macro '!$A$4:$AB$209,O$1,0)),"")</f>
        <v/>
      </c>
      <c r="P24" s="1298" t="str">
        <f>IFERROR(IF(VLOOKUP($A24,'Macro '!$A$4:$AB$209,P$1,0)=0,"",VLOOKUP($A24,'Macro '!$A$4:$AB$209,P$1,0)),"")</f>
        <v/>
      </c>
      <c r="Q24" s="1298" t="str">
        <f>IFERROR(IF(VLOOKUP($A24,'Macro '!$A$4:$AB$209,Q$1,0)=0,"",VLOOKUP($A24,'Macro '!$A$4:$AB$209,Q$1,0)),"")</f>
        <v/>
      </c>
    </row>
    <row r="25" spans="1:17">
      <c r="A25" s="493" t="s">
        <v>1677</v>
      </c>
      <c r="B25" s="1290" t="s">
        <v>1080</v>
      </c>
      <c r="C25" s="1420" t="str">
        <f>IFERROR(IF(VLOOKUP($A25,'Macro '!$A$4:$AA$209,C$1,0)=0,"",VLOOKUP($A25,'Macro '!$A$4:$AA$209,C$1,0)),"")</f>
        <v>ktoe</v>
      </c>
      <c r="D25" s="1298" t="str">
        <f>IFERROR(IF(VLOOKUP($A25,'Macro '!$A$4:$AB$209,D$1,0)=0,"",VLOOKUP($A25,'Macro '!$A$4:$AB$209,D$1,0)),"")</f>
        <v/>
      </c>
      <c r="E25" s="1298" t="str">
        <f>IFERROR(IF(VLOOKUP($A25,'Macro '!$A$4:$AB$209,E$1,0)=0,"",VLOOKUP($A25,'Macro '!$A$4:$AB$209,E$1,0)),"")</f>
        <v/>
      </c>
      <c r="F25" s="1298" t="str">
        <f>IFERROR(IF(VLOOKUP($A25,'Macro '!$A$4:$AB$209,F$1,0)=0,"",VLOOKUP($A25,'Macro '!$A$4:$AB$209,F$1,0)),"")</f>
        <v/>
      </c>
      <c r="G25" s="1298" t="str">
        <f>IFERROR(IF(VLOOKUP($A25,'Macro '!$A$4:$AB$209,G$1,0)=0,"",VLOOKUP($A25,'Macro '!$A$4:$AB$209,G$1,0)),"")</f>
        <v/>
      </c>
      <c r="H25" s="1298" t="str">
        <f>IFERROR(IF(VLOOKUP($A25,'Macro '!$A$4:$AB$209,H$1,0)=0,"",VLOOKUP($A25,'Macro '!$A$4:$AB$209,H$1,0)),"")</f>
        <v/>
      </c>
      <c r="I25" s="1298" t="str">
        <f>IFERROR(IF(VLOOKUP($A25,'Macro '!$A$4:$AB$209,I$1,0)=0,"",VLOOKUP($A25,'Macro '!$A$4:$AB$209,I$1,0)),"")</f>
        <v/>
      </c>
      <c r="J25" s="1298" t="str">
        <f>IFERROR(IF(VLOOKUP($A25,'Macro '!$A$4:$AB$209,J$1,0)=0,"",VLOOKUP($A25,'Macro '!$A$4:$AB$209,J$1,0)),"")</f>
        <v/>
      </c>
      <c r="K25" s="1298" t="str">
        <f>IFERROR(IF(VLOOKUP($A25,'Macro '!$A$4:$AB$209,K$1,0)=0,"",VLOOKUP($A25,'Macro '!$A$4:$AB$209,K$1,0)),"")</f>
        <v/>
      </c>
      <c r="L25" s="1298" t="str">
        <f>IFERROR(IF(VLOOKUP($A25,'Macro '!$A$4:$AB$209,L$1,0)=0,"",VLOOKUP($A25,'Macro '!$A$4:$AB$209,L$1,0)),"")</f>
        <v/>
      </c>
      <c r="M25" s="1298" t="str">
        <f>IFERROR(IF(VLOOKUP($A25,'Macro '!$A$4:$AB$209,M$1,0)=0,"",VLOOKUP($A25,'Macro '!$A$4:$AB$209,M$1,0)),"")</f>
        <v/>
      </c>
      <c r="N25" s="1298" t="str">
        <f>IFERROR(IF(VLOOKUP($A25,'Macro '!$A$4:$AB$209,N$1,0)=0,"",VLOOKUP($A25,'Macro '!$A$4:$AB$209,N$1,0)),"")</f>
        <v/>
      </c>
      <c r="O25" s="1298" t="str">
        <f>IFERROR(IF(VLOOKUP($A25,'Macro '!$A$4:$AB$209,O$1,0)=0,"",VLOOKUP($A25,'Macro '!$A$4:$AB$209,O$1,0)),"")</f>
        <v/>
      </c>
      <c r="P25" s="1298" t="str">
        <f>IFERROR(IF(VLOOKUP($A25,'Macro '!$A$4:$AB$209,P$1,0)=0,"",VLOOKUP($A25,'Macro '!$A$4:$AB$209,P$1,0)),"")</f>
        <v/>
      </c>
      <c r="Q25" s="1298" t="str">
        <f>IFERROR(IF(VLOOKUP($A25,'Macro '!$A$4:$AB$209,Q$1,0)=0,"",VLOOKUP($A25,'Macro '!$A$4:$AB$209,Q$1,0)),"")</f>
        <v/>
      </c>
    </row>
    <row r="26" spans="1:17">
      <c r="A26" s="1295" t="s">
        <v>537</v>
      </c>
      <c r="B26" s="1290" t="s">
        <v>1080</v>
      </c>
      <c r="C26" s="1420" t="str">
        <f>IFERROR(IF(VLOOKUP($A26,'Macro '!$A$4:$AA$209,C$1,0)=0,"",VLOOKUP($A26,'Macro '!$A$4:$AA$209,C$1,0)),"")</f>
        <v>ktoe</v>
      </c>
      <c r="D26" s="1298" t="str">
        <f>IFERROR(IF(VLOOKUP($A26,'Macro '!$A$4:$AB$209,D$1,0)=0,"",VLOOKUP($A26,'Macro '!$A$4:$AB$209,D$1,0)),"")</f>
        <v/>
      </c>
      <c r="E26" s="1298" t="str">
        <f>IFERROR(IF(VLOOKUP($A26,'Macro '!$A$4:$AB$209,E$1,0)=0,"",VLOOKUP($A26,'Macro '!$A$4:$AB$209,E$1,0)),"")</f>
        <v/>
      </c>
      <c r="F26" s="1298" t="str">
        <f>IFERROR(IF(VLOOKUP($A26,'Macro '!$A$4:$AB$209,F$1,0)=0,"",VLOOKUP($A26,'Macro '!$A$4:$AB$209,F$1,0)),"")</f>
        <v/>
      </c>
      <c r="G26" s="1298" t="str">
        <f>IFERROR(IF(VLOOKUP($A26,'Macro '!$A$4:$AB$209,G$1,0)=0,"",VLOOKUP($A26,'Macro '!$A$4:$AB$209,G$1,0)),"")</f>
        <v/>
      </c>
      <c r="H26" s="1298" t="str">
        <f>IFERROR(IF(VLOOKUP($A26,'Macro '!$A$4:$AB$209,H$1,0)=0,"",VLOOKUP($A26,'Macro '!$A$4:$AB$209,H$1,0)),"")</f>
        <v/>
      </c>
      <c r="I26" s="1298" t="str">
        <f>IFERROR(IF(VLOOKUP($A26,'Macro '!$A$4:$AB$209,I$1,0)=0,"",VLOOKUP($A26,'Macro '!$A$4:$AB$209,I$1,0)),"")</f>
        <v/>
      </c>
      <c r="J26" s="1298" t="str">
        <f>IFERROR(IF(VLOOKUP($A26,'Macro '!$A$4:$AB$209,J$1,0)=0,"",VLOOKUP($A26,'Macro '!$A$4:$AB$209,J$1,0)),"")</f>
        <v/>
      </c>
      <c r="K26" s="1298" t="str">
        <f>IFERROR(IF(VLOOKUP($A26,'Macro '!$A$4:$AB$209,K$1,0)=0,"",VLOOKUP($A26,'Macro '!$A$4:$AB$209,K$1,0)),"")</f>
        <v/>
      </c>
      <c r="L26" s="1298" t="str">
        <f>IFERROR(IF(VLOOKUP($A26,'Macro '!$A$4:$AB$209,L$1,0)=0,"",VLOOKUP($A26,'Macro '!$A$4:$AB$209,L$1,0)),"")</f>
        <v/>
      </c>
      <c r="M26" s="1298" t="str">
        <f>IFERROR(IF(VLOOKUP($A26,'Macro '!$A$4:$AB$209,M$1,0)=0,"",VLOOKUP($A26,'Macro '!$A$4:$AB$209,M$1,0)),"")</f>
        <v/>
      </c>
      <c r="N26" s="1298" t="str">
        <f>IFERROR(IF(VLOOKUP($A26,'Macro '!$A$4:$AB$209,N$1,0)=0,"",VLOOKUP($A26,'Macro '!$A$4:$AB$209,N$1,0)),"")</f>
        <v/>
      </c>
      <c r="O26" s="1298" t="str">
        <f>IFERROR(IF(VLOOKUP($A26,'Macro '!$A$4:$AB$209,O$1,0)=0,"",VLOOKUP($A26,'Macro '!$A$4:$AB$209,O$1,0)),"")</f>
        <v/>
      </c>
      <c r="P26" s="1298" t="str">
        <f>IFERROR(IF(VLOOKUP($A26,'Macro '!$A$4:$AB$209,P$1,0)=0,"",VLOOKUP($A26,'Macro '!$A$4:$AB$209,P$1,0)),"")</f>
        <v/>
      </c>
      <c r="Q26" s="1298" t="str">
        <f>IFERROR(IF(VLOOKUP($A26,'Macro '!$A$4:$AB$209,Q$1,0)=0,"",VLOOKUP($A26,'Macro '!$A$4:$AB$209,Q$1,0)),"")</f>
        <v/>
      </c>
    </row>
    <row r="27" spans="1:17">
      <c r="A27" s="493" t="s">
        <v>2638</v>
      </c>
      <c r="B27" s="1290" t="s">
        <v>1080</v>
      </c>
      <c r="C27" s="1420" t="str">
        <f>IFERROR(IF(VLOOKUP($A27,'Macro '!$A$4:$AA$209,C$1,0)=0,"",VLOOKUP($A27,'Macro '!$A$4:$AA$209,C$1,0)),"")</f>
        <v>ktoe</v>
      </c>
      <c r="D27" s="1298" t="str">
        <f>IFERROR(IF(VLOOKUP($A27,'Macro '!$A$4:$AB$209,D$1,0)=0,"",VLOOKUP($A27,'Macro '!$A$4:$AB$209,D$1,0)),"")</f>
        <v/>
      </c>
      <c r="E27" s="1298" t="str">
        <f>IFERROR(IF(VLOOKUP($A27,'Macro '!$A$4:$AB$209,E$1,0)=0,"",VLOOKUP($A27,'Macro '!$A$4:$AB$209,E$1,0)),"")</f>
        <v/>
      </c>
      <c r="F27" s="1298" t="str">
        <f>IFERROR(IF(VLOOKUP($A27,'Macro '!$A$4:$AB$209,F$1,0)=0,"",VLOOKUP($A27,'Macro '!$A$4:$AB$209,F$1,0)),"")</f>
        <v/>
      </c>
      <c r="G27" s="1298" t="str">
        <f>IFERROR(IF(VLOOKUP($A27,'Macro '!$A$4:$AB$209,G$1,0)=0,"",VLOOKUP($A27,'Macro '!$A$4:$AB$209,G$1,0)),"")</f>
        <v/>
      </c>
      <c r="H27" s="1298" t="str">
        <f>IFERROR(IF(VLOOKUP($A27,'Macro '!$A$4:$AB$209,H$1,0)=0,"",VLOOKUP($A27,'Macro '!$A$4:$AB$209,H$1,0)),"")</f>
        <v/>
      </c>
      <c r="I27" s="1298" t="str">
        <f>IFERROR(IF(VLOOKUP($A27,'Macro '!$A$4:$AB$209,I$1,0)=0,"",VLOOKUP($A27,'Macro '!$A$4:$AB$209,I$1,0)),"")</f>
        <v/>
      </c>
      <c r="J27" s="1298" t="str">
        <f>IFERROR(IF(VLOOKUP($A27,'Macro '!$A$4:$AB$209,J$1,0)=0,"",VLOOKUP($A27,'Macro '!$A$4:$AB$209,J$1,0)),"")</f>
        <v/>
      </c>
      <c r="K27" s="1298" t="str">
        <f>IFERROR(IF(VLOOKUP($A27,'Macro '!$A$4:$AB$209,K$1,0)=0,"",VLOOKUP($A27,'Macro '!$A$4:$AB$209,K$1,0)),"")</f>
        <v/>
      </c>
      <c r="L27" s="1298" t="str">
        <f>IFERROR(IF(VLOOKUP($A27,'Macro '!$A$4:$AB$209,L$1,0)=0,"",VLOOKUP($A27,'Macro '!$A$4:$AB$209,L$1,0)),"")</f>
        <v/>
      </c>
      <c r="M27" s="1298" t="str">
        <f>IFERROR(IF(VLOOKUP($A27,'Macro '!$A$4:$AB$209,M$1,0)=0,"",VLOOKUP($A27,'Macro '!$A$4:$AB$209,M$1,0)),"")</f>
        <v/>
      </c>
      <c r="N27" s="1298" t="str">
        <f>IFERROR(IF(VLOOKUP($A27,'Macro '!$A$4:$AB$209,N$1,0)=0,"",VLOOKUP($A27,'Macro '!$A$4:$AB$209,N$1,0)),"")</f>
        <v/>
      </c>
      <c r="O27" s="1298" t="str">
        <f>IFERROR(IF(VLOOKUP($A27,'Macro '!$A$4:$AB$209,O$1,0)=0,"",VLOOKUP($A27,'Macro '!$A$4:$AB$209,O$1,0)),"")</f>
        <v/>
      </c>
      <c r="P27" s="1298" t="str">
        <f>IFERROR(IF(VLOOKUP($A27,'Macro '!$A$4:$AB$209,P$1,0)=0,"",VLOOKUP($A27,'Macro '!$A$4:$AB$209,P$1,0)),"")</f>
        <v/>
      </c>
      <c r="Q27" s="1298" t="str">
        <f>IFERROR(IF(VLOOKUP($A27,'Macro '!$A$4:$AB$209,Q$1,0)=0,"",VLOOKUP($A27,'Macro '!$A$4:$AB$209,Q$1,0)),"")</f>
        <v/>
      </c>
    </row>
    <row r="28" spans="1:17">
      <c r="A28" s="1264" t="s">
        <v>538</v>
      </c>
      <c r="B28" s="1290" t="s">
        <v>1080</v>
      </c>
      <c r="C28" s="1420" t="str">
        <f>IFERROR(IF(VLOOKUP($A28,'Macro '!$A$4:$AA$209,C$1,0)=0,"",VLOOKUP($A28,'Macro '!$A$4:$AA$209,C$1,0)),"")</f>
        <v>ktoe</v>
      </c>
      <c r="D28" s="1298" t="str">
        <f>IFERROR(IF(VLOOKUP($A28,'Macro '!$A$4:$AB$209,D$1,0)=0,"",VLOOKUP($A28,'Macro '!$A$4:$AB$209,D$1,0)),"")</f>
        <v/>
      </c>
      <c r="E28" s="1298" t="str">
        <f>IFERROR(IF(VLOOKUP($A28,'Macro '!$A$4:$AB$209,E$1,0)=0,"",VLOOKUP($A28,'Macro '!$A$4:$AB$209,E$1,0)),"")</f>
        <v/>
      </c>
      <c r="F28" s="1298" t="str">
        <f>IFERROR(IF(VLOOKUP($A28,'Macro '!$A$4:$AB$209,F$1,0)=0,"",VLOOKUP($A28,'Macro '!$A$4:$AB$209,F$1,0)),"")</f>
        <v/>
      </c>
      <c r="G28" s="1298" t="str">
        <f>IFERROR(IF(VLOOKUP($A28,'Macro '!$A$4:$AB$209,G$1,0)=0,"",VLOOKUP($A28,'Macro '!$A$4:$AB$209,G$1,0)),"")</f>
        <v/>
      </c>
      <c r="H28" s="1298" t="str">
        <f>IFERROR(IF(VLOOKUP($A28,'Macro '!$A$4:$AB$209,H$1,0)=0,"",VLOOKUP($A28,'Macro '!$A$4:$AB$209,H$1,0)),"")</f>
        <v/>
      </c>
      <c r="I28" s="1298" t="str">
        <f>IFERROR(IF(VLOOKUP($A28,'Macro '!$A$4:$AB$209,I$1,0)=0,"",VLOOKUP($A28,'Macro '!$A$4:$AB$209,I$1,0)),"")</f>
        <v/>
      </c>
      <c r="J28" s="1298" t="str">
        <f>IFERROR(IF(VLOOKUP($A28,'Macro '!$A$4:$AB$209,J$1,0)=0,"",VLOOKUP($A28,'Macro '!$A$4:$AB$209,J$1,0)),"")</f>
        <v/>
      </c>
      <c r="K28" s="1298" t="str">
        <f>IFERROR(IF(VLOOKUP($A28,'Macro '!$A$4:$AB$209,K$1,0)=0,"",VLOOKUP($A28,'Macro '!$A$4:$AB$209,K$1,0)),"")</f>
        <v/>
      </c>
      <c r="L28" s="1298" t="str">
        <f>IFERROR(IF(VLOOKUP($A28,'Macro '!$A$4:$AB$209,L$1,0)=0,"",VLOOKUP($A28,'Macro '!$A$4:$AB$209,L$1,0)),"")</f>
        <v/>
      </c>
      <c r="M28" s="1298" t="str">
        <f>IFERROR(IF(VLOOKUP($A28,'Macro '!$A$4:$AB$209,M$1,0)=0,"",VLOOKUP($A28,'Macro '!$A$4:$AB$209,M$1,0)),"")</f>
        <v/>
      </c>
      <c r="N28" s="1298" t="str">
        <f>IFERROR(IF(VLOOKUP($A28,'Macro '!$A$4:$AB$209,N$1,0)=0,"",VLOOKUP($A28,'Macro '!$A$4:$AB$209,N$1,0)),"")</f>
        <v/>
      </c>
      <c r="O28" s="1298" t="str">
        <f>IFERROR(IF(VLOOKUP($A28,'Macro '!$A$4:$AB$209,O$1,0)=0,"",VLOOKUP($A28,'Macro '!$A$4:$AB$209,O$1,0)),"")</f>
        <v/>
      </c>
      <c r="P28" s="1298" t="str">
        <f>IFERROR(IF(VLOOKUP($A28,'Macro '!$A$4:$AB$209,P$1,0)=0,"",VLOOKUP($A28,'Macro '!$A$4:$AB$209,P$1,0)),"")</f>
        <v/>
      </c>
      <c r="Q28" s="1298" t="str">
        <f>IFERROR(IF(VLOOKUP($A28,'Macro '!$A$4:$AB$209,Q$1,0)=0,"",VLOOKUP($A28,'Macro '!$A$4:$AB$209,Q$1,0)),"")</f>
        <v/>
      </c>
    </row>
    <row r="29" spans="1:17">
      <c r="A29" s="515" t="s">
        <v>690</v>
      </c>
      <c r="B29" s="1290" t="s">
        <v>1080</v>
      </c>
      <c r="C29" s="1420" t="str">
        <f>IFERROR(IF(VLOOKUP($A29,'Macro '!$A$4:$AA$209,C$1,0)=0,"",VLOOKUP($A29,'Macro '!$A$4:$AA$209,C$1,0)),"")</f>
        <v>ktoe</v>
      </c>
      <c r="D29" s="1298" t="str">
        <f>IFERROR(IF(VLOOKUP($A29,'Macro '!$A$4:$AB$209,D$1,0)=0,"",VLOOKUP($A29,'Macro '!$A$4:$AB$209,D$1,0)),"")</f>
        <v/>
      </c>
      <c r="E29" s="1298" t="str">
        <f>IFERROR(IF(VLOOKUP($A29,'Macro '!$A$4:$AB$209,E$1,0)=0,"",VLOOKUP($A29,'Macro '!$A$4:$AB$209,E$1,0)),"")</f>
        <v/>
      </c>
      <c r="F29" s="1298" t="str">
        <f>IFERROR(IF(VLOOKUP($A29,'Macro '!$A$4:$AB$209,F$1,0)=0,"",VLOOKUP($A29,'Macro '!$A$4:$AB$209,F$1,0)),"")</f>
        <v/>
      </c>
      <c r="G29" s="1298" t="str">
        <f>IFERROR(IF(VLOOKUP($A29,'Macro '!$A$4:$AB$209,G$1,0)=0,"",VLOOKUP($A29,'Macro '!$A$4:$AB$209,G$1,0)),"")</f>
        <v/>
      </c>
      <c r="H29" s="1298" t="str">
        <f>IFERROR(IF(VLOOKUP($A29,'Macro '!$A$4:$AB$209,H$1,0)=0,"",VLOOKUP($A29,'Macro '!$A$4:$AB$209,H$1,0)),"")</f>
        <v/>
      </c>
      <c r="I29" s="1298" t="str">
        <f>IFERROR(IF(VLOOKUP($A29,'Macro '!$A$4:$AB$209,I$1,0)=0,"",VLOOKUP($A29,'Macro '!$A$4:$AB$209,I$1,0)),"")</f>
        <v/>
      </c>
      <c r="J29" s="1298" t="str">
        <f>IFERROR(IF(VLOOKUP($A29,'Macro '!$A$4:$AB$209,J$1,0)=0,"",VLOOKUP($A29,'Macro '!$A$4:$AB$209,J$1,0)),"")</f>
        <v/>
      </c>
      <c r="K29" s="1298" t="str">
        <f>IFERROR(IF(VLOOKUP($A29,'Macro '!$A$4:$AB$209,K$1,0)=0,"",VLOOKUP($A29,'Macro '!$A$4:$AB$209,K$1,0)),"")</f>
        <v/>
      </c>
      <c r="L29" s="1298" t="str">
        <f>IFERROR(IF(VLOOKUP($A29,'Macro '!$A$4:$AB$209,L$1,0)=0,"",VLOOKUP($A29,'Macro '!$A$4:$AB$209,L$1,0)),"")</f>
        <v/>
      </c>
      <c r="M29" s="1298" t="str">
        <f>IFERROR(IF(VLOOKUP($A29,'Macro '!$A$4:$AB$209,M$1,0)=0,"",VLOOKUP($A29,'Macro '!$A$4:$AB$209,M$1,0)),"")</f>
        <v/>
      </c>
      <c r="N29" s="1298" t="str">
        <f>IFERROR(IF(VLOOKUP($A29,'Macro '!$A$4:$AB$209,N$1,0)=0,"",VLOOKUP($A29,'Macro '!$A$4:$AB$209,N$1,0)),"")</f>
        <v/>
      </c>
      <c r="O29" s="1298" t="str">
        <f>IFERROR(IF(VLOOKUP($A29,'Macro '!$A$4:$AB$209,O$1,0)=0,"",VLOOKUP($A29,'Macro '!$A$4:$AB$209,O$1,0)),"")</f>
        <v/>
      </c>
      <c r="P29" s="1298" t="str">
        <f>IFERROR(IF(VLOOKUP($A29,'Macro '!$A$4:$AB$209,P$1,0)=0,"",VLOOKUP($A29,'Macro '!$A$4:$AB$209,P$1,0)),"")</f>
        <v/>
      </c>
      <c r="Q29" s="1298" t="str">
        <f>IFERROR(IF(VLOOKUP($A29,'Macro '!$A$4:$AB$209,Q$1,0)=0,"",VLOOKUP($A29,'Macro '!$A$4:$AB$209,Q$1,0)),"")</f>
        <v/>
      </c>
    </row>
    <row r="30" spans="1:17">
      <c r="A30" s="515" t="s">
        <v>691</v>
      </c>
      <c r="B30" s="1290" t="s">
        <v>1080</v>
      </c>
      <c r="C30" s="1420" t="str">
        <f>IFERROR(IF(VLOOKUP($A30,'Macro '!$A$4:$AA$209,C$1,0)=0,"",VLOOKUP($A30,'Macro '!$A$4:$AA$209,C$1,0)),"")</f>
        <v>ktoe</v>
      </c>
      <c r="D30" s="1298" t="str">
        <f>IFERROR(IF(VLOOKUP($A30,'Macro '!$A$4:$AB$209,D$1,0)=0,"",VLOOKUP($A30,'Macro '!$A$4:$AB$209,D$1,0)),"")</f>
        <v/>
      </c>
      <c r="E30" s="1298" t="str">
        <f>IFERROR(IF(VLOOKUP($A30,'Macro '!$A$4:$AB$209,E$1,0)=0,"",VLOOKUP($A30,'Macro '!$A$4:$AB$209,E$1,0)),"")</f>
        <v/>
      </c>
      <c r="F30" s="1298" t="str">
        <f>IFERROR(IF(VLOOKUP($A30,'Macro '!$A$4:$AB$209,F$1,0)=0,"",VLOOKUP($A30,'Macro '!$A$4:$AB$209,F$1,0)),"")</f>
        <v/>
      </c>
      <c r="G30" s="1298" t="str">
        <f>IFERROR(IF(VLOOKUP($A30,'Macro '!$A$4:$AB$209,G$1,0)=0,"",VLOOKUP($A30,'Macro '!$A$4:$AB$209,G$1,0)),"")</f>
        <v/>
      </c>
      <c r="H30" s="1298" t="str">
        <f>IFERROR(IF(VLOOKUP($A30,'Macro '!$A$4:$AB$209,H$1,0)=0,"",VLOOKUP($A30,'Macro '!$A$4:$AB$209,H$1,0)),"")</f>
        <v/>
      </c>
      <c r="I30" s="1298" t="str">
        <f>IFERROR(IF(VLOOKUP($A30,'Macro '!$A$4:$AB$209,I$1,0)=0,"",VLOOKUP($A30,'Macro '!$A$4:$AB$209,I$1,0)),"")</f>
        <v/>
      </c>
      <c r="J30" s="1298" t="str">
        <f>IFERROR(IF(VLOOKUP($A30,'Macro '!$A$4:$AB$209,J$1,0)=0,"",VLOOKUP($A30,'Macro '!$A$4:$AB$209,J$1,0)),"")</f>
        <v/>
      </c>
      <c r="K30" s="1298" t="str">
        <f>IFERROR(IF(VLOOKUP($A30,'Macro '!$A$4:$AB$209,K$1,0)=0,"",VLOOKUP($A30,'Macro '!$A$4:$AB$209,K$1,0)),"")</f>
        <v/>
      </c>
      <c r="L30" s="1298" t="str">
        <f>IFERROR(IF(VLOOKUP($A30,'Macro '!$A$4:$AB$209,L$1,0)=0,"",VLOOKUP($A30,'Macro '!$A$4:$AB$209,L$1,0)),"")</f>
        <v/>
      </c>
      <c r="M30" s="1298" t="str">
        <f>IFERROR(IF(VLOOKUP($A30,'Macro '!$A$4:$AB$209,M$1,0)=0,"",VLOOKUP($A30,'Macro '!$A$4:$AB$209,M$1,0)),"")</f>
        <v/>
      </c>
      <c r="N30" s="1298" t="str">
        <f>IFERROR(IF(VLOOKUP($A30,'Macro '!$A$4:$AB$209,N$1,0)=0,"",VLOOKUP($A30,'Macro '!$A$4:$AB$209,N$1,0)),"")</f>
        <v/>
      </c>
      <c r="O30" s="1298" t="str">
        <f>IFERROR(IF(VLOOKUP($A30,'Macro '!$A$4:$AB$209,O$1,0)=0,"",VLOOKUP($A30,'Macro '!$A$4:$AB$209,O$1,0)),"")</f>
        <v/>
      </c>
      <c r="P30" s="1298" t="str">
        <f>IFERROR(IF(VLOOKUP($A30,'Macro '!$A$4:$AB$209,P$1,0)=0,"",VLOOKUP($A30,'Macro '!$A$4:$AB$209,P$1,0)),"")</f>
        <v/>
      </c>
      <c r="Q30" s="1298" t="str">
        <f>IFERROR(IF(VLOOKUP($A30,'Macro '!$A$4:$AB$209,Q$1,0)=0,"",VLOOKUP($A30,'Macro '!$A$4:$AB$209,Q$1,0)),"")</f>
        <v/>
      </c>
    </row>
    <row r="31" spans="1:17">
      <c r="A31" s="515" t="s">
        <v>736</v>
      </c>
      <c r="B31" s="1290" t="s">
        <v>1080</v>
      </c>
      <c r="C31" s="1420" t="str">
        <f>IFERROR(IF(VLOOKUP($A31,'Macro '!$A$4:$AA$209,C$1,0)=0,"",VLOOKUP($A31,'Macro '!$A$4:$AA$209,C$1,0)),"")</f>
        <v>ktoe</v>
      </c>
      <c r="D31" s="1298" t="str">
        <f>IFERROR(IF(VLOOKUP($A31,'Macro '!$A$4:$AB$209,D$1,0)=0,"",VLOOKUP($A31,'Macro '!$A$4:$AB$209,D$1,0)),"")</f>
        <v/>
      </c>
      <c r="E31" s="1298" t="str">
        <f>IFERROR(IF(VLOOKUP($A31,'Macro '!$A$4:$AB$209,E$1,0)=0,"",VLOOKUP($A31,'Macro '!$A$4:$AB$209,E$1,0)),"")</f>
        <v/>
      </c>
      <c r="F31" s="1298" t="str">
        <f>IFERROR(IF(VLOOKUP($A31,'Macro '!$A$4:$AB$209,F$1,0)=0,"",VLOOKUP($A31,'Macro '!$A$4:$AB$209,F$1,0)),"")</f>
        <v/>
      </c>
      <c r="G31" s="1298" t="str">
        <f>IFERROR(IF(VLOOKUP($A31,'Macro '!$A$4:$AB$209,G$1,0)=0,"",VLOOKUP($A31,'Macro '!$A$4:$AB$209,G$1,0)),"")</f>
        <v/>
      </c>
      <c r="H31" s="1298" t="str">
        <f>IFERROR(IF(VLOOKUP($A31,'Macro '!$A$4:$AB$209,H$1,0)=0,"",VLOOKUP($A31,'Macro '!$A$4:$AB$209,H$1,0)),"")</f>
        <v/>
      </c>
      <c r="I31" s="1298" t="str">
        <f>IFERROR(IF(VLOOKUP($A31,'Macro '!$A$4:$AB$209,I$1,0)=0,"",VLOOKUP($A31,'Macro '!$A$4:$AB$209,I$1,0)),"")</f>
        <v/>
      </c>
      <c r="J31" s="1298" t="str">
        <f>IFERROR(IF(VLOOKUP($A31,'Macro '!$A$4:$AB$209,J$1,0)=0,"",VLOOKUP($A31,'Macro '!$A$4:$AB$209,J$1,0)),"")</f>
        <v/>
      </c>
      <c r="K31" s="1298" t="str">
        <f>IFERROR(IF(VLOOKUP($A31,'Macro '!$A$4:$AB$209,K$1,0)=0,"",VLOOKUP($A31,'Macro '!$A$4:$AB$209,K$1,0)),"")</f>
        <v/>
      </c>
      <c r="L31" s="1298" t="str">
        <f>IFERROR(IF(VLOOKUP($A31,'Macro '!$A$4:$AB$209,L$1,0)=0,"",VLOOKUP($A31,'Macro '!$A$4:$AB$209,L$1,0)),"")</f>
        <v/>
      </c>
      <c r="M31" s="1298" t="str">
        <f>IFERROR(IF(VLOOKUP($A31,'Macro '!$A$4:$AB$209,M$1,0)=0,"",VLOOKUP($A31,'Macro '!$A$4:$AB$209,M$1,0)),"")</f>
        <v/>
      </c>
      <c r="N31" s="1298" t="str">
        <f>IFERROR(IF(VLOOKUP($A31,'Macro '!$A$4:$AB$209,N$1,0)=0,"",VLOOKUP($A31,'Macro '!$A$4:$AB$209,N$1,0)),"")</f>
        <v/>
      </c>
      <c r="O31" s="1298" t="str">
        <f>IFERROR(IF(VLOOKUP($A31,'Macro '!$A$4:$AB$209,O$1,0)=0,"",VLOOKUP($A31,'Macro '!$A$4:$AB$209,O$1,0)),"")</f>
        <v/>
      </c>
      <c r="P31" s="1298" t="str">
        <f>IFERROR(IF(VLOOKUP($A31,'Macro '!$A$4:$AB$209,P$1,0)=0,"",VLOOKUP($A31,'Macro '!$A$4:$AB$209,P$1,0)),"")</f>
        <v/>
      </c>
      <c r="Q31" s="1298" t="str">
        <f>IFERROR(IF(VLOOKUP($A31,'Macro '!$A$4:$AB$209,Q$1,0)=0,"",VLOOKUP($A31,'Macro '!$A$4:$AB$209,Q$1,0)),"")</f>
        <v/>
      </c>
    </row>
    <row r="32" spans="1:17">
      <c r="A32" s="515" t="s">
        <v>1037</v>
      </c>
      <c r="B32" s="1290" t="s">
        <v>1080</v>
      </c>
      <c r="C32" s="1420" t="str">
        <f>IFERROR(IF(VLOOKUP($A32,'Macro '!$A$4:$AA$209,C$1,0)=0,"",VLOOKUP($A32,'Macro '!$A$4:$AA$209,C$1,0)),"")</f>
        <v>ktoe</v>
      </c>
      <c r="D32" s="1298" t="str">
        <f>IFERROR(IF(VLOOKUP($A32,'Macro '!$A$4:$AB$209,D$1,0)=0,"",VLOOKUP($A32,'Macro '!$A$4:$AB$209,D$1,0)),"")</f>
        <v/>
      </c>
      <c r="E32" s="1298" t="str">
        <f>IFERROR(IF(VLOOKUP($A32,'Macro '!$A$4:$AB$209,E$1,0)=0,"",VLOOKUP($A32,'Macro '!$A$4:$AB$209,E$1,0)),"")</f>
        <v/>
      </c>
      <c r="F32" s="1298" t="str">
        <f>IFERROR(IF(VLOOKUP($A32,'Macro '!$A$4:$AB$209,F$1,0)=0,"",VLOOKUP($A32,'Macro '!$A$4:$AB$209,F$1,0)),"")</f>
        <v/>
      </c>
      <c r="G32" s="1298" t="str">
        <f>IFERROR(IF(VLOOKUP($A32,'Macro '!$A$4:$AB$209,G$1,0)=0,"",VLOOKUP($A32,'Macro '!$A$4:$AB$209,G$1,0)),"")</f>
        <v/>
      </c>
      <c r="H32" s="1298" t="str">
        <f>IFERROR(IF(VLOOKUP($A32,'Macro '!$A$4:$AB$209,H$1,0)=0,"",VLOOKUP($A32,'Macro '!$A$4:$AB$209,H$1,0)),"")</f>
        <v/>
      </c>
      <c r="I32" s="1298" t="str">
        <f>IFERROR(IF(VLOOKUP($A32,'Macro '!$A$4:$AB$209,I$1,0)=0,"",VLOOKUP($A32,'Macro '!$A$4:$AB$209,I$1,0)),"")</f>
        <v/>
      </c>
      <c r="J32" s="1298" t="str">
        <f>IFERROR(IF(VLOOKUP($A32,'Macro '!$A$4:$AB$209,J$1,0)=0,"",VLOOKUP($A32,'Macro '!$A$4:$AB$209,J$1,0)),"")</f>
        <v/>
      </c>
      <c r="K32" s="1298" t="str">
        <f>IFERROR(IF(VLOOKUP($A32,'Macro '!$A$4:$AB$209,K$1,0)=0,"",VLOOKUP($A32,'Macro '!$A$4:$AB$209,K$1,0)),"")</f>
        <v/>
      </c>
      <c r="L32" s="1298" t="str">
        <f>IFERROR(IF(VLOOKUP($A32,'Macro '!$A$4:$AB$209,L$1,0)=0,"",VLOOKUP($A32,'Macro '!$A$4:$AB$209,L$1,0)),"")</f>
        <v/>
      </c>
      <c r="M32" s="1298" t="str">
        <f>IFERROR(IF(VLOOKUP($A32,'Macro '!$A$4:$AB$209,M$1,0)=0,"",VLOOKUP($A32,'Macro '!$A$4:$AB$209,M$1,0)),"")</f>
        <v/>
      </c>
      <c r="N32" s="1298" t="str">
        <f>IFERROR(IF(VLOOKUP($A32,'Macro '!$A$4:$AB$209,N$1,0)=0,"",VLOOKUP($A32,'Macro '!$A$4:$AB$209,N$1,0)),"")</f>
        <v/>
      </c>
      <c r="O32" s="1298" t="str">
        <f>IFERROR(IF(VLOOKUP($A32,'Macro '!$A$4:$AB$209,O$1,0)=0,"",VLOOKUP($A32,'Macro '!$A$4:$AB$209,O$1,0)),"")</f>
        <v/>
      </c>
      <c r="P32" s="1298" t="str">
        <f>IFERROR(IF(VLOOKUP($A32,'Macro '!$A$4:$AB$209,P$1,0)=0,"",VLOOKUP($A32,'Macro '!$A$4:$AB$209,P$1,0)),"")</f>
        <v/>
      </c>
      <c r="Q32" s="1298" t="str">
        <f>IFERROR(IF(VLOOKUP($A32,'Macro '!$A$4:$AB$209,Q$1,0)=0,"",VLOOKUP($A32,'Macro '!$A$4:$AB$209,Q$1,0)),"")</f>
        <v/>
      </c>
    </row>
    <row r="33" spans="1:17">
      <c r="A33" s="1264" t="s">
        <v>539</v>
      </c>
      <c r="B33" s="1290" t="s">
        <v>1080</v>
      </c>
      <c r="C33" s="1420" t="str">
        <f>IFERROR(IF(VLOOKUP($A33,'Macro '!$A$4:$AA$209,C$1,0)=0,"",VLOOKUP($A33,'Macro '!$A$4:$AA$209,C$1,0)),"")</f>
        <v>ktoe</v>
      </c>
      <c r="D33" s="1298" t="str">
        <f>IFERROR(IF(VLOOKUP($A33,'Macro '!$A$4:$AB$209,D$1,0)=0,"",VLOOKUP($A33,'Macro '!$A$4:$AB$209,D$1,0)),"")</f>
        <v/>
      </c>
      <c r="E33" s="1298" t="str">
        <f>IFERROR(IF(VLOOKUP($A33,'Macro '!$A$4:$AB$209,E$1,0)=0,"",VLOOKUP($A33,'Macro '!$A$4:$AB$209,E$1,0)),"")</f>
        <v/>
      </c>
      <c r="F33" s="1298" t="str">
        <f>IFERROR(IF(VLOOKUP($A33,'Macro '!$A$4:$AB$209,F$1,0)=0,"",VLOOKUP($A33,'Macro '!$A$4:$AB$209,F$1,0)),"")</f>
        <v/>
      </c>
      <c r="G33" s="1298" t="str">
        <f>IFERROR(IF(VLOOKUP($A33,'Macro '!$A$4:$AB$209,G$1,0)=0,"",VLOOKUP($A33,'Macro '!$A$4:$AB$209,G$1,0)),"")</f>
        <v/>
      </c>
      <c r="H33" s="1298" t="str">
        <f>IFERROR(IF(VLOOKUP($A33,'Macro '!$A$4:$AB$209,H$1,0)=0,"",VLOOKUP($A33,'Macro '!$A$4:$AB$209,H$1,0)),"")</f>
        <v/>
      </c>
      <c r="I33" s="1298" t="str">
        <f>IFERROR(IF(VLOOKUP($A33,'Macro '!$A$4:$AB$209,I$1,0)=0,"",VLOOKUP($A33,'Macro '!$A$4:$AB$209,I$1,0)),"")</f>
        <v/>
      </c>
      <c r="J33" s="1298" t="str">
        <f>IFERROR(IF(VLOOKUP($A33,'Macro '!$A$4:$AB$209,J$1,0)=0,"",VLOOKUP($A33,'Macro '!$A$4:$AB$209,J$1,0)),"")</f>
        <v/>
      </c>
      <c r="K33" s="1298" t="str">
        <f>IFERROR(IF(VLOOKUP($A33,'Macro '!$A$4:$AB$209,K$1,0)=0,"",VLOOKUP($A33,'Macro '!$A$4:$AB$209,K$1,0)),"")</f>
        <v/>
      </c>
      <c r="L33" s="1298" t="str">
        <f>IFERROR(IF(VLOOKUP($A33,'Macro '!$A$4:$AB$209,L$1,0)=0,"",VLOOKUP($A33,'Macro '!$A$4:$AB$209,L$1,0)),"")</f>
        <v/>
      </c>
      <c r="M33" s="1298" t="str">
        <f>IFERROR(IF(VLOOKUP($A33,'Macro '!$A$4:$AB$209,M$1,0)=0,"",VLOOKUP($A33,'Macro '!$A$4:$AB$209,M$1,0)),"")</f>
        <v/>
      </c>
      <c r="N33" s="1298" t="str">
        <f>IFERROR(IF(VLOOKUP($A33,'Macro '!$A$4:$AB$209,N$1,0)=0,"",VLOOKUP($A33,'Macro '!$A$4:$AB$209,N$1,0)),"")</f>
        <v/>
      </c>
      <c r="O33" s="1298" t="str">
        <f>IFERROR(IF(VLOOKUP($A33,'Macro '!$A$4:$AB$209,O$1,0)=0,"",VLOOKUP($A33,'Macro '!$A$4:$AB$209,O$1,0)),"")</f>
        <v/>
      </c>
      <c r="P33" s="1298" t="str">
        <f>IFERROR(IF(VLOOKUP($A33,'Macro '!$A$4:$AB$209,P$1,0)=0,"",VLOOKUP($A33,'Macro '!$A$4:$AB$209,P$1,0)),"")</f>
        <v/>
      </c>
      <c r="Q33" s="1298" t="str">
        <f>IFERROR(IF(VLOOKUP($A33,'Macro '!$A$4:$AB$209,Q$1,0)=0,"",VLOOKUP($A33,'Macro '!$A$4:$AB$209,Q$1,0)),"")</f>
        <v/>
      </c>
    </row>
    <row r="34" spans="1:17">
      <c r="A34" s="1264" t="s">
        <v>540</v>
      </c>
      <c r="B34" s="1290" t="s">
        <v>1080</v>
      </c>
      <c r="C34" s="1420" t="str">
        <f>IFERROR(IF(VLOOKUP($A34,'Macro '!$A$4:$AA$209,C$1,0)=0,"",VLOOKUP($A34,'Macro '!$A$4:$AA$209,C$1,0)),"")</f>
        <v>ktoe</v>
      </c>
      <c r="D34" s="1298" t="str">
        <f>IFERROR(IF(VLOOKUP($A34,'Macro '!$A$4:$AB$209,D$1,0)=0,"",VLOOKUP($A34,'Macro '!$A$4:$AB$209,D$1,0)),"")</f>
        <v/>
      </c>
      <c r="E34" s="1298" t="str">
        <f>IFERROR(IF(VLOOKUP($A34,'Macro '!$A$4:$AB$209,E$1,0)=0,"",VLOOKUP($A34,'Macro '!$A$4:$AB$209,E$1,0)),"")</f>
        <v/>
      </c>
      <c r="F34" s="1298" t="str">
        <f>IFERROR(IF(VLOOKUP($A34,'Macro '!$A$4:$AB$209,F$1,0)=0,"",VLOOKUP($A34,'Macro '!$A$4:$AB$209,F$1,0)),"")</f>
        <v/>
      </c>
      <c r="G34" s="1298" t="str">
        <f>IFERROR(IF(VLOOKUP($A34,'Macro '!$A$4:$AB$209,G$1,0)=0,"",VLOOKUP($A34,'Macro '!$A$4:$AB$209,G$1,0)),"")</f>
        <v/>
      </c>
      <c r="H34" s="1298" t="str">
        <f>IFERROR(IF(VLOOKUP($A34,'Macro '!$A$4:$AB$209,H$1,0)=0,"",VLOOKUP($A34,'Macro '!$A$4:$AB$209,H$1,0)),"")</f>
        <v/>
      </c>
      <c r="I34" s="1298" t="str">
        <f>IFERROR(IF(VLOOKUP($A34,'Macro '!$A$4:$AB$209,I$1,0)=0,"",VLOOKUP($A34,'Macro '!$A$4:$AB$209,I$1,0)),"")</f>
        <v/>
      </c>
      <c r="J34" s="1298" t="str">
        <f>IFERROR(IF(VLOOKUP($A34,'Macro '!$A$4:$AB$209,J$1,0)=0,"",VLOOKUP($A34,'Macro '!$A$4:$AB$209,J$1,0)),"")</f>
        <v/>
      </c>
      <c r="K34" s="1298" t="str">
        <f>IFERROR(IF(VLOOKUP($A34,'Macro '!$A$4:$AB$209,K$1,0)=0,"",VLOOKUP($A34,'Macro '!$A$4:$AB$209,K$1,0)),"")</f>
        <v/>
      </c>
      <c r="L34" s="1298" t="str">
        <f>IFERROR(IF(VLOOKUP($A34,'Macro '!$A$4:$AB$209,L$1,0)=0,"",VLOOKUP($A34,'Macro '!$A$4:$AB$209,L$1,0)),"")</f>
        <v/>
      </c>
      <c r="M34" s="1298" t="str">
        <f>IFERROR(IF(VLOOKUP($A34,'Macro '!$A$4:$AB$209,M$1,0)=0,"",VLOOKUP($A34,'Macro '!$A$4:$AB$209,M$1,0)),"")</f>
        <v/>
      </c>
      <c r="N34" s="1298" t="str">
        <f>IFERROR(IF(VLOOKUP($A34,'Macro '!$A$4:$AB$209,N$1,0)=0,"",VLOOKUP($A34,'Macro '!$A$4:$AB$209,N$1,0)),"")</f>
        <v/>
      </c>
      <c r="O34" s="1298" t="str">
        <f>IFERROR(IF(VLOOKUP($A34,'Macro '!$A$4:$AB$209,O$1,0)=0,"",VLOOKUP($A34,'Macro '!$A$4:$AB$209,O$1,0)),"")</f>
        <v/>
      </c>
      <c r="P34" s="1298" t="str">
        <f>IFERROR(IF(VLOOKUP($A34,'Macro '!$A$4:$AB$209,P$1,0)=0,"",VLOOKUP($A34,'Macro '!$A$4:$AB$209,P$1,0)),"")</f>
        <v/>
      </c>
      <c r="Q34" s="1298" t="str">
        <f>IFERROR(IF(VLOOKUP($A34,'Macro '!$A$4:$AB$209,Q$1,0)=0,"",VLOOKUP($A34,'Macro '!$A$4:$AB$209,Q$1,0)),"")</f>
        <v/>
      </c>
    </row>
    <row r="35" spans="1:17">
      <c r="A35" s="1264" t="s">
        <v>1022</v>
      </c>
      <c r="B35" s="1290" t="s">
        <v>1080</v>
      </c>
      <c r="C35" s="1420" t="str">
        <f>IFERROR(IF(VLOOKUP($A35,'Macro '!$A$4:$AA$209,C$1,0)=0,"",VLOOKUP($A35,'Macro '!$A$4:$AA$209,C$1,0)),"")</f>
        <v>ktoe</v>
      </c>
      <c r="D35" s="1298" t="str">
        <f>IFERROR(IF(VLOOKUP($A35,'Macro '!$A$4:$AB$209,D$1,0)=0,"",VLOOKUP($A35,'Macro '!$A$4:$AB$209,D$1,0)),"")</f>
        <v/>
      </c>
      <c r="E35" s="1298" t="str">
        <f>IFERROR(IF(VLOOKUP($A35,'Macro '!$A$4:$AB$209,E$1,0)=0,"",VLOOKUP($A35,'Macro '!$A$4:$AB$209,E$1,0)),"")</f>
        <v/>
      </c>
      <c r="F35" s="1298" t="str">
        <f>IFERROR(IF(VLOOKUP($A35,'Macro '!$A$4:$AB$209,F$1,0)=0,"",VLOOKUP($A35,'Macro '!$A$4:$AB$209,F$1,0)),"")</f>
        <v/>
      </c>
      <c r="G35" s="1298" t="str">
        <f>IFERROR(IF(VLOOKUP($A35,'Macro '!$A$4:$AB$209,G$1,0)=0,"",VLOOKUP($A35,'Macro '!$A$4:$AB$209,G$1,0)),"")</f>
        <v/>
      </c>
      <c r="H35" s="1298" t="str">
        <f>IFERROR(IF(VLOOKUP($A35,'Macro '!$A$4:$AB$209,H$1,0)=0,"",VLOOKUP($A35,'Macro '!$A$4:$AB$209,H$1,0)),"")</f>
        <v/>
      </c>
      <c r="I35" s="1298" t="str">
        <f>IFERROR(IF(VLOOKUP($A35,'Macro '!$A$4:$AB$209,I$1,0)=0,"",VLOOKUP($A35,'Macro '!$A$4:$AB$209,I$1,0)),"")</f>
        <v/>
      </c>
      <c r="J35" s="1298" t="str">
        <f>IFERROR(IF(VLOOKUP($A35,'Macro '!$A$4:$AB$209,J$1,0)=0,"",VLOOKUP($A35,'Macro '!$A$4:$AB$209,J$1,0)),"")</f>
        <v/>
      </c>
      <c r="K35" s="1298" t="str">
        <f>IFERROR(IF(VLOOKUP($A35,'Macro '!$A$4:$AB$209,K$1,0)=0,"",VLOOKUP($A35,'Macro '!$A$4:$AB$209,K$1,0)),"")</f>
        <v/>
      </c>
      <c r="L35" s="1298" t="str">
        <f>IFERROR(IF(VLOOKUP($A35,'Macro '!$A$4:$AB$209,L$1,0)=0,"",VLOOKUP($A35,'Macro '!$A$4:$AB$209,L$1,0)),"")</f>
        <v/>
      </c>
      <c r="M35" s="1298" t="str">
        <f>IFERROR(IF(VLOOKUP($A35,'Macro '!$A$4:$AB$209,M$1,0)=0,"",VLOOKUP($A35,'Macro '!$A$4:$AB$209,M$1,0)),"")</f>
        <v/>
      </c>
      <c r="N35" s="1298" t="str">
        <f>IFERROR(IF(VLOOKUP($A35,'Macro '!$A$4:$AB$209,N$1,0)=0,"",VLOOKUP($A35,'Macro '!$A$4:$AB$209,N$1,0)),"")</f>
        <v/>
      </c>
      <c r="O35" s="1298" t="str">
        <f>IFERROR(IF(VLOOKUP($A35,'Macro '!$A$4:$AB$209,O$1,0)=0,"",VLOOKUP($A35,'Macro '!$A$4:$AB$209,O$1,0)),"")</f>
        <v/>
      </c>
      <c r="P35" s="1298" t="str">
        <f>IFERROR(IF(VLOOKUP($A35,'Macro '!$A$4:$AB$209,P$1,0)=0,"",VLOOKUP($A35,'Macro '!$A$4:$AB$209,P$1,0)),"")</f>
        <v/>
      </c>
      <c r="Q35" s="1298" t="str">
        <f>IFERROR(IF(VLOOKUP($A35,'Macro '!$A$4:$AB$209,Q$1,0)=0,"",VLOOKUP($A35,'Macro '!$A$4:$AB$209,Q$1,0)),"")</f>
        <v/>
      </c>
    </row>
    <row r="36" spans="1:17">
      <c r="A36" s="1264" t="s">
        <v>2283</v>
      </c>
      <c r="B36" s="1290" t="s">
        <v>1080</v>
      </c>
      <c r="C36" s="1420" t="str">
        <f>IFERROR(IF(VLOOKUP($A36,'Macro '!$A$4:$AA$209,C$1,0)=0,"",VLOOKUP($A36,'Macro '!$A$4:$AA$209,C$1,0)),"")</f>
        <v>ktoe</v>
      </c>
      <c r="D36" s="1298" t="str">
        <f>IFERROR(IF(VLOOKUP($A36,'Macro '!$A$4:$AB$209,D$1,0)=0,"",VLOOKUP($A36,'Macro '!$A$4:$AB$209,D$1,0)),"")</f>
        <v/>
      </c>
      <c r="E36" s="1298" t="str">
        <f>IFERROR(IF(VLOOKUP($A36,'Macro '!$A$4:$AB$209,E$1,0)=0,"",VLOOKUP($A36,'Macro '!$A$4:$AB$209,E$1,0)),"")</f>
        <v/>
      </c>
      <c r="F36" s="1298" t="str">
        <f>IFERROR(IF(VLOOKUP($A36,'Macro '!$A$4:$AB$209,F$1,0)=0,"",VLOOKUP($A36,'Macro '!$A$4:$AB$209,F$1,0)),"")</f>
        <v/>
      </c>
      <c r="G36" s="1298" t="str">
        <f>IFERROR(IF(VLOOKUP($A36,'Macro '!$A$4:$AB$209,G$1,0)=0,"",VLOOKUP($A36,'Macro '!$A$4:$AB$209,G$1,0)),"")</f>
        <v/>
      </c>
      <c r="H36" s="1298" t="str">
        <f>IFERROR(IF(VLOOKUP($A36,'Macro '!$A$4:$AB$209,H$1,0)=0,"",VLOOKUP($A36,'Macro '!$A$4:$AB$209,H$1,0)),"")</f>
        <v/>
      </c>
      <c r="I36" s="1298" t="str">
        <f>IFERROR(IF(VLOOKUP($A36,'Macro '!$A$4:$AB$209,I$1,0)=0,"",VLOOKUP($A36,'Macro '!$A$4:$AB$209,I$1,0)),"")</f>
        <v/>
      </c>
      <c r="J36" s="1298" t="str">
        <f>IFERROR(IF(VLOOKUP($A36,'Macro '!$A$4:$AB$209,J$1,0)=0,"",VLOOKUP($A36,'Macro '!$A$4:$AB$209,J$1,0)),"")</f>
        <v/>
      </c>
      <c r="K36" s="1298" t="str">
        <f>IFERROR(IF(VLOOKUP($A36,'Macro '!$A$4:$AB$209,K$1,0)=0,"",VLOOKUP($A36,'Macro '!$A$4:$AB$209,K$1,0)),"")</f>
        <v/>
      </c>
      <c r="L36" s="1298" t="str">
        <f>IFERROR(IF(VLOOKUP($A36,'Macro '!$A$4:$AB$209,L$1,0)=0,"",VLOOKUP($A36,'Macro '!$A$4:$AB$209,L$1,0)),"")</f>
        <v/>
      </c>
      <c r="M36" s="1298" t="str">
        <f>IFERROR(IF(VLOOKUP($A36,'Macro '!$A$4:$AB$209,M$1,0)=0,"",VLOOKUP($A36,'Macro '!$A$4:$AB$209,M$1,0)),"")</f>
        <v/>
      </c>
      <c r="N36" s="1298" t="str">
        <f>IFERROR(IF(VLOOKUP($A36,'Macro '!$A$4:$AB$209,N$1,0)=0,"",VLOOKUP($A36,'Macro '!$A$4:$AB$209,N$1,0)),"")</f>
        <v/>
      </c>
      <c r="O36" s="1298" t="str">
        <f>IFERROR(IF(VLOOKUP($A36,'Macro '!$A$4:$AB$209,O$1,0)=0,"",VLOOKUP($A36,'Macro '!$A$4:$AB$209,O$1,0)),"")</f>
        <v/>
      </c>
      <c r="P36" s="1298" t="str">
        <f>IFERROR(IF(VLOOKUP($A36,'Macro '!$A$4:$AB$209,P$1,0)=0,"",VLOOKUP($A36,'Macro '!$A$4:$AB$209,P$1,0)),"")</f>
        <v/>
      </c>
      <c r="Q36" s="1298" t="str">
        <f>IFERROR(IF(VLOOKUP($A36,'Macro '!$A$4:$AB$209,Q$1,0)=0,"",VLOOKUP($A36,'Macro '!$A$4:$AB$209,Q$1,0)),"")</f>
        <v/>
      </c>
    </row>
    <row r="37" spans="1:17">
      <c r="A37" s="1264" t="s">
        <v>568</v>
      </c>
      <c r="B37" s="1290" t="s">
        <v>1080</v>
      </c>
      <c r="C37" s="1420" t="str">
        <f>IFERROR(IF(VLOOKUP($A37,'Macro '!$A$4:$AA$209,C$1,0)=0,"",VLOOKUP($A37,'Macro '!$A$4:$AA$209,C$1,0)),"")</f>
        <v>ktoe</v>
      </c>
      <c r="D37" s="1298" t="str">
        <f>IFERROR(IF(VLOOKUP($A37,'Macro '!$A$4:$AB$209,D$1,0)=0,"",VLOOKUP($A37,'Macro '!$A$4:$AB$209,D$1,0)),"")</f>
        <v/>
      </c>
      <c r="E37" s="1298" t="str">
        <f>IFERROR(IF(VLOOKUP($A37,'Macro '!$A$4:$AB$209,E$1,0)=0,"",VLOOKUP($A37,'Macro '!$A$4:$AB$209,E$1,0)),"")</f>
        <v/>
      </c>
      <c r="F37" s="1298" t="str">
        <f>IFERROR(IF(VLOOKUP($A37,'Macro '!$A$4:$AB$209,F$1,0)=0,"",VLOOKUP($A37,'Macro '!$A$4:$AB$209,F$1,0)),"")</f>
        <v/>
      </c>
      <c r="G37" s="1298" t="str">
        <f>IFERROR(IF(VLOOKUP($A37,'Macro '!$A$4:$AB$209,G$1,0)=0,"",VLOOKUP($A37,'Macro '!$A$4:$AB$209,G$1,0)),"")</f>
        <v/>
      </c>
      <c r="H37" s="1298" t="str">
        <f>IFERROR(IF(VLOOKUP($A37,'Macro '!$A$4:$AB$209,H$1,0)=0,"",VLOOKUP($A37,'Macro '!$A$4:$AB$209,H$1,0)),"")</f>
        <v/>
      </c>
      <c r="I37" s="1298" t="str">
        <f>IFERROR(IF(VLOOKUP($A37,'Macro '!$A$4:$AB$209,I$1,0)=0,"",VLOOKUP($A37,'Macro '!$A$4:$AB$209,I$1,0)),"")</f>
        <v/>
      </c>
      <c r="J37" s="1298" t="str">
        <f>IFERROR(IF(VLOOKUP($A37,'Macro '!$A$4:$AB$209,J$1,0)=0,"",VLOOKUP($A37,'Macro '!$A$4:$AB$209,J$1,0)),"")</f>
        <v/>
      </c>
      <c r="K37" s="1298" t="str">
        <f>IFERROR(IF(VLOOKUP($A37,'Macro '!$A$4:$AB$209,K$1,0)=0,"",VLOOKUP($A37,'Macro '!$A$4:$AB$209,K$1,0)),"")</f>
        <v/>
      </c>
      <c r="L37" s="1298" t="str">
        <f>IFERROR(IF(VLOOKUP($A37,'Macro '!$A$4:$AB$209,L$1,0)=0,"",VLOOKUP($A37,'Macro '!$A$4:$AB$209,L$1,0)),"")</f>
        <v/>
      </c>
      <c r="M37" s="1298" t="str">
        <f>IFERROR(IF(VLOOKUP($A37,'Macro '!$A$4:$AB$209,M$1,0)=0,"",VLOOKUP($A37,'Macro '!$A$4:$AB$209,M$1,0)),"")</f>
        <v/>
      </c>
      <c r="N37" s="1298" t="str">
        <f>IFERROR(IF(VLOOKUP($A37,'Macro '!$A$4:$AB$209,N$1,0)=0,"",VLOOKUP($A37,'Macro '!$A$4:$AB$209,N$1,0)),"")</f>
        <v/>
      </c>
      <c r="O37" s="1298" t="str">
        <f>IFERROR(IF(VLOOKUP($A37,'Macro '!$A$4:$AB$209,O$1,0)=0,"",VLOOKUP($A37,'Macro '!$A$4:$AB$209,O$1,0)),"")</f>
        <v/>
      </c>
      <c r="P37" s="1298" t="str">
        <f>IFERROR(IF(VLOOKUP($A37,'Macro '!$A$4:$AB$209,P$1,0)=0,"",VLOOKUP($A37,'Macro '!$A$4:$AB$209,P$1,0)),"")</f>
        <v/>
      </c>
      <c r="Q37" s="1298" t="str">
        <f>IFERROR(IF(VLOOKUP($A37,'Macro '!$A$4:$AB$209,Q$1,0)=0,"",VLOOKUP($A37,'Macro '!$A$4:$AB$209,Q$1,0)),"")</f>
        <v/>
      </c>
    </row>
    <row r="38" spans="1:17">
      <c r="A38" s="1264" t="s">
        <v>542</v>
      </c>
      <c r="B38" s="1290" t="s">
        <v>1080</v>
      </c>
      <c r="C38" s="1420" t="str">
        <f>IFERROR(IF(VLOOKUP($A38,'Macro '!$A$4:$AA$209,C$1,0)=0,"",VLOOKUP($A38,'Macro '!$A$4:$AA$209,C$1,0)),"")</f>
        <v>ktoe</v>
      </c>
      <c r="D38" s="1298" t="str">
        <f>IFERROR(IF(VLOOKUP($A38,'Macro '!$A$4:$AB$209,D$1,0)=0,"",VLOOKUP($A38,'Macro '!$A$4:$AB$209,D$1,0)),"")</f>
        <v/>
      </c>
      <c r="E38" s="1298" t="str">
        <f>IFERROR(IF(VLOOKUP($A38,'Macro '!$A$4:$AB$209,E$1,0)=0,"",VLOOKUP($A38,'Macro '!$A$4:$AB$209,E$1,0)),"")</f>
        <v/>
      </c>
      <c r="F38" s="1298" t="str">
        <f>IFERROR(IF(VLOOKUP($A38,'Macro '!$A$4:$AB$209,F$1,0)=0,"",VLOOKUP($A38,'Macro '!$A$4:$AB$209,F$1,0)),"")</f>
        <v/>
      </c>
      <c r="G38" s="1298" t="str">
        <f>IFERROR(IF(VLOOKUP($A38,'Macro '!$A$4:$AB$209,G$1,0)=0,"",VLOOKUP($A38,'Macro '!$A$4:$AB$209,G$1,0)),"")</f>
        <v/>
      </c>
      <c r="H38" s="1298" t="str">
        <f>IFERROR(IF(VLOOKUP($A38,'Macro '!$A$4:$AB$209,H$1,0)=0,"",VLOOKUP($A38,'Macro '!$A$4:$AB$209,H$1,0)),"")</f>
        <v/>
      </c>
      <c r="I38" s="1298" t="str">
        <f>IFERROR(IF(VLOOKUP($A38,'Macro '!$A$4:$AB$209,I$1,0)=0,"",VLOOKUP($A38,'Macro '!$A$4:$AB$209,I$1,0)),"")</f>
        <v/>
      </c>
      <c r="J38" s="1298" t="str">
        <f>IFERROR(IF(VLOOKUP($A38,'Macro '!$A$4:$AB$209,J$1,0)=0,"",VLOOKUP($A38,'Macro '!$A$4:$AB$209,J$1,0)),"")</f>
        <v/>
      </c>
      <c r="K38" s="1298" t="str">
        <f>IFERROR(IF(VLOOKUP($A38,'Macro '!$A$4:$AB$209,K$1,0)=0,"",VLOOKUP($A38,'Macro '!$A$4:$AB$209,K$1,0)),"")</f>
        <v/>
      </c>
      <c r="L38" s="1298" t="str">
        <f>IFERROR(IF(VLOOKUP($A38,'Macro '!$A$4:$AB$209,L$1,0)=0,"",VLOOKUP($A38,'Macro '!$A$4:$AB$209,L$1,0)),"")</f>
        <v/>
      </c>
      <c r="M38" s="1298" t="str">
        <f>IFERROR(IF(VLOOKUP($A38,'Macro '!$A$4:$AB$209,M$1,0)=0,"",VLOOKUP($A38,'Macro '!$A$4:$AB$209,M$1,0)),"")</f>
        <v/>
      </c>
      <c r="N38" s="1298" t="str">
        <f>IFERROR(IF(VLOOKUP($A38,'Macro '!$A$4:$AB$209,N$1,0)=0,"",VLOOKUP($A38,'Macro '!$A$4:$AB$209,N$1,0)),"")</f>
        <v/>
      </c>
      <c r="O38" s="1298" t="str">
        <f>IFERROR(IF(VLOOKUP($A38,'Macro '!$A$4:$AB$209,O$1,0)=0,"",VLOOKUP($A38,'Macro '!$A$4:$AB$209,O$1,0)),"")</f>
        <v/>
      </c>
      <c r="P38" s="1298" t="str">
        <f>IFERROR(IF(VLOOKUP($A38,'Macro '!$A$4:$AB$209,P$1,0)=0,"",VLOOKUP($A38,'Macro '!$A$4:$AB$209,P$1,0)),"")</f>
        <v/>
      </c>
      <c r="Q38" s="1298" t="str">
        <f>IFERROR(IF(VLOOKUP($A38,'Macro '!$A$4:$AB$209,Q$1,0)=0,"",VLOOKUP($A38,'Macro '!$A$4:$AB$209,Q$1,0)),"")</f>
        <v/>
      </c>
    </row>
    <row r="39" spans="1:17">
      <c r="A39" s="515" t="s">
        <v>692</v>
      </c>
      <c r="B39" s="1290" t="s">
        <v>1080</v>
      </c>
      <c r="C39" s="1420" t="str">
        <f>IFERROR(IF(VLOOKUP($A39,'Macro '!$A$4:$AA$209,C$1,0)=0,"",VLOOKUP($A39,'Macro '!$A$4:$AA$209,C$1,0)),"")</f>
        <v>ktoe</v>
      </c>
      <c r="D39" s="1298" t="str">
        <f>IFERROR(IF(VLOOKUP($A39,'Macro '!$A$4:$AB$209,D$1,0)=0,"",VLOOKUP($A39,'Macro '!$A$4:$AB$209,D$1,0)),"")</f>
        <v/>
      </c>
      <c r="E39" s="1298" t="str">
        <f>IFERROR(IF(VLOOKUP($A39,'Macro '!$A$4:$AB$209,E$1,0)=0,"",VLOOKUP($A39,'Macro '!$A$4:$AB$209,E$1,0)),"")</f>
        <v/>
      </c>
      <c r="F39" s="1298" t="str">
        <f>IFERROR(IF(VLOOKUP($A39,'Macro '!$A$4:$AB$209,F$1,0)=0,"",VLOOKUP($A39,'Macro '!$A$4:$AB$209,F$1,0)),"")</f>
        <v/>
      </c>
      <c r="G39" s="1298" t="str">
        <f>IFERROR(IF(VLOOKUP($A39,'Macro '!$A$4:$AB$209,G$1,0)=0,"",VLOOKUP($A39,'Macro '!$A$4:$AB$209,G$1,0)),"")</f>
        <v/>
      </c>
      <c r="H39" s="1298" t="str">
        <f>IFERROR(IF(VLOOKUP($A39,'Macro '!$A$4:$AB$209,H$1,0)=0,"",VLOOKUP($A39,'Macro '!$A$4:$AB$209,H$1,0)),"")</f>
        <v/>
      </c>
      <c r="I39" s="1298" t="str">
        <f>IFERROR(IF(VLOOKUP($A39,'Macro '!$A$4:$AB$209,I$1,0)=0,"",VLOOKUP($A39,'Macro '!$A$4:$AB$209,I$1,0)),"")</f>
        <v/>
      </c>
      <c r="J39" s="1298" t="str">
        <f>IFERROR(IF(VLOOKUP($A39,'Macro '!$A$4:$AB$209,J$1,0)=0,"",VLOOKUP($A39,'Macro '!$A$4:$AB$209,J$1,0)),"")</f>
        <v/>
      </c>
      <c r="K39" s="1298" t="str">
        <f>IFERROR(IF(VLOOKUP($A39,'Macro '!$A$4:$AB$209,K$1,0)=0,"",VLOOKUP($A39,'Macro '!$A$4:$AB$209,K$1,0)),"")</f>
        <v/>
      </c>
      <c r="L39" s="1298" t="str">
        <f>IFERROR(IF(VLOOKUP($A39,'Macro '!$A$4:$AB$209,L$1,0)=0,"",VLOOKUP($A39,'Macro '!$A$4:$AB$209,L$1,0)),"")</f>
        <v/>
      </c>
      <c r="M39" s="1298" t="str">
        <f>IFERROR(IF(VLOOKUP($A39,'Macro '!$A$4:$AB$209,M$1,0)=0,"",VLOOKUP($A39,'Macro '!$A$4:$AB$209,M$1,0)),"")</f>
        <v/>
      </c>
      <c r="N39" s="1298" t="str">
        <f>IFERROR(IF(VLOOKUP($A39,'Macro '!$A$4:$AB$209,N$1,0)=0,"",VLOOKUP($A39,'Macro '!$A$4:$AB$209,N$1,0)),"")</f>
        <v/>
      </c>
      <c r="O39" s="1298" t="str">
        <f>IFERROR(IF(VLOOKUP($A39,'Macro '!$A$4:$AB$209,O$1,0)=0,"",VLOOKUP($A39,'Macro '!$A$4:$AB$209,O$1,0)),"")</f>
        <v/>
      </c>
      <c r="P39" s="1298" t="str">
        <f>IFERROR(IF(VLOOKUP($A39,'Macro '!$A$4:$AB$209,P$1,0)=0,"",VLOOKUP($A39,'Macro '!$A$4:$AB$209,P$1,0)),"")</f>
        <v/>
      </c>
      <c r="Q39" s="1298" t="str">
        <f>IFERROR(IF(VLOOKUP($A39,'Macro '!$A$4:$AB$209,Q$1,0)=0,"",VLOOKUP($A39,'Macro '!$A$4:$AB$209,Q$1,0)),"")</f>
        <v/>
      </c>
    </row>
    <row r="40" spans="1:17">
      <c r="A40" s="515" t="s">
        <v>693</v>
      </c>
      <c r="B40" s="1290" t="s">
        <v>1080</v>
      </c>
      <c r="C40" s="1420" t="str">
        <f>IFERROR(IF(VLOOKUP($A40,'Macro '!$A$4:$AA$209,C$1,0)=0,"",VLOOKUP($A40,'Macro '!$A$4:$AA$209,C$1,0)),"")</f>
        <v>ktoe</v>
      </c>
      <c r="D40" s="1298" t="str">
        <f>IFERROR(IF(VLOOKUP($A40,'Macro '!$A$4:$AB$209,D$1,0)=0,"",VLOOKUP($A40,'Macro '!$A$4:$AB$209,D$1,0)),"")</f>
        <v/>
      </c>
      <c r="E40" s="1298" t="str">
        <f>IFERROR(IF(VLOOKUP($A40,'Macro '!$A$4:$AB$209,E$1,0)=0,"",VLOOKUP($A40,'Macro '!$A$4:$AB$209,E$1,0)),"")</f>
        <v/>
      </c>
      <c r="F40" s="1298" t="str">
        <f>IFERROR(IF(VLOOKUP($A40,'Macro '!$A$4:$AB$209,F$1,0)=0,"",VLOOKUP($A40,'Macro '!$A$4:$AB$209,F$1,0)),"")</f>
        <v/>
      </c>
      <c r="G40" s="1298" t="str">
        <f>IFERROR(IF(VLOOKUP($A40,'Macro '!$A$4:$AB$209,G$1,0)=0,"",VLOOKUP($A40,'Macro '!$A$4:$AB$209,G$1,0)),"")</f>
        <v/>
      </c>
      <c r="H40" s="1298" t="str">
        <f>IFERROR(IF(VLOOKUP($A40,'Macro '!$A$4:$AB$209,H$1,0)=0,"",VLOOKUP($A40,'Macro '!$A$4:$AB$209,H$1,0)),"")</f>
        <v/>
      </c>
      <c r="I40" s="1298" t="str">
        <f>IFERROR(IF(VLOOKUP($A40,'Macro '!$A$4:$AB$209,I$1,0)=0,"",VLOOKUP($A40,'Macro '!$A$4:$AB$209,I$1,0)),"")</f>
        <v/>
      </c>
      <c r="J40" s="1298" t="str">
        <f>IFERROR(IF(VLOOKUP($A40,'Macro '!$A$4:$AB$209,J$1,0)=0,"",VLOOKUP($A40,'Macro '!$A$4:$AB$209,J$1,0)),"")</f>
        <v/>
      </c>
      <c r="K40" s="1298" t="str">
        <f>IFERROR(IF(VLOOKUP($A40,'Macro '!$A$4:$AB$209,K$1,0)=0,"",VLOOKUP($A40,'Macro '!$A$4:$AB$209,K$1,0)),"")</f>
        <v/>
      </c>
      <c r="L40" s="1298" t="str">
        <f>IFERROR(IF(VLOOKUP($A40,'Macro '!$A$4:$AB$209,L$1,0)=0,"",VLOOKUP($A40,'Macro '!$A$4:$AB$209,L$1,0)),"")</f>
        <v/>
      </c>
      <c r="M40" s="1298" t="str">
        <f>IFERROR(IF(VLOOKUP($A40,'Macro '!$A$4:$AB$209,M$1,0)=0,"",VLOOKUP($A40,'Macro '!$A$4:$AB$209,M$1,0)),"")</f>
        <v/>
      </c>
      <c r="N40" s="1298" t="str">
        <f>IFERROR(IF(VLOOKUP($A40,'Macro '!$A$4:$AB$209,N$1,0)=0,"",VLOOKUP($A40,'Macro '!$A$4:$AB$209,N$1,0)),"")</f>
        <v/>
      </c>
      <c r="O40" s="1298" t="str">
        <f>IFERROR(IF(VLOOKUP($A40,'Macro '!$A$4:$AB$209,O$1,0)=0,"",VLOOKUP($A40,'Macro '!$A$4:$AB$209,O$1,0)),"")</f>
        <v/>
      </c>
      <c r="P40" s="1298" t="str">
        <f>IFERROR(IF(VLOOKUP($A40,'Macro '!$A$4:$AB$209,P$1,0)=0,"",VLOOKUP($A40,'Macro '!$A$4:$AB$209,P$1,0)),"")</f>
        <v/>
      </c>
      <c r="Q40" s="1298" t="str">
        <f>IFERROR(IF(VLOOKUP($A40,'Macro '!$A$4:$AB$209,Q$1,0)=0,"",VLOOKUP($A40,'Macro '!$A$4:$AB$209,Q$1,0)),"")</f>
        <v/>
      </c>
    </row>
    <row r="41" spans="1:17">
      <c r="A41" s="515" t="s">
        <v>411</v>
      </c>
      <c r="B41" s="1290" t="s">
        <v>1080</v>
      </c>
      <c r="C41" s="1420" t="str">
        <f>IFERROR(IF(VLOOKUP($A41,'Macro '!$A$4:$AA$209,C$1,0)=0,"",VLOOKUP($A41,'Macro '!$A$4:$AA$209,C$1,0)),"")</f>
        <v>ktoe</v>
      </c>
      <c r="D41" s="1298" t="str">
        <f>IFERROR(IF(VLOOKUP($A41,'Macro '!$A$4:$AB$209,D$1,0)=0,"",VLOOKUP($A41,'Macro '!$A$4:$AB$209,D$1,0)),"")</f>
        <v/>
      </c>
      <c r="E41" s="1298" t="str">
        <f>IFERROR(IF(VLOOKUP($A41,'Macro '!$A$4:$AB$209,E$1,0)=0,"",VLOOKUP($A41,'Macro '!$A$4:$AB$209,E$1,0)),"")</f>
        <v/>
      </c>
      <c r="F41" s="1298" t="str">
        <f>IFERROR(IF(VLOOKUP($A41,'Macro '!$A$4:$AB$209,F$1,0)=0,"",VLOOKUP($A41,'Macro '!$A$4:$AB$209,F$1,0)),"")</f>
        <v/>
      </c>
      <c r="G41" s="1298" t="str">
        <f>IFERROR(IF(VLOOKUP($A41,'Macro '!$A$4:$AB$209,G$1,0)=0,"",VLOOKUP($A41,'Macro '!$A$4:$AB$209,G$1,0)),"")</f>
        <v/>
      </c>
      <c r="H41" s="1298" t="str">
        <f>IFERROR(IF(VLOOKUP($A41,'Macro '!$A$4:$AB$209,H$1,0)=0,"",VLOOKUP($A41,'Macro '!$A$4:$AB$209,H$1,0)),"")</f>
        <v/>
      </c>
      <c r="I41" s="1298" t="str">
        <f>IFERROR(IF(VLOOKUP($A41,'Macro '!$A$4:$AB$209,I$1,0)=0,"",VLOOKUP($A41,'Macro '!$A$4:$AB$209,I$1,0)),"")</f>
        <v/>
      </c>
      <c r="J41" s="1298" t="str">
        <f>IFERROR(IF(VLOOKUP($A41,'Macro '!$A$4:$AB$209,J$1,0)=0,"",VLOOKUP($A41,'Macro '!$A$4:$AB$209,J$1,0)),"")</f>
        <v/>
      </c>
      <c r="K41" s="1298" t="str">
        <f>IFERROR(IF(VLOOKUP($A41,'Macro '!$A$4:$AB$209,K$1,0)=0,"",VLOOKUP($A41,'Macro '!$A$4:$AB$209,K$1,0)),"")</f>
        <v/>
      </c>
      <c r="L41" s="1298" t="str">
        <f>IFERROR(IF(VLOOKUP($A41,'Macro '!$A$4:$AB$209,L$1,0)=0,"",VLOOKUP($A41,'Macro '!$A$4:$AB$209,L$1,0)),"")</f>
        <v/>
      </c>
      <c r="M41" s="1298" t="str">
        <f>IFERROR(IF(VLOOKUP($A41,'Macro '!$A$4:$AB$209,M$1,0)=0,"",VLOOKUP($A41,'Macro '!$A$4:$AB$209,M$1,0)),"")</f>
        <v/>
      </c>
      <c r="N41" s="1298" t="str">
        <f>IFERROR(IF(VLOOKUP($A41,'Macro '!$A$4:$AB$209,N$1,0)=0,"",VLOOKUP($A41,'Macro '!$A$4:$AB$209,N$1,0)),"")</f>
        <v/>
      </c>
      <c r="O41" s="1298" t="str">
        <f>IFERROR(IF(VLOOKUP($A41,'Macro '!$A$4:$AB$209,O$1,0)=0,"",VLOOKUP($A41,'Macro '!$A$4:$AB$209,O$1,0)),"")</f>
        <v/>
      </c>
      <c r="P41" s="1298" t="str">
        <f>IFERROR(IF(VLOOKUP($A41,'Macro '!$A$4:$AB$209,P$1,0)=0,"",VLOOKUP($A41,'Macro '!$A$4:$AB$209,P$1,0)),"")</f>
        <v/>
      </c>
      <c r="Q41" s="1298" t="str">
        <f>IFERROR(IF(VLOOKUP($A41,'Macro '!$A$4:$AB$209,Q$1,0)=0,"",VLOOKUP($A41,'Macro '!$A$4:$AB$209,Q$1,0)),"")</f>
        <v/>
      </c>
    </row>
    <row r="42" spans="1:17">
      <c r="A42" s="515" t="s">
        <v>638</v>
      </c>
      <c r="B42" s="1290" t="s">
        <v>1080</v>
      </c>
      <c r="C42" s="1420" t="str">
        <f>IFERROR(IF(VLOOKUP($A42,'Macro '!$A$4:$AA$209,C$1,0)=0,"",VLOOKUP($A42,'Macro '!$A$4:$AA$209,C$1,0)),"")</f>
        <v>ktoe</v>
      </c>
      <c r="D42" s="1298" t="str">
        <f>IFERROR(IF(VLOOKUP($A42,'Macro '!$A$4:$AB$209,D$1,0)=0,"",VLOOKUP($A42,'Macro '!$A$4:$AB$209,D$1,0)),"")</f>
        <v/>
      </c>
      <c r="E42" s="1298" t="str">
        <f>IFERROR(IF(VLOOKUP($A42,'Macro '!$A$4:$AB$209,E$1,0)=0,"",VLOOKUP($A42,'Macro '!$A$4:$AB$209,E$1,0)),"")</f>
        <v/>
      </c>
      <c r="F42" s="1298" t="str">
        <f>IFERROR(IF(VLOOKUP($A42,'Macro '!$A$4:$AB$209,F$1,0)=0,"",VLOOKUP($A42,'Macro '!$A$4:$AB$209,F$1,0)),"")</f>
        <v/>
      </c>
      <c r="G42" s="1298" t="str">
        <f>IFERROR(IF(VLOOKUP($A42,'Macro '!$A$4:$AB$209,G$1,0)=0,"",VLOOKUP($A42,'Macro '!$A$4:$AB$209,G$1,0)),"")</f>
        <v/>
      </c>
      <c r="H42" s="1298" t="str">
        <f>IFERROR(IF(VLOOKUP($A42,'Macro '!$A$4:$AB$209,H$1,0)=0,"",VLOOKUP($A42,'Macro '!$A$4:$AB$209,H$1,0)),"")</f>
        <v/>
      </c>
      <c r="I42" s="1298" t="str">
        <f>IFERROR(IF(VLOOKUP($A42,'Macro '!$A$4:$AB$209,I$1,0)=0,"",VLOOKUP($A42,'Macro '!$A$4:$AB$209,I$1,0)),"")</f>
        <v/>
      </c>
      <c r="J42" s="1298" t="str">
        <f>IFERROR(IF(VLOOKUP($A42,'Macro '!$A$4:$AB$209,J$1,0)=0,"",VLOOKUP($A42,'Macro '!$A$4:$AB$209,J$1,0)),"")</f>
        <v/>
      </c>
      <c r="K42" s="1298" t="str">
        <f>IFERROR(IF(VLOOKUP($A42,'Macro '!$A$4:$AB$209,K$1,0)=0,"",VLOOKUP($A42,'Macro '!$A$4:$AB$209,K$1,0)),"")</f>
        <v/>
      </c>
      <c r="L42" s="1298" t="str">
        <f>IFERROR(IF(VLOOKUP($A42,'Macro '!$A$4:$AB$209,L$1,0)=0,"",VLOOKUP($A42,'Macro '!$A$4:$AB$209,L$1,0)),"")</f>
        <v/>
      </c>
      <c r="M42" s="1298" t="str">
        <f>IFERROR(IF(VLOOKUP($A42,'Macro '!$A$4:$AB$209,M$1,0)=0,"",VLOOKUP($A42,'Macro '!$A$4:$AB$209,M$1,0)),"")</f>
        <v/>
      </c>
      <c r="N42" s="1298" t="str">
        <f>IFERROR(IF(VLOOKUP($A42,'Macro '!$A$4:$AB$209,N$1,0)=0,"",VLOOKUP($A42,'Macro '!$A$4:$AB$209,N$1,0)),"")</f>
        <v/>
      </c>
      <c r="O42" s="1298" t="str">
        <f>IFERROR(IF(VLOOKUP($A42,'Macro '!$A$4:$AB$209,O$1,0)=0,"",VLOOKUP($A42,'Macro '!$A$4:$AB$209,O$1,0)),"")</f>
        <v/>
      </c>
      <c r="P42" s="1298" t="str">
        <f>IFERROR(IF(VLOOKUP($A42,'Macro '!$A$4:$AB$209,P$1,0)=0,"",VLOOKUP($A42,'Macro '!$A$4:$AB$209,P$1,0)),"")</f>
        <v/>
      </c>
      <c r="Q42" s="1298" t="str">
        <f>IFERROR(IF(VLOOKUP($A42,'Macro '!$A$4:$AB$209,Q$1,0)=0,"",VLOOKUP($A42,'Macro '!$A$4:$AB$209,Q$1,0)),"")</f>
        <v/>
      </c>
    </row>
    <row r="43" spans="1:17">
      <c r="A43" s="515" t="s">
        <v>639</v>
      </c>
      <c r="B43" s="1290" t="s">
        <v>1080</v>
      </c>
      <c r="C43" s="1420" t="str">
        <f>IFERROR(IF(VLOOKUP($A43,'Macro '!$A$4:$AA$209,C$1,0)=0,"",VLOOKUP($A43,'Macro '!$A$4:$AA$209,C$1,0)),"")</f>
        <v>ktoe</v>
      </c>
      <c r="D43" s="1298" t="str">
        <f>IFERROR(IF(VLOOKUP($A43,'Macro '!$A$4:$AB$209,D$1,0)=0,"",VLOOKUP($A43,'Macro '!$A$4:$AB$209,D$1,0)),"")</f>
        <v/>
      </c>
      <c r="E43" s="1298" t="str">
        <f>IFERROR(IF(VLOOKUP($A43,'Macro '!$A$4:$AB$209,E$1,0)=0,"",VLOOKUP($A43,'Macro '!$A$4:$AB$209,E$1,0)),"")</f>
        <v/>
      </c>
      <c r="F43" s="1298" t="str">
        <f>IFERROR(IF(VLOOKUP($A43,'Macro '!$A$4:$AB$209,F$1,0)=0,"",VLOOKUP($A43,'Macro '!$A$4:$AB$209,F$1,0)),"")</f>
        <v/>
      </c>
      <c r="G43" s="1298" t="str">
        <f>IFERROR(IF(VLOOKUP($A43,'Macro '!$A$4:$AB$209,G$1,0)=0,"",VLOOKUP($A43,'Macro '!$A$4:$AB$209,G$1,0)),"")</f>
        <v/>
      </c>
      <c r="H43" s="1298" t="str">
        <f>IFERROR(IF(VLOOKUP($A43,'Macro '!$A$4:$AB$209,H$1,0)=0,"",VLOOKUP($A43,'Macro '!$A$4:$AB$209,H$1,0)),"")</f>
        <v/>
      </c>
      <c r="I43" s="1298" t="str">
        <f>IFERROR(IF(VLOOKUP($A43,'Macro '!$A$4:$AB$209,I$1,0)=0,"",VLOOKUP($A43,'Macro '!$A$4:$AB$209,I$1,0)),"")</f>
        <v/>
      </c>
      <c r="J43" s="1298" t="str">
        <f>IFERROR(IF(VLOOKUP($A43,'Macro '!$A$4:$AB$209,J$1,0)=0,"",VLOOKUP($A43,'Macro '!$A$4:$AB$209,J$1,0)),"")</f>
        <v/>
      </c>
      <c r="K43" s="1298" t="str">
        <f>IFERROR(IF(VLOOKUP($A43,'Macro '!$A$4:$AB$209,K$1,0)=0,"",VLOOKUP($A43,'Macro '!$A$4:$AB$209,K$1,0)),"")</f>
        <v/>
      </c>
      <c r="L43" s="1298" t="str">
        <f>IFERROR(IF(VLOOKUP($A43,'Macro '!$A$4:$AB$209,L$1,0)=0,"",VLOOKUP($A43,'Macro '!$A$4:$AB$209,L$1,0)),"")</f>
        <v/>
      </c>
      <c r="M43" s="1298" t="str">
        <f>IFERROR(IF(VLOOKUP($A43,'Macro '!$A$4:$AB$209,M$1,0)=0,"",VLOOKUP($A43,'Macro '!$A$4:$AB$209,M$1,0)),"")</f>
        <v/>
      </c>
      <c r="N43" s="1298" t="str">
        <f>IFERROR(IF(VLOOKUP($A43,'Macro '!$A$4:$AB$209,N$1,0)=0,"",VLOOKUP($A43,'Macro '!$A$4:$AB$209,N$1,0)),"")</f>
        <v/>
      </c>
      <c r="O43" s="1298" t="str">
        <f>IFERROR(IF(VLOOKUP($A43,'Macro '!$A$4:$AB$209,O$1,0)=0,"",VLOOKUP($A43,'Macro '!$A$4:$AB$209,O$1,0)),"")</f>
        <v/>
      </c>
      <c r="P43" s="1298" t="str">
        <f>IFERROR(IF(VLOOKUP($A43,'Macro '!$A$4:$AB$209,P$1,0)=0,"",VLOOKUP($A43,'Macro '!$A$4:$AB$209,P$1,0)),"")</f>
        <v/>
      </c>
      <c r="Q43" s="1298" t="str">
        <f>IFERROR(IF(VLOOKUP($A43,'Macro '!$A$4:$AB$209,Q$1,0)=0,"",VLOOKUP($A43,'Macro '!$A$4:$AB$209,Q$1,0)),"")</f>
        <v/>
      </c>
    </row>
    <row r="44" spans="1:17">
      <c r="A44" s="1264" t="s">
        <v>543</v>
      </c>
      <c r="B44" s="1290" t="s">
        <v>1080</v>
      </c>
      <c r="C44" s="1420" t="str">
        <f>IFERROR(IF(VLOOKUP($A44,'Macro '!$A$4:$AA$209,C$1,0)=0,"",VLOOKUP($A44,'Macro '!$A$4:$AA$209,C$1,0)),"")</f>
        <v>ktoe</v>
      </c>
      <c r="D44" s="1298" t="str">
        <f>IFERROR(IF(VLOOKUP($A44,'Macro '!$A$4:$AB$209,D$1,0)=0,"",VLOOKUP($A44,'Macro '!$A$4:$AB$209,D$1,0)),"")</f>
        <v/>
      </c>
      <c r="E44" s="1298" t="str">
        <f>IFERROR(IF(VLOOKUP($A44,'Macro '!$A$4:$AB$209,E$1,0)=0,"",VLOOKUP($A44,'Macro '!$A$4:$AB$209,E$1,0)),"")</f>
        <v/>
      </c>
      <c r="F44" s="1298" t="str">
        <f>IFERROR(IF(VLOOKUP($A44,'Macro '!$A$4:$AB$209,F$1,0)=0,"",VLOOKUP($A44,'Macro '!$A$4:$AB$209,F$1,0)),"")</f>
        <v/>
      </c>
      <c r="G44" s="1298" t="str">
        <f>IFERROR(IF(VLOOKUP($A44,'Macro '!$A$4:$AB$209,G$1,0)=0,"",VLOOKUP($A44,'Macro '!$A$4:$AB$209,G$1,0)),"")</f>
        <v/>
      </c>
      <c r="H44" s="1298" t="str">
        <f>IFERROR(IF(VLOOKUP($A44,'Macro '!$A$4:$AB$209,H$1,0)=0,"",VLOOKUP($A44,'Macro '!$A$4:$AB$209,H$1,0)),"")</f>
        <v/>
      </c>
      <c r="I44" s="1298" t="str">
        <f>IFERROR(IF(VLOOKUP($A44,'Macro '!$A$4:$AB$209,I$1,0)=0,"",VLOOKUP($A44,'Macro '!$A$4:$AB$209,I$1,0)),"")</f>
        <v/>
      </c>
      <c r="J44" s="1298" t="str">
        <f>IFERROR(IF(VLOOKUP($A44,'Macro '!$A$4:$AB$209,J$1,0)=0,"",VLOOKUP($A44,'Macro '!$A$4:$AB$209,J$1,0)),"")</f>
        <v/>
      </c>
      <c r="K44" s="1298" t="str">
        <f>IFERROR(IF(VLOOKUP($A44,'Macro '!$A$4:$AB$209,K$1,0)=0,"",VLOOKUP($A44,'Macro '!$A$4:$AB$209,K$1,0)),"")</f>
        <v/>
      </c>
      <c r="L44" s="1298" t="str">
        <f>IFERROR(IF(VLOOKUP($A44,'Macro '!$A$4:$AB$209,L$1,0)=0,"",VLOOKUP($A44,'Macro '!$A$4:$AB$209,L$1,0)),"")</f>
        <v/>
      </c>
      <c r="M44" s="1298" t="str">
        <f>IFERROR(IF(VLOOKUP($A44,'Macro '!$A$4:$AB$209,M$1,0)=0,"",VLOOKUP($A44,'Macro '!$A$4:$AB$209,M$1,0)),"")</f>
        <v/>
      </c>
      <c r="N44" s="1298" t="str">
        <f>IFERROR(IF(VLOOKUP($A44,'Macro '!$A$4:$AB$209,N$1,0)=0,"",VLOOKUP($A44,'Macro '!$A$4:$AB$209,N$1,0)),"")</f>
        <v/>
      </c>
      <c r="O44" s="1298" t="str">
        <f>IFERROR(IF(VLOOKUP($A44,'Macro '!$A$4:$AB$209,O$1,0)=0,"",VLOOKUP($A44,'Macro '!$A$4:$AB$209,O$1,0)),"")</f>
        <v/>
      </c>
      <c r="P44" s="1298" t="str">
        <f>IFERROR(IF(VLOOKUP($A44,'Macro '!$A$4:$AB$209,P$1,0)=0,"",VLOOKUP($A44,'Macro '!$A$4:$AB$209,P$1,0)),"")</f>
        <v/>
      </c>
      <c r="Q44" s="1298" t="str">
        <f>IFERROR(IF(VLOOKUP($A44,'Macro '!$A$4:$AB$209,Q$1,0)=0,"",VLOOKUP($A44,'Macro '!$A$4:$AB$209,Q$1,0)),"")</f>
        <v/>
      </c>
    </row>
    <row r="45" spans="1:17">
      <c r="A45" s="1264" t="s">
        <v>1023</v>
      </c>
      <c r="B45" s="1290" t="s">
        <v>1080</v>
      </c>
      <c r="C45" s="1420" t="str">
        <f>IFERROR(IF(VLOOKUP($A45,'Macro '!$A$4:$AA$209,C$1,0)=0,"",VLOOKUP($A45,'Macro '!$A$4:$AA$209,C$1,0)),"")</f>
        <v>ktoe</v>
      </c>
      <c r="D45" s="1298" t="str">
        <f>IFERROR(IF(VLOOKUP($A45,'Macro '!$A$4:$AB$209,D$1,0)=0,"",VLOOKUP($A45,'Macro '!$A$4:$AB$209,D$1,0)),"")</f>
        <v/>
      </c>
      <c r="E45" s="1298" t="str">
        <f>IFERROR(IF(VLOOKUP($A45,'Macro '!$A$4:$AB$209,E$1,0)=0,"",VLOOKUP($A45,'Macro '!$A$4:$AB$209,E$1,0)),"")</f>
        <v/>
      </c>
      <c r="F45" s="1298" t="str">
        <f>IFERROR(IF(VLOOKUP($A45,'Macro '!$A$4:$AB$209,F$1,0)=0,"",VLOOKUP($A45,'Macro '!$A$4:$AB$209,F$1,0)),"")</f>
        <v/>
      </c>
      <c r="G45" s="1298" t="str">
        <f>IFERROR(IF(VLOOKUP($A45,'Macro '!$A$4:$AB$209,G$1,0)=0,"",VLOOKUP($A45,'Macro '!$A$4:$AB$209,G$1,0)),"")</f>
        <v/>
      </c>
      <c r="H45" s="1298" t="str">
        <f>IFERROR(IF(VLOOKUP($A45,'Macro '!$A$4:$AB$209,H$1,0)=0,"",VLOOKUP($A45,'Macro '!$A$4:$AB$209,H$1,0)),"")</f>
        <v/>
      </c>
      <c r="I45" s="1298" t="str">
        <f>IFERROR(IF(VLOOKUP($A45,'Macro '!$A$4:$AB$209,I$1,0)=0,"",VLOOKUP($A45,'Macro '!$A$4:$AB$209,I$1,0)),"")</f>
        <v/>
      </c>
      <c r="J45" s="1298" t="str">
        <f>IFERROR(IF(VLOOKUP($A45,'Macro '!$A$4:$AB$209,J$1,0)=0,"",VLOOKUP($A45,'Macro '!$A$4:$AB$209,J$1,0)),"")</f>
        <v/>
      </c>
      <c r="K45" s="1298" t="str">
        <f>IFERROR(IF(VLOOKUP($A45,'Macro '!$A$4:$AB$209,K$1,0)=0,"",VLOOKUP($A45,'Macro '!$A$4:$AB$209,K$1,0)),"")</f>
        <v/>
      </c>
      <c r="L45" s="1298" t="str">
        <f>IFERROR(IF(VLOOKUP($A45,'Macro '!$A$4:$AB$209,L$1,0)=0,"",VLOOKUP($A45,'Macro '!$A$4:$AB$209,L$1,0)),"")</f>
        <v/>
      </c>
      <c r="M45" s="1298" t="str">
        <f>IFERROR(IF(VLOOKUP($A45,'Macro '!$A$4:$AB$209,M$1,0)=0,"",VLOOKUP($A45,'Macro '!$A$4:$AB$209,M$1,0)),"")</f>
        <v/>
      </c>
      <c r="N45" s="1298" t="str">
        <f>IFERROR(IF(VLOOKUP($A45,'Macro '!$A$4:$AB$209,N$1,0)=0,"",VLOOKUP($A45,'Macro '!$A$4:$AB$209,N$1,0)),"")</f>
        <v/>
      </c>
      <c r="O45" s="1298" t="str">
        <f>IFERROR(IF(VLOOKUP($A45,'Macro '!$A$4:$AB$209,O$1,0)=0,"",VLOOKUP($A45,'Macro '!$A$4:$AB$209,O$1,0)),"")</f>
        <v/>
      </c>
      <c r="P45" s="1298" t="str">
        <f>IFERROR(IF(VLOOKUP($A45,'Macro '!$A$4:$AB$209,P$1,0)=0,"",VLOOKUP($A45,'Macro '!$A$4:$AB$209,P$1,0)),"")</f>
        <v/>
      </c>
      <c r="Q45" s="1298" t="str">
        <f>IFERROR(IF(VLOOKUP($A45,'Macro '!$A$4:$AB$209,Q$1,0)=0,"",VLOOKUP($A45,'Macro '!$A$4:$AB$209,Q$1,0)),"")</f>
        <v/>
      </c>
    </row>
    <row r="46" spans="1:17">
      <c r="A46" s="1264" t="s">
        <v>649</v>
      </c>
      <c r="B46" s="1290" t="s">
        <v>1080</v>
      </c>
      <c r="C46" s="1420" t="str">
        <f>IFERROR(IF(VLOOKUP($A46,'Macro '!$A$4:$AA$209,C$1,0)=0,"",VLOOKUP($A46,'Macro '!$A$4:$AA$209,C$1,0)),"")</f>
        <v>ktoe</v>
      </c>
      <c r="D46" s="1298" t="str">
        <f>IFERROR(IF(VLOOKUP($A46,'Macro '!$A$4:$AB$209,D$1,0)=0,"",VLOOKUP($A46,'Macro '!$A$4:$AB$209,D$1,0)),"")</f>
        <v/>
      </c>
      <c r="E46" s="1298" t="str">
        <f>IFERROR(IF(VLOOKUP($A46,'Macro '!$A$4:$AB$209,E$1,0)=0,"",VLOOKUP($A46,'Macro '!$A$4:$AB$209,E$1,0)),"")</f>
        <v/>
      </c>
      <c r="F46" s="1298" t="str">
        <f>IFERROR(IF(VLOOKUP($A46,'Macro '!$A$4:$AB$209,F$1,0)=0,"",VLOOKUP($A46,'Macro '!$A$4:$AB$209,F$1,0)),"")</f>
        <v/>
      </c>
      <c r="G46" s="1298" t="str">
        <f>IFERROR(IF(VLOOKUP($A46,'Macro '!$A$4:$AB$209,G$1,0)=0,"",VLOOKUP($A46,'Macro '!$A$4:$AB$209,G$1,0)),"")</f>
        <v/>
      </c>
      <c r="H46" s="1298" t="str">
        <f>IFERROR(IF(VLOOKUP($A46,'Macro '!$A$4:$AB$209,H$1,0)=0,"",VLOOKUP($A46,'Macro '!$A$4:$AB$209,H$1,0)),"")</f>
        <v/>
      </c>
      <c r="I46" s="1298" t="str">
        <f>IFERROR(IF(VLOOKUP($A46,'Macro '!$A$4:$AB$209,I$1,0)=0,"",VLOOKUP($A46,'Macro '!$A$4:$AB$209,I$1,0)),"")</f>
        <v/>
      </c>
      <c r="J46" s="1298" t="str">
        <f>IFERROR(IF(VLOOKUP($A46,'Macro '!$A$4:$AB$209,J$1,0)=0,"",VLOOKUP($A46,'Macro '!$A$4:$AB$209,J$1,0)),"")</f>
        <v/>
      </c>
      <c r="K46" s="1298" t="str">
        <f>IFERROR(IF(VLOOKUP($A46,'Macro '!$A$4:$AB$209,K$1,0)=0,"",VLOOKUP($A46,'Macro '!$A$4:$AB$209,K$1,0)),"")</f>
        <v/>
      </c>
      <c r="L46" s="1298" t="str">
        <f>IFERROR(IF(VLOOKUP($A46,'Macro '!$A$4:$AB$209,L$1,0)=0,"",VLOOKUP($A46,'Macro '!$A$4:$AB$209,L$1,0)),"")</f>
        <v/>
      </c>
      <c r="M46" s="1298" t="str">
        <f>IFERROR(IF(VLOOKUP($A46,'Macro '!$A$4:$AB$209,M$1,0)=0,"",VLOOKUP($A46,'Macro '!$A$4:$AB$209,M$1,0)),"")</f>
        <v/>
      </c>
      <c r="N46" s="1298" t="str">
        <f>IFERROR(IF(VLOOKUP($A46,'Macro '!$A$4:$AB$209,N$1,0)=0,"",VLOOKUP($A46,'Macro '!$A$4:$AB$209,N$1,0)),"")</f>
        <v/>
      </c>
      <c r="O46" s="1298" t="str">
        <f>IFERROR(IF(VLOOKUP($A46,'Macro '!$A$4:$AB$209,O$1,0)=0,"",VLOOKUP($A46,'Macro '!$A$4:$AB$209,O$1,0)),"")</f>
        <v/>
      </c>
      <c r="P46" s="1298" t="str">
        <f>IFERROR(IF(VLOOKUP($A46,'Macro '!$A$4:$AB$209,P$1,0)=0,"",VLOOKUP($A46,'Macro '!$A$4:$AB$209,P$1,0)),"")</f>
        <v/>
      </c>
      <c r="Q46" s="1298" t="str">
        <f>IFERROR(IF(VLOOKUP($A46,'Macro '!$A$4:$AB$209,Q$1,0)=0,"",VLOOKUP($A46,'Macro '!$A$4:$AB$209,Q$1,0)),"")</f>
        <v/>
      </c>
    </row>
    <row r="47" spans="1:17">
      <c r="A47" s="1264" t="s">
        <v>569</v>
      </c>
      <c r="B47" s="1290" t="s">
        <v>1080</v>
      </c>
      <c r="C47" s="1420" t="str">
        <f>IFERROR(IF(VLOOKUP($A47,'Macro '!$A$4:$AA$209,C$1,0)=0,"",VLOOKUP($A47,'Macro '!$A$4:$AA$209,C$1,0)),"")</f>
        <v>ktoe</v>
      </c>
      <c r="D47" s="1298" t="str">
        <f>IFERROR(IF(VLOOKUP($A47,'Macro '!$A$4:$AB$209,D$1,0)=0,"",VLOOKUP($A47,'Macro '!$A$4:$AB$209,D$1,0)),"")</f>
        <v/>
      </c>
      <c r="E47" s="1298" t="str">
        <f>IFERROR(IF(VLOOKUP($A47,'Macro '!$A$4:$AB$209,E$1,0)=0,"",VLOOKUP($A47,'Macro '!$A$4:$AB$209,E$1,0)),"")</f>
        <v/>
      </c>
      <c r="F47" s="1298" t="str">
        <f>IFERROR(IF(VLOOKUP($A47,'Macro '!$A$4:$AB$209,F$1,0)=0,"",VLOOKUP($A47,'Macro '!$A$4:$AB$209,F$1,0)),"")</f>
        <v/>
      </c>
      <c r="G47" s="1298" t="str">
        <f>IFERROR(IF(VLOOKUP($A47,'Macro '!$A$4:$AB$209,G$1,0)=0,"",VLOOKUP($A47,'Macro '!$A$4:$AB$209,G$1,0)),"")</f>
        <v/>
      </c>
      <c r="H47" s="1298" t="str">
        <f>IFERROR(IF(VLOOKUP($A47,'Macro '!$A$4:$AB$209,H$1,0)=0,"",VLOOKUP($A47,'Macro '!$A$4:$AB$209,H$1,0)),"")</f>
        <v/>
      </c>
      <c r="I47" s="1298" t="str">
        <f>IFERROR(IF(VLOOKUP($A47,'Macro '!$A$4:$AB$209,I$1,0)=0,"",VLOOKUP($A47,'Macro '!$A$4:$AB$209,I$1,0)),"")</f>
        <v/>
      </c>
      <c r="J47" s="1298" t="str">
        <f>IFERROR(IF(VLOOKUP($A47,'Macro '!$A$4:$AB$209,J$1,0)=0,"",VLOOKUP($A47,'Macro '!$A$4:$AB$209,J$1,0)),"")</f>
        <v/>
      </c>
      <c r="K47" s="1298" t="str">
        <f>IFERROR(IF(VLOOKUP($A47,'Macro '!$A$4:$AB$209,K$1,0)=0,"",VLOOKUP($A47,'Macro '!$A$4:$AB$209,K$1,0)),"")</f>
        <v/>
      </c>
      <c r="L47" s="1298" t="str">
        <f>IFERROR(IF(VLOOKUP($A47,'Macro '!$A$4:$AB$209,L$1,0)=0,"",VLOOKUP($A47,'Macro '!$A$4:$AB$209,L$1,0)),"")</f>
        <v/>
      </c>
      <c r="M47" s="1298" t="str">
        <f>IFERROR(IF(VLOOKUP($A47,'Macro '!$A$4:$AB$209,M$1,0)=0,"",VLOOKUP($A47,'Macro '!$A$4:$AB$209,M$1,0)),"")</f>
        <v/>
      </c>
      <c r="N47" s="1298" t="str">
        <f>IFERROR(IF(VLOOKUP($A47,'Macro '!$A$4:$AB$209,N$1,0)=0,"",VLOOKUP($A47,'Macro '!$A$4:$AB$209,N$1,0)),"")</f>
        <v/>
      </c>
      <c r="O47" s="1298" t="str">
        <f>IFERROR(IF(VLOOKUP($A47,'Macro '!$A$4:$AB$209,O$1,0)=0,"",VLOOKUP($A47,'Macro '!$A$4:$AB$209,O$1,0)),"")</f>
        <v/>
      </c>
      <c r="P47" s="1298" t="str">
        <f>IFERROR(IF(VLOOKUP($A47,'Macro '!$A$4:$AB$209,P$1,0)=0,"",VLOOKUP($A47,'Macro '!$A$4:$AB$209,P$1,0)),"")</f>
        <v/>
      </c>
      <c r="Q47" s="1298" t="str">
        <f>IFERROR(IF(VLOOKUP($A47,'Macro '!$A$4:$AB$209,Q$1,0)=0,"",VLOOKUP($A47,'Macro '!$A$4:$AB$209,Q$1,0)),"")</f>
        <v/>
      </c>
    </row>
    <row r="48" spans="1:17">
      <c r="A48" s="1264" t="s">
        <v>2317</v>
      </c>
      <c r="B48" s="1290" t="s">
        <v>1080</v>
      </c>
      <c r="C48" s="1420" t="str">
        <f>IFERROR(IF(VLOOKUP($A48,'Macro '!$A$4:$AA$209,C$1,0)=0,"",VLOOKUP($A48,'Macro '!$A$4:$AA$209,C$1,0)),"")</f>
        <v>ktoe</v>
      </c>
      <c r="D48" s="1298" t="str">
        <f>IFERROR(IF(VLOOKUP($A48,'Macro '!$A$4:$AB$209,D$1,0)=0,"",VLOOKUP($A48,'Macro '!$A$4:$AB$209,D$1,0)),"")</f>
        <v/>
      </c>
      <c r="E48" s="1298" t="str">
        <f>IFERROR(IF(VLOOKUP($A48,'Macro '!$A$4:$AB$209,E$1,0)=0,"",VLOOKUP($A48,'Macro '!$A$4:$AB$209,E$1,0)),"")</f>
        <v/>
      </c>
      <c r="F48" s="1298" t="str">
        <f>IFERROR(IF(VLOOKUP($A48,'Macro '!$A$4:$AB$209,F$1,0)=0,"",VLOOKUP($A48,'Macro '!$A$4:$AB$209,F$1,0)),"")</f>
        <v/>
      </c>
      <c r="G48" s="1298" t="str">
        <f>IFERROR(IF(VLOOKUP($A48,'Macro '!$A$4:$AB$209,G$1,0)=0,"",VLOOKUP($A48,'Macro '!$A$4:$AB$209,G$1,0)),"")</f>
        <v/>
      </c>
      <c r="H48" s="1298" t="str">
        <f>IFERROR(IF(VLOOKUP($A48,'Macro '!$A$4:$AB$209,H$1,0)=0,"",VLOOKUP($A48,'Macro '!$A$4:$AB$209,H$1,0)),"")</f>
        <v/>
      </c>
      <c r="I48" s="1298" t="str">
        <f>IFERROR(IF(VLOOKUP($A48,'Macro '!$A$4:$AB$209,I$1,0)=0,"",VLOOKUP($A48,'Macro '!$A$4:$AB$209,I$1,0)),"")</f>
        <v/>
      </c>
      <c r="J48" s="1298" t="str">
        <f>IFERROR(IF(VLOOKUP($A48,'Macro '!$A$4:$AB$209,J$1,0)=0,"",VLOOKUP($A48,'Macro '!$A$4:$AB$209,J$1,0)),"")</f>
        <v/>
      </c>
      <c r="K48" s="1298" t="str">
        <f>IFERROR(IF(VLOOKUP($A48,'Macro '!$A$4:$AB$209,K$1,0)=0,"",VLOOKUP($A48,'Macro '!$A$4:$AB$209,K$1,0)),"")</f>
        <v/>
      </c>
      <c r="L48" s="1298" t="str">
        <f>IFERROR(IF(VLOOKUP($A48,'Macro '!$A$4:$AB$209,L$1,0)=0,"",VLOOKUP($A48,'Macro '!$A$4:$AB$209,L$1,0)),"")</f>
        <v/>
      </c>
      <c r="M48" s="1298" t="str">
        <f>IFERROR(IF(VLOOKUP($A48,'Macro '!$A$4:$AB$209,M$1,0)=0,"",VLOOKUP($A48,'Macro '!$A$4:$AB$209,M$1,0)),"")</f>
        <v/>
      </c>
      <c r="N48" s="1298" t="str">
        <f>IFERROR(IF(VLOOKUP($A48,'Macro '!$A$4:$AB$209,N$1,0)=0,"",VLOOKUP($A48,'Macro '!$A$4:$AB$209,N$1,0)),"")</f>
        <v/>
      </c>
      <c r="O48" s="1298" t="str">
        <f>IFERROR(IF(VLOOKUP($A48,'Macro '!$A$4:$AB$209,O$1,0)=0,"",VLOOKUP($A48,'Macro '!$A$4:$AB$209,O$1,0)),"")</f>
        <v/>
      </c>
      <c r="P48" s="1298" t="str">
        <f>IFERROR(IF(VLOOKUP($A48,'Macro '!$A$4:$AB$209,P$1,0)=0,"",VLOOKUP($A48,'Macro '!$A$4:$AB$209,P$1,0)),"")</f>
        <v/>
      </c>
      <c r="Q48" s="1298" t="str">
        <f>IFERROR(IF(VLOOKUP($A48,'Macro '!$A$4:$AB$209,Q$1,0)=0,"",VLOOKUP($A48,'Macro '!$A$4:$AB$209,Q$1,0)),"")</f>
        <v/>
      </c>
    </row>
    <row r="49" spans="1:17">
      <c r="A49" s="515" t="s">
        <v>413</v>
      </c>
      <c r="B49" s="1290" t="s">
        <v>1080</v>
      </c>
      <c r="C49" s="1420" t="str">
        <f>IFERROR(IF(VLOOKUP($A49,'Macro '!$A$4:$AA$209,C$1,0)=0,"",VLOOKUP($A49,'Macro '!$A$4:$AA$209,C$1,0)),"")</f>
        <v>ktoe</v>
      </c>
      <c r="D49" s="1298" t="str">
        <f>IFERROR(IF(VLOOKUP($A49,'Macro '!$A$4:$AB$209,D$1,0)=0,"",VLOOKUP($A49,'Macro '!$A$4:$AB$209,D$1,0)),"")</f>
        <v/>
      </c>
      <c r="E49" s="1298" t="str">
        <f>IFERROR(IF(VLOOKUP($A49,'Macro '!$A$4:$AB$209,E$1,0)=0,"",VLOOKUP($A49,'Macro '!$A$4:$AB$209,E$1,0)),"")</f>
        <v/>
      </c>
      <c r="F49" s="1298" t="str">
        <f>IFERROR(IF(VLOOKUP($A49,'Macro '!$A$4:$AB$209,F$1,0)=0,"",VLOOKUP($A49,'Macro '!$A$4:$AB$209,F$1,0)),"")</f>
        <v/>
      </c>
      <c r="G49" s="1298" t="str">
        <f>IFERROR(IF(VLOOKUP($A49,'Macro '!$A$4:$AB$209,G$1,0)=0,"",VLOOKUP($A49,'Macro '!$A$4:$AB$209,G$1,0)),"")</f>
        <v/>
      </c>
      <c r="H49" s="1298" t="str">
        <f>IFERROR(IF(VLOOKUP($A49,'Macro '!$A$4:$AB$209,H$1,0)=0,"",VLOOKUP($A49,'Macro '!$A$4:$AB$209,H$1,0)),"")</f>
        <v/>
      </c>
      <c r="I49" s="1298" t="str">
        <f>IFERROR(IF(VLOOKUP($A49,'Macro '!$A$4:$AB$209,I$1,0)=0,"",VLOOKUP($A49,'Macro '!$A$4:$AB$209,I$1,0)),"")</f>
        <v/>
      </c>
      <c r="J49" s="1298" t="str">
        <f>IFERROR(IF(VLOOKUP($A49,'Macro '!$A$4:$AB$209,J$1,0)=0,"",VLOOKUP($A49,'Macro '!$A$4:$AB$209,J$1,0)),"")</f>
        <v/>
      </c>
      <c r="K49" s="1298" t="str">
        <f>IFERROR(IF(VLOOKUP($A49,'Macro '!$A$4:$AB$209,K$1,0)=0,"",VLOOKUP($A49,'Macro '!$A$4:$AB$209,K$1,0)),"")</f>
        <v/>
      </c>
      <c r="L49" s="1298" t="str">
        <f>IFERROR(IF(VLOOKUP($A49,'Macro '!$A$4:$AB$209,L$1,0)=0,"",VLOOKUP($A49,'Macro '!$A$4:$AB$209,L$1,0)),"")</f>
        <v/>
      </c>
      <c r="M49" s="1298" t="str">
        <f>IFERROR(IF(VLOOKUP($A49,'Macro '!$A$4:$AB$209,M$1,0)=0,"",VLOOKUP($A49,'Macro '!$A$4:$AB$209,M$1,0)),"")</f>
        <v/>
      </c>
      <c r="N49" s="1298" t="str">
        <f>IFERROR(IF(VLOOKUP($A49,'Macro '!$A$4:$AB$209,N$1,0)=0,"",VLOOKUP($A49,'Macro '!$A$4:$AB$209,N$1,0)),"")</f>
        <v/>
      </c>
      <c r="O49" s="1298" t="str">
        <f>IFERROR(IF(VLOOKUP($A49,'Macro '!$A$4:$AB$209,O$1,0)=0,"",VLOOKUP($A49,'Macro '!$A$4:$AB$209,O$1,0)),"")</f>
        <v/>
      </c>
      <c r="P49" s="1298" t="str">
        <f>IFERROR(IF(VLOOKUP($A49,'Macro '!$A$4:$AB$209,P$1,0)=0,"",VLOOKUP($A49,'Macro '!$A$4:$AB$209,P$1,0)),"")</f>
        <v/>
      </c>
      <c r="Q49" s="1298" t="str">
        <f>IFERROR(IF(VLOOKUP($A49,'Macro '!$A$4:$AB$209,Q$1,0)=0,"",VLOOKUP($A49,'Macro '!$A$4:$AB$209,Q$1,0)),"")</f>
        <v/>
      </c>
    </row>
    <row r="50" spans="1:17">
      <c r="A50" s="1264" t="s">
        <v>412</v>
      </c>
      <c r="B50" s="1290" t="s">
        <v>1080</v>
      </c>
      <c r="C50" s="1420" t="str">
        <f>IFERROR(IF(VLOOKUP($A50,'Macro '!$A$4:$AA$209,C$1,0)=0,"",VLOOKUP($A50,'Macro '!$A$4:$AA$209,C$1,0)),"")</f>
        <v>ktoe</v>
      </c>
      <c r="D50" s="1298" t="str">
        <f>IFERROR(IF(VLOOKUP($A50,'Macro '!$A$4:$AB$209,D$1,0)=0,"",VLOOKUP($A50,'Macro '!$A$4:$AB$209,D$1,0)),"")</f>
        <v/>
      </c>
      <c r="E50" s="1298" t="str">
        <f>IFERROR(IF(VLOOKUP($A50,'Macro '!$A$4:$AB$209,E$1,0)=0,"",VLOOKUP($A50,'Macro '!$A$4:$AB$209,E$1,0)),"")</f>
        <v/>
      </c>
      <c r="F50" s="1298" t="str">
        <f>IFERROR(IF(VLOOKUP($A50,'Macro '!$A$4:$AB$209,F$1,0)=0,"",VLOOKUP($A50,'Macro '!$A$4:$AB$209,F$1,0)),"")</f>
        <v/>
      </c>
      <c r="G50" s="1298" t="str">
        <f>IFERROR(IF(VLOOKUP($A50,'Macro '!$A$4:$AB$209,G$1,0)=0,"",VLOOKUP($A50,'Macro '!$A$4:$AB$209,G$1,0)),"")</f>
        <v/>
      </c>
      <c r="H50" s="1298" t="str">
        <f>IFERROR(IF(VLOOKUP($A50,'Macro '!$A$4:$AB$209,H$1,0)=0,"",VLOOKUP($A50,'Macro '!$A$4:$AB$209,H$1,0)),"")</f>
        <v/>
      </c>
      <c r="I50" s="1298" t="str">
        <f>IFERROR(IF(VLOOKUP($A50,'Macro '!$A$4:$AB$209,I$1,0)=0,"",VLOOKUP($A50,'Macro '!$A$4:$AB$209,I$1,0)),"")</f>
        <v/>
      </c>
      <c r="J50" s="1298" t="str">
        <f>IFERROR(IF(VLOOKUP($A50,'Macro '!$A$4:$AB$209,J$1,0)=0,"",VLOOKUP($A50,'Macro '!$A$4:$AB$209,J$1,0)),"")</f>
        <v/>
      </c>
      <c r="K50" s="1298" t="str">
        <f>IFERROR(IF(VLOOKUP($A50,'Macro '!$A$4:$AB$209,K$1,0)=0,"",VLOOKUP($A50,'Macro '!$A$4:$AB$209,K$1,0)),"")</f>
        <v/>
      </c>
      <c r="L50" s="1298" t="str">
        <f>IFERROR(IF(VLOOKUP($A50,'Macro '!$A$4:$AB$209,L$1,0)=0,"",VLOOKUP($A50,'Macro '!$A$4:$AB$209,L$1,0)),"")</f>
        <v/>
      </c>
      <c r="M50" s="1298" t="str">
        <f>IFERROR(IF(VLOOKUP($A50,'Macro '!$A$4:$AB$209,M$1,0)=0,"",VLOOKUP($A50,'Macro '!$A$4:$AB$209,M$1,0)),"")</f>
        <v/>
      </c>
      <c r="N50" s="1298" t="str">
        <f>IFERROR(IF(VLOOKUP($A50,'Macro '!$A$4:$AB$209,N$1,0)=0,"",VLOOKUP($A50,'Macro '!$A$4:$AB$209,N$1,0)),"")</f>
        <v/>
      </c>
      <c r="O50" s="1298" t="str">
        <f>IFERROR(IF(VLOOKUP($A50,'Macro '!$A$4:$AB$209,O$1,0)=0,"",VLOOKUP($A50,'Macro '!$A$4:$AB$209,O$1,0)),"")</f>
        <v/>
      </c>
      <c r="P50" s="1298" t="str">
        <f>IFERROR(IF(VLOOKUP($A50,'Macro '!$A$4:$AB$209,P$1,0)=0,"",VLOOKUP($A50,'Macro '!$A$4:$AB$209,P$1,0)),"")</f>
        <v/>
      </c>
      <c r="Q50" s="1298" t="str">
        <f>IFERROR(IF(VLOOKUP($A50,'Macro '!$A$4:$AB$209,Q$1,0)=0,"",VLOOKUP($A50,'Macro '!$A$4:$AB$209,Q$1,0)),"")</f>
        <v/>
      </c>
    </row>
    <row r="51" spans="1:17">
      <c r="A51" s="1264" t="s">
        <v>655</v>
      </c>
      <c r="B51" s="1290" t="s">
        <v>1080</v>
      </c>
      <c r="C51" s="1420" t="str">
        <f>IFERROR(IF(VLOOKUP($A51,'Macro '!$A$4:$AA$209,C$1,0)=0,"",VLOOKUP($A51,'Macro '!$A$4:$AA$209,C$1,0)),"")</f>
        <v>ktoe</v>
      </c>
      <c r="D51" s="1298" t="str">
        <f>IFERROR(IF(VLOOKUP($A51,'Macro '!$A$4:$AB$209,D$1,0)=0,"",VLOOKUP($A51,'Macro '!$A$4:$AB$209,D$1,0)),"")</f>
        <v/>
      </c>
      <c r="E51" s="1298" t="str">
        <f>IFERROR(IF(VLOOKUP($A51,'Macro '!$A$4:$AB$209,E$1,0)=0,"",VLOOKUP($A51,'Macro '!$A$4:$AB$209,E$1,0)),"")</f>
        <v/>
      </c>
      <c r="F51" s="1298" t="str">
        <f>IFERROR(IF(VLOOKUP($A51,'Macro '!$A$4:$AB$209,F$1,0)=0,"",VLOOKUP($A51,'Macro '!$A$4:$AB$209,F$1,0)),"")</f>
        <v/>
      </c>
      <c r="G51" s="1298" t="str">
        <f>IFERROR(IF(VLOOKUP($A51,'Macro '!$A$4:$AB$209,G$1,0)=0,"",VLOOKUP($A51,'Macro '!$A$4:$AB$209,G$1,0)),"")</f>
        <v/>
      </c>
      <c r="H51" s="1298" t="str">
        <f>IFERROR(IF(VLOOKUP($A51,'Macro '!$A$4:$AB$209,H$1,0)=0,"",VLOOKUP($A51,'Macro '!$A$4:$AB$209,H$1,0)),"")</f>
        <v/>
      </c>
      <c r="I51" s="1298" t="str">
        <f>IFERROR(IF(VLOOKUP($A51,'Macro '!$A$4:$AB$209,I$1,0)=0,"",VLOOKUP($A51,'Macro '!$A$4:$AB$209,I$1,0)),"")</f>
        <v/>
      </c>
      <c r="J51" s="1298" t="str">
        <f>IFERROR(IF(VLOOKUP($A51,'Macro '!$A$4:$AB$209,J$1,0)=0,"",VLOOKUP($A51,'Macro '!$A$4:$AB$209,J$1,0)),"")</f>
        <v/>
      </c>
      <c r="K51" s="1298" t="str">
        <f>IFERROR(IF(VLOOKUP($A51,'Macro '!$A$4:$AB$209,K$1,0)=0,"",VLOOKUP($A51,'Macro '!$A$4:$AB$209,K$1,0)),"")</f>
        <v/>
      </c>
      <c r="L51" s="1298" t="str">
        <f>IFERROR(IF(VLOOKUP($A51,'Macro '!$A$4:$AB$209,L$1,0)=0,"",VLOOKUP($A51,'Macro '!$A$4:$AB$209,L$1,0)),"")</f>
        <v/>
      </c>
      <c r="M51" s="1298" t="str">
        <f>IFERROR(IF(VLOOKUP($A51,'Macro '!$A$4:$AB$209,M$1,0)=0,"",VLOOKUP($A51,'Macro '!$A$4:$AB$209,M$1,0)),"")</f>
        <v/>
      </c>
      <c r="N51" s="1298" t="str">
        <f>IFERROR(IF(VLOOKUP($A51,'Macro '!$A$4:$AB$209,N$1,0)=0,"",VLOOKUP($A51,'Macro '!$A$4:$AB$209,N$1,0)),"")</f>
        <v/>
      </c>
      <c r="O51" s="1298" t="str">
        <f>IFERROR(IF(VLOOKUP($A51,'Macro '!$A$4:$AB$209,O$1,0)=0,"",VLOOKUP($A51,'Macro '!$A$4:$AB$209,O$1,0)),"")</f>
        <v/>
      </c>
      <c r="P51" s="1298" t="str">
        <f>IFERROR(IF(VLOOKUP($A51,'Macro '!$A$4:$AB$209,P$1,0)=0,"",VLOOKUP($A51,'Macro '!$A$4:$AB$209,P$1,0)),"")</f>
        <v/>
      </c>
      <c r="Q51" s="1298" t="str">
        <f>IFERROR(IF(VLOOKUP($A51,'Macro '!$A$4:$AB$209,Q$1,0)=0,"",VLOOKUP($A51,'Macro '!$A$4:$AB$209,Q$1,0)),"")</f>
        <v/>
      </c>
    </row>
    <row r="52" spans="1:17">
      <c r="A52" s="1264" t="s">
        <v>656</v>
      </c>
      <c r="B52" s="1290" t="s">
        <v>1080</v>
      </c>
      <c r="C52" s="1420" t="str">
        <f>IFERROR(IF(VLOOKUP($A52,'Macro '!$A$4:$AA$209,C$1,0)=0,"",VLOOKUP($A52,'Macro '!$A$4:$AA$209,C$1,0)),"")</f>
        <v>ktoe</v>
      </c>
      <c r="D52" s="1298" t="str">
        <f>IFERROR(IF(VLOOKUP($A52,'Macro '!$A$4:$AB$209,D$1,0)=0,"",VLOOKUP($A52,'Macro '!$A$4:$AB$209,D$1,0)),"")</f>
        <v/>
      </c>
      <c r="E52" s="1298" t="str">
        <f>IFERROR(IF(VLOOKUP($A52,'Macro '!$A$4:$AB$209,E$1,0)=0,"",VLOOKUP($A52,'Macro '!$A$4:$AB$209,E$1,0)),"")</f>
        <v/>
      </c>
      <c r="F52" s="1298" t="str">
        <f>IFERROR(IF(VLOOKUP($A52,'Macro '!$A$4:$AB$209,F$1,0)=0,"",VLOOKUP($A52,'Macro '!$A$4:$AB$209,F$1,0)),"")</f>
        <v/>
      </c>
      <c r="G52" s="1298" t="str">
        <f>IFERROR(IF(VLOOKUP($A52,'Macro '!$A$4:$AB$209,G$1,0)=0,"",VLOOKUP($A52,'Macro '!$A$4:$AB$209,G$1,0)),"")</f>
        <v/>
      </c>
      <c r="H52" s="1298" t="str">
        <f>IFERROR(IF(VLOOKUP($A52,'Macro '!$A$4:$AB$209,H$1,0)=0,"",VLOOKUP($A52,'Macro '!$A$4:$AB$209,H$1,0)),"")</f>
        <v/>
      </c>
      <c r="I52" s="1298" t="str">
        <f>IFERROR(IF(VLOOKUP($A52,'Macro '!$A$4:$AB$209,I$1,0)=0,"",VLOOKUP($A52,'Macro '!$A$4:$AB$209,I$1,0)),"")</f>
        <v/>
      </c>
      <c r="J52" s="1298" t="str">
        <f>IFERROR(IF(VLOOKUP($A52,'Macro '!$A$4:$AB$209,J$1,0)=0,"",VLOOKUP($A52,'Macro '!$A$4:$AB$209,J$1,0)),"")</f>
        <v/>
      </c>
      <c r="K52" s="1298" t="str">
        <f>IFERROR(IF(VLOOKUP($A52,'Macro '!$A$4:$AB$209,K$1,0)=0,"",VLOOKUP($A52,'Macro '!$A$4:$AB$209,K$1,0)),"")</f>
        <v/>
      </c>
      <c r="L52" s="1298" t="str">
        <f>IFERROR(IF(VLOOKUP($A52,'Macro '!$A$4:$AB$209,L$1,0)=0,"",VLOOKUP($A52,'Macro '!$A$4:$AB$209,L$1,0)),"")</f>
        <v/>
      </c>
      <c r="M52" s="1298" t="str">
        <f>IFERROR(IF(VLOOKUP($A52,'Macro '!$A$4:$AB$209,M$1,0)=0,"",VLOOKUP($A52,'Macro '!$A$4:$AB$209,M$1,0)),"")</f>
        <v/>
      </c>
      <c r="N52" s="1298" t="str">
        <f>IFERROR(IF(VLOOKUP($A52,'Macro '!$A$4:$AB$209,N$1,0)=0,"",VLOOKUP($A52,'Macro '!$A$4:$AB$209,N$1,0)),"")</f>
        <v/>
      </c>
      <c r="O52" s="1298" t="str">
        <f>IFERROR(IF(VLOOKUP($A52,'Macro '!$A$4:$AB$209,O$1,0)=0,"",VLOOKUP($A52,'Macro '!$A$4:$AB$209,O$1,0)),"")</f>
        <v/>
      </c>
      <c r="P52" s="1298" t="str">
        <f>IFERROR(IF(VLOOKUP($A52,'Macro '!$A$4:$AB$209,P$1,0)=0,"",VLOOKUP($A52,'Macro '!$A$4:$AB$209,P$1,0)),"")</f>
        <v/>
      </c>
      <c r="Q52" s="1298" t="str">
        <f>IFERROR(IF(VLOOKUP($A52,'Macro '!$A$4:$AB$209,Q$1,0)=0,"",VLOOKUP($A52,'Macro '!$A$4:$AB$209,Q$1,0)),"")</f>
        <v/>
      </c>
    </row>
    <row r="53" spans="1:17">
      <c r="A53" s="1264" t="s">
        <v>1079</v>
      </c>
      <c r="B53" s="1290" t="s">
        <v>1080</v>
      </c>
      <c r="C53" s="1420" t="str">
        <f>IFERROR(IF(VLOOKUP($A53,'Macro '!$A$4:$AA$209,C$1,0)=0,"",VLOOKUP($A53,'Macro '!$A$4:$AA$209,C$1,0)),"")</f>
        <v>ktoe</v>
      </c>
      <c r="D53" s="1298" t="str">
        <f>IFERROR(IF(VLOOKUP($A53,'Macro '!$A$4:$AB$209,D$1,0)=0,"",VLOOKUP($A53,'Macro '!$A$4:$AB$209,D$1,0)),"")</f>
        <v/>
      </c>
      <c r="E53" s="1298" t="str">
        <f>IFERROR(IF(VLOOKUP($A53,'Macro '!$A$4:$AB$209,E$1,0)=0,"",VLOOKUP($A53,'Macro '!$A$4:$AB$209,E$1,0)),"")</f>
        <v/>
      </c>
      <c r="F53" s="1298" t="str">
        <f>IFERROR(IF(VLOOKUP($A53,'Macro '!$A$4:$AB$209,F$1,0)=0,"",VLOOKUP($A53,'Macro '!$A$4:$AB$209,F$1,0)),"")</f>
        <v/>
      </c>
      <c r="G53" s="1298" t="str">
        <f>IFERROR(IF(VLOOKUP($A53,'Macro '!$A$4:$AB$209,G$1,0)=0,"",VLOOKUP($A53,'Macro '!$A$4:$AB$209,G$1,0)),"")</f>
        <v/>
      </c>
      <c r="H53" s="1298" t="str">
        <f>IFERROR(IF(VLOOKUP($A53,'Macro '!$A$4:$AB$209,H$1,0)=0,"",VLOOKUP($A53,'Macro '!$A$4:$AB$209,H$1,0)),"")</f>
        <v/>
      </c>
      <c r="I53" s="1298" t="str">
        <f>IFERROR(IF(VLOOKUP($A53,'Macro '!$A$4:$AB$209,I$1,0)=0,"",VLOOKUP($A53,'Macro '!$A$4:$AB$209,I$1,0)),"")</f>
        <v/>
      </c>
      <c r="J53" s="1298" t="str">
        <f>IFERROR(IF(VLOOKUP($A53,'Macro '!$A$4:$AB$209,J$1,0)=0,"",VLOOKUP($A53,'Macro '!$A$4:$AB$209,J$1,0)),"")</f>
        <v/>
      </c>
      <c r="K53" s="1298" t="str">
        <f>IFERROR(IF(VLOOKUP($A53,'Macro '!$A$4:$AB$209,K$1,0)=0,"",VLOOKUP($A53,'Macro '!$A$4:$AB$209,K$1,0)),"")</f>
        <v/>
      </c>
      <c r="L53" s="1298" t="str">
        <f>IFERROR(IF(VLOOKUP($A53,'Macro '!$A$4:$AB$209,L$1,0)=0,"",VLOOKUP($A53,'Macro '!$A$4:$AB$209,L$1,0)),"")</f>
        <v/>
      </c>
      <c r="M53" s="1298" t="str">
        <f>IFERROR(IF(VLOOKUP($A53,'Macro '!$A$4:$AB$209,M$1,0)=0,"",VLOOKUP($A53,'Macro '!$A$4:$AB$209,M$1,0)),"")</f>
        <v/>
      </c>
      <c r="N53" s="1298" t="str">
        <f>IFERROR(IF(VLOOKUP($A53,'Macro '!$A$4:$AB$209,N$1,0)=0,"",VLOOKUP($A53,'Macro '!$A$4:$AB$209,N$1,0)),"")</f>
        <v/>
      </c>
      <c r="O53" s="1298" t="str">
        <f>IFERROR(IF(VLOOKUP($A53,'Macro '!$A$4:$AB$209,O$1,0)=0,"",VLOOKUP($A53,'Macro '!$A$4:$AB$209,O$1,0)),"")</f>
        <v/>
      </c>
      <c r="P53" s="1298" t="str">
        <f>IFERROR(IF(VLOOKUP($A53,'Macro '!$A$4:$AB$209,P$1,0)=0,"",VLOOKUP($A53,'Macro '!$A$4:$AB$209,P$1,0)),"")</f>
        <v/>
      </c>
      <c r="Q53" s="1298" t="str">
        <f>IFERROR(IF(VLOOKUP($A53,'Macro '!$A$4:$AB$209,Q$1,0)=0,"",VLOOKUP($A53,'Macro '!$A$4:$AB$209,Q$1,0)),"")</f>
        <v/>
      </c>
    </row>
    <row r="54" spans="1:17">
      <c r="A54" s="1264" t="s">
        <v>347</v>
      </c>
      <c r="B54" s="1290" t="s">
        <v>1080</v>
      </c>
      <c r="C54" s="1420" t="str">
        <f>IFERROR(IF(VLOOKUP($A54,'Macro '!$A$4:$AA$209,C$1,0)=0,"",VLOOKUP($A54,'Macro '!$A$4:$AA$209,C$1,0)),"")</f>
        <v>ktoe</v>
      </c>
      <c r="D54" s="1298" t="str">
        <f>IFERROR(IF(VLOOKUP($A54,'Macro '!$A$4:$AB$209,D$1,0)=0,"",VLOOKUP($A54,'Macro '!$A$4:$AB$209,D$1,0)),"")</f>
        <v/>
      </c>
      <c r="E54" s="1298" t="str">
        <f>IFERROR(IF(VLOOKUP($A54,'Macro '!$A$4:$AB$209,E$1,0)=0,"",VLOOKUP($A54,'Macro '!$A$4:$AB$209,E$1,0)),"")</f>
        <v/>
      </c>
      <c r="F54" s="1298" t="str">
        <f>IFERROR(IF(VLOOKUP($A54,'Macro '!$A$4:$AB$209,F$1,0)=0,"",VLOOKUP($A54,'Macro '!$A$4:$AB$209,F$1,0)),"")</f>
        <v/>
      </c>
      <c r="G54" s="1298" t="str">
        <f>IFERROR(IF(VLOOKUP($A54,'Macro '!$A$4:$AB$209,G$1,0)=0,"",VLOOKUP($A54,'Macro '!$A$4:$AB$209,G$1,0)),"")</f>
        <v/>
      </c>
      <c r="H54" s="1298" t="str">
        <f>IFERROR(IF(VLOOKUP($A54,'Macro '!$A$4:$AB$209,H$1,0)=0,"",VLOOKUP($A54,'Macro '!$A$4:$AB$209,H$1,0)),"")</f>
        <v/>
      </c>
      <c r="I54" s="1298" t="str">
        <f>IFERROR(IF(VLOOKUP($A54,'Macro '!$A$4:$AB$209,I$1,0)=0,"",VLOOKUP($A54,'Macro '!$A$4:$AB$209,I$1,0)),"")</f>
        <v/>
      </c>
      <c r="J54" s="1298" t="str">
        <f>IFERROR(IF(VLOOKUP($A54,'Macro '!$A$4:$AB$209,J$1,0)=0,"",VLOOKUP($A54,'Macro '!$A$4:$AB$209,J$1,0)),"")</f>
        <v/>
      </c>
      <c r="K54" s="1298" t="str">
        <f>IFERROR(IF(VLOOKUP($A54,'Macro '!$A$4:$AB$209,K$1,0)=0,"",VLOOKUP($A54,'Macro '!$A$4:$AB$209,K$1,0)),"")</f>
        <v/>
      </c>
      <c r="L54" s="1298" t="str">
        <f>IFERROR(IF(VLOOKUP($A54,'Macro '!$A$4:$AB$209,L$1,0)=0,"",VLOOKUP($A54,'Macro '!$A$4:$AB$209,L$1,0)),"")</f>
        <v/>
      </c>
      <c r="M54" s="1298" t="str">
        <f>IFERROR(IF(VLOOKUP($A54,'Macro '!$A$4:$AB$209,M$1,0)=0,"",VLOOKUP($A54,'Macro '!$A$4:$AB$209,M$1,0)),"")</f>
        <v/>
      </c>
      <c r="N54" s="1298" t="str">
        <f>IFERROR(IF(VLOOKUP($A54,'Macro '!$A$4:$AB$209,N$1,0)=0,"",VLOOKUP($A54,'Macro '!$A$4:$AB$209,N$1,0)),"")</f>
        <v/>
      </c>
      <c r="O54" s="1298" t="str">
        <f>IFERROR(IF(VLOOKUP($A54,'Macro '!$A$4:$AB$209,O$1,0)=0,"",VLOOKUP($A54,'Macro '!$A$4:$AB$209,O$1,0)),"")</f>
        <v/>
      </c>
      <c r="P54" s="1298" t="str">
        <f>IFERROR(IF(VLOOKUP($A54,'Macro '!$A$4:$AB$209,P$1,0)=0,"",VLOOKUP($A54,'Macro '!$A$4:$AB$209,P$1,0)),"")</f>
        <v/>
      </c>
      <c r="Q54" s="1298" t="str">
        <f>IFERROR(IF(VLOOKUP($A54,'Macro '!$A$4:$AB$209,Q$1,0)=0,"",VLOOKUP($A54,'Macro '!$A$4:$AB$209,Q$1,0)),"")</f>
        <v/>
      </c>
    </row>
    <row r="55" spans="1:17">
      <c r="A55" s="1264" t="s">
        <v>508</v>
      </c>
      <c r="B55" s="1290" t="s">
        <v>1080</v>
      </c>
      <c r="C55" s="1420" t="str">
        <f>IFERROR(IF(VLOOKUP($A55,'Macro '!$A$4:$AA$209,C$1,0)=0,"",VLOOKUP($A55,'Macro '!$A$4:$AA$209,C$1,0)),"")</f>
        <v>ktoe</v>
      </c>
      <c r="D55" s="1298" t="str">
        <f>IFERROR(IF(VLOOKUP($A55,'Macro '!$A$4:$AB$209,D$1,0)=0,"",VLOOKUP($A55,'Macro '!$A$4:$AB$209,D$1,0)),"")</f>
        <v/>
      </c>
      <c r="E55" s="1298" t="str">
        <f>IFERROR(IF(VLOOKUP($A55,'Macro '!$A$4:$AB$209,E$1,0)=0,"",VLOOKUP($A55,'Macro '!$A$4:$AB$209,E$1,0)),"")</f>
        <v/>
      </c>
      <c r="F55" s="1298" t="str">
        <f>IFERROR(IF(VLOOKUP($A55,'Macro '!$A$4:$AB$209,F$1,0)=0,"",VLOOKUP($A55,'Macro '!$A$4:$AB$209,F$1,0)),"")</f>
        <v/>
      </c>
      <c r="G55" s="1298" t="str">
        <f>IFERROR(IF(VLOOKUP($A55,'Macro '!$A$4:$AB$209,G$1,0)=0,"",VLOOKUP($A55,'Macro '!$A$4:$AB$209,G$1,0)),"")</f>
        <v/>
      </c>
      <c r="H55" s="1298" t="str">
        <f>IFERROR(IF(VLOOKUP($A55,'Macro '!$A$4:$AB$209,H$1,0)=0,"",VLOOKUP($A55,'Macro '!$A$4:$AB$209,H$1,0)),"")</f>
        <v/>
      </c>
      <c r="I55" s="1298" t="str">
        <f>IFERROR(IF(VLOOKUP($A55,'Macro '!$A$4:$AB$209,I$1,0)=0,"",VLOOKUP($A55,'Macro '!$A$4:$AB$209,I$1,0)),"")</f>
        <v/>
      </c>
      <c r="J55" s="1298" t="str">
        <f>IFERROR(IF(VLOOKUP($A55,'Macro '!$A$4:$AB$209,J$1,0)=0,"",VLOOKUP($A55,'Macro '!$A$4:$AB$209,J$1,0)),"")</f>
        <v/>
      </c>
      <c r="K55" s="1298" t="str">
        <f>IFERROR(IF(VLOOKUP($A55,'Macro '!$A$4:$AB$209,K$1,0)=0,"",VLOOKUP($A55,'Macro '!$A$4:$AB$209,K$1,0)),"")</f>
        <v/>
      </c>
      <c r="L55" s="1298" t="str">
        <f>IFERROR(IF(VLOOKUP($A55,'Macro '!$A$4:$AB$209,L$1,0)=0,"",VLOOKUP($A55,'Macro '!$A$4:$AB$209,L$1,0)),"")</f>
        <v/>
      </c>
      <c r="M55" s="1298" t="str">
        <f>IFERROR(IF(VLOOKUP($A55,'Macro '!$A$4:$AB$209,M$1,0)=0,"",VLOOKUP($A55,'Macro '!$A$4:$AB$209,M$1,0)),"")</f>
        <v/>
      </c>
      <c r="N55" s="1298" t="str">
        <f>IFERROR(IF(VLOOKUP($A55,'Macro '!$A$4:$AB$209,N$1,0)=0,"",VLOOKUP($A55,'Macro '!$A$4:$AB$209,N$1,0)),"")</f>
        <v/>
      </c>
      <c r="O55" s="1298" t="str">
        <f>IFERROR(IF(VLOOKUP($A55,'Macro '!$A$4:$AB$209,O$1,0)=0,"",VLOOKUP($A55,'Macro '!$A$4:$AB$209,O$1,0)),"")</f>
        <v/>
      </c>
      <c r="P55" s="1298" t="str">
        <f>IFERROR(IF(VLOOKUP($A55,'Macro '!$A$4:$AB$209,P$1,0)=0,"",VLOOKUP($A55,'Macro '!$A$4:$AB$209,P$1,0)),"")</f>
        <v/>
      </c>
      <c r="Q55" s="1298" t="str">
        <f>IFERROR(IF(VLOOKUP($A55,'Macro '!$A$4:$AB$209,Q$1,0)=0,"",VLOOKUP($A55,'Macro '!$A$4:$AB$209,Q$1,0)),"")</f>
        <v/>
      </c>
    </row>
    <row r="56" spans="1:17">
      <c r="A56" s="1264" t="s">
        <v>348</v>
      </c>
      <c r="B56" s="1290" t="s">
        <v>1080</v>
      </c>
      <c r="C56" s="1420" t="str">
        <f>IFERROR(IF(VLOOKUP($A56,'Macro '!$A$4:$AA$209,C$1,0)=0,"",VLOOKUP($A56,'Macro '!$A$4:$AA$209,C$1,0)),"")</f>
        <v>ktoe</v>
      </c>
      <c r="D56" s="1298" t="str">
        <f>IFERROR(IF(VLOOKUP($A56,'Macro '!$A$4:$AB$209,D$1,0)=0,"",VLOOKUP($A56,'Macro '!$A$4:$AB$209,D$1,0)),"")</f>
        <v/>
      </c>
      <c r="E56" s="1298" t="str">
        <f>IFERROR(IF(VLOOKUP($A56,'Macro '!$A$4:$AB$209,E$1,0)=0,"",VLOOKUP($A56,'Macro '!$A$4:$AB$209,E$1,0)),"")</f>
        <v/>
      </c>
      <c r="F56" s="1298" t="str">
        <f>IFERROR(IF(VLOOKUP($A56,'Macro '!$A$4:$AB$209,F$1,0)=0,"",VLOOKUP($A56,'Macro '!$A$4:$AB$209,F$1,0)),"")</f>
        <v/>
      </c>
      <c r="G56" s="1298" t="str">
        <f>IFERROR(IF(VLOOKUP($A56,'Macro '!$A$4:$AB$209,G$1,0)=0,"",VLOOKUP($A56,'Macro '!$A$4:$AB$209,G$1,0)),"")</f>
        <v/>
      </c>
      <c r="H56" s="1298" t="str">
        <f>IFERROR(IF(VLOOKUP($A56,'Macro '!$A$4:$AB$209,H$1,0)=0,"",VLOOKUP($A56,'Macro '!$A$4:$AB$209,H$1,0)),"")</f>
        <v/>
      </c>
      <c r="I56" s="1298" t="str">
        <f>IFERROR(IF(VLOOKUP($A56,'Macro '!$A$4:$AB$209,I$1,0)=0,"",VLOOKUP($A56,'Macro '!$A$4:$AB$209,I$1,0)),"")</f>
        <v/>
      </c>
      <c r="J56" s="1298" t="str">
        <f>IFERROR(IF(VLOOKUP($A56,'Macro '!$A$4:$AB$209,J$1,0)=0,"",VLOOKUP($A56,'Macro '!$A$4:$AB$209,J$1,0)),"")</f>
        <v/>
      </c>
      <c r="K56" s="1298" t="str">
        <f>IFERROR(IF(VLOOKUP($A56,'Macro '!$A$4:$AB$209,K$1,0)=0,"",VLOOKUP($A56,'Macro '!$A$4:$AB$209,K$1,0)),"")</f>
        <v/>
      </c>
      <c r="L56" s="1298" t="str">
        <f>IFERROR(IF(VLOOKUP($A56,'Macro '!$A$4:$AB$209,L$1,0)=0,"",VLOOKUP($A56,'Macro '!$A$4:$AB$209,L$1,0)),"")</f>
        <v/>
      </c>
      <c r="M56" s="1298" t="str">
        <f>IFERROR(IF(VLOOKUP($A56,'Macro '!$A$4:$AB$209,M$1,0)=0,"",VLOOKUP($A56,'Macro '!$A$4:$AB$209,M$1,0)),"")</f>
        <v/>
      </c>
      <c r="N56" s="1298" t="str">
        <f>IFERROR(IF(VLOOKUP($A56,'Macro '!$A$4:$AB$209,N$1,0)=0,"",VLOOKUP($A56,'Macro '!$A$4:$AB$209,N$1,0)),"")</f>
        <v/>
      </c>
      <c r="O56" s="1298" t="str">
        <f>IFERROR(IF(VLOOKUP($A56,'Macro '!$A$4:$AB$209,O$1,0)=0,"",VLOOKUP($A56,'Macro '!$A$4:$AB$209,O$1,0)),"")</f>
        <v/>
      </c>
      <c r="P56" s="1298" t="str">
        <f>IFERROR(IF(VLOOKUP($A56,'Macro '!$A$4:$AB$209,P$1,0)=0,"",VLOOKUP($A56,'Macro '!$A$4:$AB$209,P$1,0)),"")</f>
        <v/>
      </c>
      <c r="Q56" s="1298" t="str">
        <f>IFERROR(IF(VLOOKUP($A56,'Macro '!$A$4:$AB$209,Q$1,0)=0,"",VLOOKUP($A56,'Macro '!$A$4:$AB$209,Q$1,0)),"")</f>
        <v/>
      </c>
    </row>
    <row r="57" spans="1:17">
      <c r="A57" s="515" t="s">
        <v>679</v>
      </c>
      <c r="B57" s="1290" t="s">
        <v>1080</v>
      </c>
      <c r="C57" s="1420" t="str">
        <f>IFERROR(IF(VLOOKUP($A57,'Macro '!$A$4:$AA$209,C$1,0)=0,"",VLOOKUP($A57,'Macro '!$A$4:$AA$209,C$1,0)),"")</f>
        <v>ktoe</v>
      </c>
      <c r="D57" s="1298" t="str">
        <f>IFERROR(IF(VLOOKUP($A57,'Macro '!$A$4:$AB$209,D$1,0)=0,"",VLOOKUP($A57,'Macro '!$A$4:$AB$209,D$1,0)),"")</f>
        <v/>
      </c>
      <c r="E57" s="1298" t="str">
        <f>IFERROR(IF(VLOOKUP($A57,'Macro '!$A$4:$AB$209,E$1,0)=0,"",VLOOKUP($A57,'Macro '!$A$4:$AB$209,E$1,0)),"")</f>
        <v/>
      </c>
      <c r="F57" s="1298" t="str">
        <f>IFERROR(IF(VLOOKUP($A57,'Macro '!$A$4:$AB$209,F$1,0)=0,"",VLOOKUP($A57,'Macro '!$A$4:$AB$209,F$1,0)),"")</f>
        <v/>
      </c>
      <c r="G57" s="1298" t="str">
        <f>IFERROR(IF(VLOOKUP($A57,'Macro '!$A$4:$AB$209,G$1,0)=0,"",VLOOKUP($A57,'Macro '!$A$4:$AB$209,G$1,0)),"")</f>
        <v/>
      </c>
      <c r="H57" s="1298" t="str">
        <f>IFERROR(IF(VLOOKUP($A57,'Macro '!$A$4:$AB$209,H$1,0)=0,"",VLOOKUP($A57,'Macro '!$A$4:$AB$209,H$1,0)),"")</f>
        <v/>
      </c>
      <c r="I57" s="1298" t="str">
        <f>IFERROR(IF(VLOOKUP($A57,'Macro '!$A$4:$AB$209,I$1,0)=0,"",VLOOKUP($A57,'Macro '!$A$4:$AB$209,I$1,0)),"")</f>
        <v/>
      </c>
      <c r="J57" s="1298" t="str">
        <f>IFERROR(IF(VLOOKUP($A57,'Macro '!$A$4:$AB$209,J$1,0)=0,"",VLOOKUP($A57,'Macro '!$A$4:$AB$209,J$1,0)),"")</f>
        <v/>
      </c>
      <c r="K57" s="1298" t="str">
        <f>IFERROR(IF(VLOOKUP($A57,'Macro '!$A$4:$AB$209,K$1,0)=0,"",VLOOKUP($A57,'Macro '!$A$4:$AB$209,K$1,0)),"")</f>
        <v/>
      </c>
      <c r="L57" s="1298" t="str">
        <f>IFERROR(IF(VLOOKUP($A57,'Macro '!$A$4:$AB$209,L$1,0)=0,"",VLOOKUP($A57,'Macro '!$A$4:$AB$209,L$1,0)),"")</f>
        <v/>
      </c>
      <c r="M57" s="1298" t="str">
        <f>IFERROR(IF(VLOOKUP($A57,'Macro '!$A$4:$AB$209,M$1,0)=0,"",VLOOKUP($A57,'Macro '!$A$4:$AB$209,M$1,0)),"")</f>
        <v/>
      </c>
      <c r="N57" s="1298" t="str">
        <f>IFERROR(IF(VLOOKUP($A57,'Macro '!$A$4:$AB$209,N$1,0)=0,"",VLOOKUP($A57,'Macro '!$A$4:$AB$209,N$1,0)),"")</f>
        <v/>
      </c>
      <c r="O57" s="1298" t="str">
        <f>IFERROR(IF(VLOOKUP($A57,'Macro '!$A$4:$AB$209,O$1,0)=0,"",VLOOKUP($A57,'Macro '!$A$4:$AB$209,O$1,0)),"")</f>
        <v/>
      </c>
      <c r="P57" s="1298" t="str">
        <f>IFERROR(IF(VLOOKUP($A57,'Macro '!$A$4:$AB$209,P$1,0)=0,"",VLOOKUP($A57,'Macro '!$A$4:$AB$209,P$1,0)),"")</f>
        <v/>
      </c>
      <c r="Q57" s="1298" t="str">
        <f>IFERROR(IF(VLOOKUP($A57,'Macro '!$A$4:$AB$209,Q$1,0)=0,"",VLOOKUP($A57,'Macro '!$A$4:$AB$209,Q$1,0)),"")</f>
        <v/>
      </c>
    </row>
    <row r="58" spans="1:17">
      <c r="A58" s="515" t="s">
        <v>678</v>
      </c>
      <c r="B58" s="1290" t="s">
        <v>1080</v>
      </c>
      <c r="C58" s="1420" t="str">
        <f>IFERROR(IF(VLOOKUP($A58,'Macro '!$A$4:$AA$209,C$1,0)=0,"",VLOOKUP($A58,'Macro '!$A$4:$AA$209,C$1,0)),"")</f>
        <v>ktoe</v>
      </c>
      <c r="D58" s="1298" t="str">
        <f>IFERROR(IF(VLOOKUP($A58,'Macro '!$A$4:$AB$209,D$1,0)=0,"",VLOOKUP($A58,'Macro '!$A$4:$AB$209,D$1,0)),"")</f>
        <v/>
      </c>
      <c r="E58" s="1298" t="str">
        <f>IFERROR(IF(VLOOKUP($A58,'Macro '!$A$4:$AB$209,E$1,0)=0,"",VLOOKUP($A58,'Macro '!$A$4:$AB$209,E$1,0)),"")</f>
        <v/>
      </c>
      <c r="F58" s="1298" t="str">
        <f>IFERROR(IF(VLOOKUP($A58,'Macro '!$A$4:$AB$209,F$1,0)=0,"",VLOOKUP($A58,'Macro '!$A$4:$AB$209,F$1,0)),"")</f>
        <v/>
      </c>
      <c r="G58" s="1298" t="str">
        <f>IFERROR(IF(VLOOKUP($A58,'Macro '!$A$4:$AB$209,G$1,0)=0,"",VLOOKUP($A58,'Macro '!$A$4:$AB$209,G$1,0)),"")</f>
        <v/>
      </c>
      <c r="H58" s="1298" t="str">
        <f>IFERROR(IF(VLOOKUP($A58,'Macro '!$A$4:$AB$209,H$1,0)=0,"",VLOOKUP($A58,'Macro '!$A$4:$AB$209,H$1,0)),"")</f>
        <v/>
      </c>
      <c r="I58" s="1298" t="str">
        <f>IFERROR(IF(VLOOKUP($A58,'Macro '!$A$4:$AB$209,I$1,0)=0,"",VLOOKUP($A58,'Macro '!$A$4:$AB$209,I$1,0)),"")</f>
        <v/>
      </c>
      <c r="J58" s="1298" t="str">
        <f>IFERROR(IF(VLOOKUP($A58,'Macro '!$A$4:$AB$209,J$1,0)=0,"",VLOOKUP($A58,'Macro '!$A$4:$AB$209,J$1,0)),"")</f>
        <v/>
      </c>
      <c r="K58" s="1298" t="str">
        <f>IFERROR(IF(VLOOKUP($A58,'Macro '!$A$4:$AB$209,K$1,0)=0,"",VLOOKUP($A58,'Macro '!$A$4:$AB$209,K$1,0)),"")</f>
        <v/>
      </c>
      <c r="L58" s="1298" t="str">
        <f>IFERROR(IF(VLOOKUP($A58,'Macro '!$A$4:$AB$209,L$1,0)=0,"",VLOOKUP($A58,'Macro '!$A$4:$AB$209,L$1,0)),"")</f>
        <v/>
      </c>
      <c r="M58" s="1298" t="str">
        <f>IFERROR(IF(VLOOKUP($A58,'Macro '!$A$4:$AB$209,M$1,0)=0,"",VLOOKUP($A58,'Macro '!$A$4:$AB$209,M$1,0)),"")</f>
        <v/>
      </c>
      <c r="N58" s="1298" t="str">
        <f>IFERROR(IF(VLOOKUP($A58,'Macro '!$A$4:$AB$209,N$1,0)=0,"",VLOOKUP($A58,'Macro '!$A$4:$AB$209,N$1,0)),"")</f>
        <v/>
      </c>
      <c r="O58" s="1298" t="str">
        <f>IFERROR(IF(VLOOKUP($A58,'Macro '!$A$4:$AB$209,O$1,0)=0,"",VLOOKUP($A58,'Macro '!$A$4:$AB$209,O$1,0)),"")</f>
        <v/>
      </c>
      <c r="P58" s="1298" t="str">
        <f>IFERROR(IF(VLOOKUP($A58,'Macro '!$A$4:$AB$209,P$1,0)=0,"",VLOOKUP($A58,'Macro '!$A$4:$AB$209,P$1,0)),"")</f>
        <v/>
      </c>
      <c r="Q58" s="1298" t="str">
        <f>IFERROR(IF(VLOOKUP($A58,'Macro '!$A$4:$AB$209,Q$1,0)=0,"",VLOOKUP($A58,'Macro '!$A$4:$AB$209,Q$1,0)),"")</f>
        <v/>
      </c>
    </row>
    <row r="59" spans="1:17">
      <c r="A59" s="1264" t="s">
        <v>349</v>
      </c>
      <c r="B59" s="1290" t="s">
        <v>1080</v>
      </c>
      <c r="C59" s="1420" t="str">
        <f>IFERROR(IF(VLOOKUP($A59,'Macro '!$A$4:$AA$209,C$1,0)=0,"",VLOOKUP($A59,'Macro '!$A$4:$AA$209,C$1,0)),"")</f>
        <v>ktoe</v>
      </c>
      <c r="D59" s="1298" t="str">
        <f>IFERROR(IF(VLOOKUP($A59,'Macro '!$A$4:$AB$209,D$1,0)=0,"",VLOOKUP($A59,'Macro '!$A$4:$AB$209,D$1,0)),"")</f>
        <v/>
      </c>
      <c r="E59" s="1298" t="str">
        <f>IFERROR(IF(VLOOKUP($A59,'Macro '!$A$4:$AB$209,E$1,0)=0,"",VLOOKUP($A59,'Macro '!$A$4:$AB$209,E$1,0)),"")</f>
        <v/>
      </c>
      <c r="F59" s="1298" t="str">
        <f>IFERROR(IF(VLOOKUP($A59,'Macro '!$A$4:$AB$209,F$1,0)=0,"",VLOOKUP($A59,'Macro '!$A$4:$AB$209,F$1,0)),"")</f>
        <v/>
      </c>
      <c r="G59" s="1298" t="str">
        <f>IFERROR(IF(VLOOKUP($A59,'Macro '!$A$4:$AB$209,G$1,0)=0,"",VLOOKUP($A59,'Macro '!$A$4:$AB$209,G$1,0)),"")</f>
        <v/>
      </c>
      <c r="H59" s="1298" t="str">
        <f>IFERROR(IF(VLOOKUP($A59,'Macro '!$A$4:$AB$209,H$1,0)=0,"",VLOOKUP($A59,'Macro '!$A$4:$AB$209,H$1,0)),"")</f>
        <v/>
      </c>
      <c r="I59" s="1298" t="str">
        <f>IFERROR(IF(VLOOKUP($A59,'Macro '!$A$4:$AB$209,I$1,0)=0,"",VLOOKUP($A59,'Macro '!$A$4:$AB$209,I$1,0)),"")</f>
        <v/>
      </c>
      <c r="J59" s="1298" t="str">
        <f>IFERROR(IF(VLOOKUP($A59,'Macro '!$A$4:$AB$209,J$1,0)=0,"",VLOOKUP($A59,'Macro '!$A$4:$AB$209,J$1,0)),"")</f>
        <v/>
      </c>
      <c r="K59" s="1298" t="str">
        <f>IFERROR(IF(VLOOKUP($A59,'Macro '!$A$4:$AB$209,K$1,0)=0,"",VLOOKUP($A59,'Macro '!$A$4:$AB$209,K$1,0)),"")</f>
        <v/>
      </c>
      <c r="L59" s="1298" t="str">
        <f>IFERROR(IF(VLOOKUP($A59,'Macro '!$A$4:$AB$209,L$1,0)=0,"",VLOOKUP($A59,'Macro '!$A$4:$AB$209,L$1,0)),"")</f>
        <v/>
      </c>
      <c r="M59" s="1298" t="str">
        <f>IFERROR(IF(VLOOKUP($A59,'Macro '!$A$4:$AB$209,M$1,0)=0,"",VLOOKUP($A59,'Macro '!$A$4:$AB$209,M$1,0)),"")</f>
        <v/>
      </c>
      <c r="N59" s="1298" t="str">
        <f>IFERROR(IF(VLOOKUP($A59,'Macro '!$A$4:$AB$209,N$1,0)=0,"",VLOOKUP($A59,'Macro '!$A$4:$AB$209,N$1,0)),"")</f>
        <v/>
      </c>
      <c r="O59" s="1298" t="str">
        <f>IFERROR(IF(VLOOKUP($A59,'Macro '!$A$4:$AB$209,O$1,0)=0,"",VLOOKUP($A59,'Macro '!$A$4:$AB$209,O$1,0)),"")</f>
        <v/>
      </c>
      <c r="P59" s="1298" t="str">
        <f>IFERROR(IF(VLOOKUP($A59,'Macro '!$A$4:$AB$209,P$1,0)=0,"",VLOOKUP($A59,'Macro '!$A$4:$AB$209,P$1,0)),"")</f>
        <v/>
      </c>
      <c r="Q59" s="1298" t="str">
        <f>IFERROR(IF(VLOOKUP($A59,'Macro '!$A$4:$AB$209,Q$1,0)=0,"",VLOOKUP($A59,'Macro '!$A$4:$AB$209,Q$1,0)),"")</f>
        <v/>
      </c>
    </row>
    <row r="60" spans="1:17">
      <c r="A60" s="1264" t="s">
        <v>350</v>
      </c>
      <c r="B60" s="1290" t="s">
        <v>1080</v>
      </c>
      <c r="C60" s="1420" t="str">
        <f>IFERROR(IF(VLOOKUP($A60,'Macro '!$A$4:$AA$209,C$1,0)=0,"",VLOOKUP($A60,'Macro '!$A$4:$AA$209,C$1,0)),"")</f>
        <v>ktoe</v>
      </c>
      <c r="D60" s="1298" t="str">
        <f>IFERROR(IF(VLOOKUP($A60,'Macro '!$A$4:$AB$209,D$1,0)=0,"",VLOOKUP($A60,'Macro '!$A$4:$AB$209,D$1,0)),"")</f>
        <v/>
      </c>
      <c r="E60" s="1298" t="str">
        <f>IFERROR(IF(VLOOKUP($A60,'Macro '!$A$4:$AB$209,E$1,0)=0,"",VLOOKUP($A60,'Macro '!$A$4:$AB$209,E$1,0)),"")</f>
        <v/>
      </c>
      <c r="F60" s="1298" t="str">
        <f>IFERROR(IF(VLOOKUP($A60,'Macro '!$A$4:$AB$209,F$1,0)=0,"",VLOOKUP($A60,'Macro '!$A$4:$AB$209,F$1,0)),"")</f>
        <v/>
      </c>
      <c r="G60" s="1298" t="str">
        <f>IFERROR(IF(VLOOKUP($A60,'Macro '!$A$4:$AB$209,G$1,0)=0,"",VLOOKUP($A60,'Macro '!$A$4:$AB$209,G$1,0)),"")</f>
        <v/>
      </c>
      <c r="H60" s="1298" t="str">
        <f>IFERROR(IF(VLOOKUP($A60,'Macro '!$A$4:$AB$209,H$1,0)=0,"",VLOOKUP($A60,'Macro '!$A$4:$AB$209,H$1,0)),"")</f>
        <v/>
      </c>
      <c r="I60" s="1298" t="str">
        <f>IFERROR(IF(VLOOKUP($A60,'Macro '!$A$4:$AB$209,I$1,0)=0,"",VLOOKUP($A60,'Macro '!$A$4:$AB$209,I$1,0)),"")</f>
        <v/>
      </c>
      <c r="J60" s="1298" t="str">
        <f>IFERROR(IF(VLOOKUP($A60,'Macro '!$A$4:$AB$209,J$1,0)=0,"",VLOOKUP($A60,'Macro '!$A$4:$AB$209,J$1,0)),"")</f>
        <v/>
      </c>
      <c r="K60" s="1298" t="str">
        <f>IFERROR(IF(VLOOKUP($A60,'Macro '!$A$4:$AB$209,K$1,0)=0,"",VLOOKUP($A60,'Macro '!$A$4:$AB$209,K$1,0)),"")</f>
        <v/>
      </c>
      <c r="L60" s="1298" t="str">
        <f>IFERROR(IF(VLOOKUP($A60,'Macro '!$A$4:$AB$209,L$1,0)=0,"",VLOOKUP($A60,'Macro '!$A$4:$AB$209,L$1,0)),"")</f>
        <v/>
      </c>
      <c r="M60" s="1298" t="str">
        <f>IFERROR(IF(VLOOKUP($A60,'Macro '!$A$4:$AB$209,M$1,0)=0,"",VLOOKUP($A60,'Macro '!$A$4:$AB$209,M$1,0)),"")</f>
        <v/>
      </c>
      <c r="N60" s="1298" t="str">
        <f>IFERROR(IF(VLOOKUP($A60,'Macro '!$A$4:$AB$209,N$1,0)=0,"",VLOOKUP($A60,'Macro '!$A$4:$AB$209,N$1,0)),"")</f>
        <v/>
      </c>
      <c r="O60" s="1298" t="str">
        <f>IFERROR(IF(VLOOKUP($A60,'Macro '!$A$4:$AB$209,O$1,0)=0,"",VLOOKUP($A60,'Macro '!$A$4:$AB$209,O$1,0)),"")</f>
        <v/>
      </c>
      <c r="P60" s="1298" t="str">
        <f>IFERROR(IF(VLOOKUP($A60,'Macro '!$A$4:$AB$209,P$1,0)=0,"",VLOOKUP($A60,'Macro '!$A$4:$AB$209,P$1,0)),"")</f>
        <v/>
      </c>
      <c r="Q60" s="1298" t="str">
        <f>IFERROR(IF(VLOOKUP($A60,'Macro '!$A$4:$AB$209,Q$1,0)=0,"",VLOOKUP($A60,'Macro '!$A$4:$AB$209,Q$1,0)),"")</f>
        <v/>
      </c>
    </row>
    <row r="61" spans="1:17">
      <c r="A61" s="1264" t="s">
        <v>1078</v>
      </c>
      <c r="B61" s="1290" t="s">
        <v>1080</v>
      </c>
      <c r="C61" s="1420" t="str">
        <f>IFERROR(IF(VLOOKUP($A61,'Macro '!$A$4:$AA$209,C$1,0)=0,"",VLOOKUP($A61,'Macro '!$A$4:$AA$209,C$1,0)),"")</f>
        <v>ktoe</v>
      </c>
      <c r="D61" s="1298" t="str">
        <f>IFERROR(IF(VLOOKUP($A61,'Macro '!$A$4:$AB$209,D$1,0)=0,"",VLOOKUP($A61,'Macro '!$A$4:$AB$209,D$1,0)),"")</f>
        <v/>
      </c>
      <c r="E61" s="1298" t="str">
        <f>IFERROR(IF(VLOOKUP($A61,'Macro '!$A$4:$AB$209,E$1,0)=0,"",VLOOKUP($A61,'Macro '!$A$4:$AB$209,E$1,0)),"")</f>
        <v/>
      </c>
      <c r="F61" s="1298" t="str">
        <f>IFERROR(IF(VLOOKUP($A61,'Macro '!$A$4:$AB$209,F$1,0)=0,"",VLOOKUP($A61,'Macro '!$A$4:$AB$209,F$1,0)),"")</f>
        <v/>
      </c>
      <c r="G61" s="1298" t="str">
        <f>IFERROR(IF(VLOOKUP($A61,'Macro '!$A$4:$AB$209,G$1,0)=0,"",VLOOKUP($A61,'Macro '!$A$4:$AB$209,G$1,0)),"")</f>
        <v/>
      </c>
      <c r="H61" s="1298" t="str">
        <f>IFERROR(IF(VLOOKUP($A61,'Macro '!$A$4:$AB$209,H$1,0)=0,"",VLOOKUP($A61,'Macro '!$A$4:$AB$209,H$1,0)),"")</f>
        <v/>
      </c>
      <c r="I61" s="1298" t="str">
        <f>IFERROR(IF(VLOOKUP($A61,'Macro '!$A$4:$AB$209,I$1,0)=0,"",VLOOKUP($A61,'Macro '!$A$4:$AB$209,I$1,0)),"")</f>
        <v/>
      </c>
      <c r="J61" s="1298" t="str">
        <f>IFERROR(IF(VLOOKUP($A61,'Macro '!$A$4:$AB$209,J$1,0)=0,"",VLOOKUP($A61,'Macro '!$A$4:$AB$209,J$1,0)),"")</f>
        <v/>
      </c>
      <c r="K61" s="1298" t="str">
        <f>IFERROR(IF(VLOOKUP($A61,'Macro '!$A$4:$AB$209,K$1,0)=0,"",VLOOKUP($A61,'Macro '!$A$4:$AB$209,K$1,0)),"")</f>
        <v/>
      </c>
      <c r="L61" s="1298" t="str">
        <f>IFERROR(IF(VLOOKUP($A61,'Macro '!$A$4:$AB$209,L$1,0)=0,"",VLOOKUP($A61,'Macro '!$A$4:$AB$209,L$1,0)),"")</f>
        <v/>
      </c>
      <c r="M61" s="1298" t="str">
        <f>IFERROR(IF(VLOOKUP($A61,'Macro '!$A$4:$AB$209,M$1,0)=0,"",VLOOKUP($A61,'Macro '!$A$4:$AB$209,M$1,0)),"")</f>
        <v/>
      </c>
      <c r="N61" s="1298" t="str">
        <f>IFERROR(IF(VLOOKUP($A61,'Macro '!$A$4:$AB$209,N$1,0)=0,"",VLOOKUP($A61,'Macro '!$A$4:$AB$209,N$1,0)),"")</f>
        <v/>
      </c>
      <c r="O61" s="1298" t="str">
        <f>IFERROR(IF(VLOOKUP($A61,'Macro '!$A$4:$AB$209,O$1,0)=0,"",VLOOKUP($A61,'Macro '!$A$4:$AB$209,O$1,0)),"")</f>
        <v/>
      </c>
      <c r="P61" s="1298" t="str">
        <f>IFERROR(IF(VLOOKUP($A61,'Macro '!$A$4:$AB$209,P$1,0)=0,"",VLOOKUP($A61,'Macro '!$A$4:$AB$209,P$1,0)),"")</f>
        <v/>
      </c>
      <c r="Q61" s="1298" t="str">
        <f>IFERROR(IF(VLOOKUP($A61,'Macro '!$A$4:$AB$209,Q$1,0)=0,"",VLOOKUP($A61,'Macro '!$A$4:$AB$209,Q$1,0)),"")</f>
        <v/>
      </c>
    </row>
    <row r="62" spans="1:17">
      <c r="A62" s="1264" t="s">
        <v>351</v>
      </c>
      <c r="B62" s="1290" t="s">
        <v>1080</v>
      </c>
      <c r="C62" s="1420" t="str">
        <f>IFERROR(IF(VLOOKUP($A62,'Macro '!$A$4:$AA$209,C$1,0)=0,"",VLOOKUP($A62,'Macro '!$A$4:$AA$209,C$1,0)),"")</f>
        <v>ktoe</v>
      </c>
      <c r="D62" s="1298" t="str">
        <f>IFERROR(IF(VLOOKUP($A62,'Macro '!$A$4:$AB$209,D$1,0)=0,"",VLOOKUP($A62,'Macro '!$A$4:$AB$209,D$1,0)),"")</f>
        <v/>
      </c>
      <c r="E62" s="1298" t="str">
        <f>IFERROR(IF(VLOOKUP($A62,'Macro '!$A$4:$AB$209,E$1,0)=0,"",VLOOKUP($A62,'Macro '!$A$4:$AB$209,E$1,0)),"")</f>
        <v/>
      </c>
      <c r="F62" s="1298" t="str">
        <f>IFERROR(IF(VLOOKUP($A62,'Macro '!$A$4:$AB$209,F$1,0)=0,"",VLOOKUP($A62,'Macro '!$A$4:$AB$209,F$1,0)),"")</f>
        <v/>
      </c>
      <c r="G62" s="1298" t="str">
        <f>IFERROR(IF(VLOOKUP($A62,'Macro '!$A$4:$AB$209,G$1,0)=0,"",VLOOKUP($A62,'Macro '!$A$4:$AB$209,G$1,0)),"")</f>
        <v/>
      </c>
      <c r="H62" s="1298" t="str">
        <f>IFERROR(IF(VLOOKUP($A62,'Macro '!$A$4:$AB$209,H$1,0)=0,"",VLOOKUP($A62,'Macro '!$A$4:$AB$209,H$1,0)),"")</f>
        <v/>
      </c>
      <c r="I62" s="1298" t="str">
        <f>IFERROR(IF(VLOOKUP($A62,'Macro '!$A$4:$AB$209,I$1,0)=0,"",VLOOKUP($A62,'Macro '!$A$4:$AB$209,I$1,0)),"")</f>
        <v/>
      </c>
      <c r="J62" s="1298" t="str">
        <f>IFERROR(IF(VLOOKUP($A62,'Macro '!$A$4:$AB$209,J$1,0)=0,"",VLOOKUP($A62,'Macro '!$A$4:$AB$209,J$1,0)),"")</f>
        <v/>
      </c>
      <c r="K62" s="1298" t="str">
        <f>IFERROR(IF(VLOOKUP($A62,'Macro '!$A$4:$AB$209,K$1,0)=0,"",VLOOKUP($A62,'Macro '!$A$4:$AB$209,K$1,0)),"")</f>
        <v/>
      </c>
      <c r="L62" s="1298" t="str">
        <f>IFERROR(IF(VLOOKUP($A62,'Macro '!$A$4:$AB$209,L$1,0)=0,"",VLOOKUP($A62,'Macro '!$A$4:$AB$209,L$1,0)),"")</f>
        <v/>
      </c>
      <c r="M62" s="1298" t="str">
        <f>IFERROR(IF(VLOOKUP($A62,'Macro '!$A$4:$AB$209,M$1,0)=0,"",VLOOKUP($A62,'Macro '!$A$4:$AB$209,M$1,0)),"")</f>
        <v/>
      </c>
      <c r="N62" s="1298" t="str">
        <f>IFERROR(IF(VLOOKUP($A62,'Macro '!$A$4:$AB$209,N$1,0)=0,"",VLOOKUP($A62,'Macro '!$A$4:$AB$209,N$1,0)),"")</f>
        <v/>
      </c>
      <c r="O62" s="1298" t="str">
        <f>IFERROR(IF(VLOOKUP($A62,'Macro '!$A$4:$AB$209,O$1,0)=0,"",VLOOKUP($A62,'Macro '!$A$4:$AB$209,O$1,0)),"")</f>
        <v/>
      </c>
      <c r="P62" s="1298" t="str">
        <f>IFERROR(IF(VLOOKUP($A62,'Macro '!$A$4:$AB$209,P$1,0)=0,"",VLOOKUP($A62,'Macro '!$A$4:$AB$209,P$1,0)),"")</f>
        <v/>
      </c>
      <c r="Q62" s="1298" t="str">
        <f>IFERROR(IF(VLOOKUP($A62,'Macro '!$A$4:$AB$209,Q$1,0)=0,"",VLOOKUP($A62,'Macro '!$A$4:$AB$209,Q$1,0)),"")</f>
        <v/>
      </c>
    </row>
    <row r="63" spans="1:17">
      <c r="A63" s="1264" t="s">
        <v>2664</v>
      </c>
      <c r="B63" s="1290" t="s">
        <v>1080</v>
      </c>
      <c r="C63" s="1420" t="str">
        <f>IFERROR(IF(VLOOKUP($A63,'Macro '!$A$4:$AA$209,C$1,0)=0,"",VLOOKUP($A63,'Macro '!$A$4:$AA$209,C$1,0)),"")</f>
        <v/>
      </c>
      <c r="D63" s="1298" t="str">
        <f>IFERROR(IF(VLOOKUP($A63,'Macro '!$A$4:$AB$209,D$1,0)=0,"",VLOOKUP($A63,'Macro '!$A$4:$AB$209,D$1,0)),"")</f>
        <v/>
      </c>
      <c r="E63" s="1298" t="str">
        <f>IFERROR(IF(VLOOKUP($A63,'Macro '!$A$4:$AB$209,E$1,0)=0,"",VLOOKUP($A63,'Macro '!$A$4:$AB$209,E$1,0)),"")</f>
        <v/>
      </c>
      <c r="F63" s="1298" t="str">
        <f>IFERROR(IF(VLOOKUP($A63,'Macro '!$A$4:$AB$209,F$1,0)=0,"",VLOOKUP($A63,'Macro '!$A$4:$AB$209,F$1,0)),"")</f>
        <v/>
      </c>
      <c r="G63" s="1298" t="str">
        <f>IFERROR(IF(VLOOKUP($A63,'Macro '!$A$4:$AB$209,G$1,0)=0,"",VLOOKUP($A63,'Macro '!$A$4:$AB$209,G$1,0)),"")</f>
        <v/>
      </c>
      <c r="H63" s="1298" t="str">
        <f>IFERROR(IF(VLOOKUP($A63,'Macro '!$A$4:$AB$209,H$1,0)=0,"",VLOOKUP($A63,'Macro '!$A$4:$AB$209,H$1,0)),"")</f>
        <v/>
      </c>
      <c r="I63" s="1298" t="str">
        <f>IFERROR(IF(VLOOKUP($A63,'Macro '!$A$4:$AB$209,I$1,0)=0,"",VLOOKUP($A63,'Macro '!$A$4:$AB$209,I$1,0)),"")</f>
        <v/>
      </c>
      <c r="J63" s="1298" t="str">
        <f>IFERROR(IF(VLOOKUP($A63,'Macro '!$A$4:$AB$209,J$1,0)=0,"",VLOOKUP($A63,'Macro '!$A$4:$AB$209,J$1,0)),"")</f>
        <v/>
      </c>
      <c r="K63" s="1298" t="str">
        <f>IFERROR(IF(VLOOKUP($A63,'Macro '!$A$4:$AB$209,K$1,0)=0,"",VLOOKUP($A63,'Macro '!$A$4:$AB$209,K$1,0)),"")</f>
        <v/>
      </c>
      <c r="L63" s="1298" t="str">
        <f>IFERROR(IF(VLOOKUP($A63,'Macro '!$A$4:$AB$209,L$1,0)=0,"",VLOOKUP($A63,'Macro '!$A$4:$AB$209,L$1,0)),"")</f>
        <v/>
      </c>
      <c r="M63" s="1298" t="str">
        <f>IFERROR(IF(VLOOKUP($A63,'Macro '!$A$4:$AB$209,M$1,0)=0,"",VLOOKUP($A63,'Macro '!$A$4:$AB$209,M$1,0)),"")</f>
        <v/>
      </c>
      <c r="N63" s="1298" t="str">
        <f>IFERROR(IF(VLOOKUP($A63,'Macro '!$A$4:$AB$209,N$1,0)=0,"",VLOOKUP($A63,'Macro '!$A$4:$AB$209,N$1,0)),"")</f>
        <v/>
      </c>
      <c r="O63" s="1298" t="str">
        <f>IFERROR(IF(VLOOKUP($A63,'Macro '!$A$4:$AB$209,O$1,0)=0,"",VLOOKUP($A63,'Macro '!$A$4:$AB$209,O$1,0)),"")</f>
        <v/>
      </c>
      <c r="P63" s="1298" t="str">
        <f>IFERROR(IF(VLOOKUP($A63,'Macro '!$A$4:$AB$209,P$1,0)=0,"",VLOOKUP($A63,'Macro '!$A$4:$AB$209,P$1,0)),"")</f>
        <v/>
      </c>
      <c r="Q63" s="1298" t="str">
        <f>IFERROR(IF(VLOOKUP($A63,'Macro '!$A$4:$AB$209,Q$1,0)=0,"",VLOOKUP($A63,'Macro '!$A$4:$AB$209,Q$1,0)),"")</f>
        <v/>
      </c>
    </row>
    <row r="64" spans="1:17">
      <c r="A64" s="1264" t="s">
        <v>2665</v>
      </c>
      <c r="B64" s="1290" t="s">
        <v>1080</v>
      </c>
      <c r="C64" s="1420" t="str">
        <f>IFERROR(IF(VLOOKUP($A64,'Macro '!$A$4:$AA$209,C$1,0)=0,"",VLOOKUP($A64,'Macro '!$A$4:$AA$209,C$1,0)),"")</f>
        <v/>
      </c>
      <c r="D64" s="1298" t="str">
        <f>IFERROR(IF(VLOOKUP($A64,'Macro '!$A$4:$AB$209,D$1,0)=0,"",VLOOKUP($A64,'Macro '!$A$4:$AB$209,D$1,0)),"")</f>
        <v/>
      </c>
      <c r="E64" s="1298" t="str">
        <f>IFERROR(IF(VLOOKUP($A64,'Macro '!$A$4:$AB$209,E$1,0)=0,"",VLOOKUP($A64,'Macro '!$A$4:$AB$209,E$1,0)),"")</f>
        <v/>
      </c>
      <c r="F64" s="1298" t="str">
        <f>IFERROR(IF(VLOOKUP($A64,'Macro '!$A$4:$AB$209,F$1,0)=0,"",VLOOKUP($A64,'Macro '!$A$4:$AB$209,F$1,0)),"")</f>
        <v/>
      </c>
      <c r="G64" s="1298" t="str">
        <f>IFERROR(IF(VLOOKUP($A64,'Macro '!$A$4:$AB$209,G$1,0)=0,"",VLOOKUP($A64,'Macro '!$A$4:$AB$209,G$1,0)),"")</f>
        <v/>
      </c>
      <c r="H64" s="1298" t="str">
        <f>IFERROR(IF(VLOOKUP($A64,'Macro '!$A$4:$AB$209,H$1,0)=0,"",VLOOKUP($A64,'Macro '!$A$4:$AB$209,H$1,0)),"")</f>
        <v/>
      </c>
      <c r="I64" s="1298" t="str">
        <f>IFERROR(IF(VLOOKUP($A64,'Macro '!$A$4:$AB$209,I$1,0)=0,"",VLOOKUP($A64,'Macro '!$A$4:$AB$209,I$1,0)),"")</f>
        <v/>
      </c>
      <c r="J64" s="1298" t="str">
        <f>IFERROR(IF(VLOOKUP($A64,'Macro '!$A$4:$AB$209,J$1,0)=0,"",VLOOKUP($A64,'Macro '!$A$4:$AB$209,J$1,0)),"")</f>
        <v/>
      </c>
      <c r="K64" s="1298" t="str">
        <f>IFERROR(IF(VLOOKUP($A64,'Macro '!$A$4:$AB$209,K$1,0)=0,"",VLOOKUP($A64,'Macro '!$A$4:$AB$209,K$1,0)),"")</f>
        <v/>
      </c>
      <c r="L64" s="1298" t="str">
        <f>IFERROR(IF(VLOOKUP($A64,'Macro '!$A$4:$AB$209,L$1,0)=0,"",VLOOKUP($A64,'Macro '!$A$4:$AB$209,L$1,0)),"")</f>
        <v/>
      </c>
      <c r="M64" s="1298" t="str">
        <f>IFERROR(IF(VLOOKUP($A64,'Macro '!$A$4:$AB$209,M$1,0)=0,"",VLOOKUP($A64,'Macro '!$A$4:$AB$209,M$1,0)),"")</f>
        <v/>
      </c>
      <c r="N64" s="1298" t="str">
        <f>IFERROR(IF(VLOOKUP($A64,'Macro '!$A$4:$AB$209,N$1,0)=0,"",VLOOKUP($A64,'Macro '!$A$4:$AB$209,N$1,0)),"")</f>
        <v/>
      </c>
      <c r="O64" s="1298" t="str">
        <f>IFERROR(IF(VLOOKUP($A64,'Macro '!$A$4:$AB$209,O$1,0)=0,"",VLOOKUP($A64,'Macro '!$A$4:$AB$209,O$1,0)),"")</f>
        <v/>
      </c>
      <c r="P64" s="1298" t="str">
        <f>IFERROR(IF(VLOOKUP($A64,'Macro '!$A$4:$AB$209,P$1,0)=0,"",VLOOKUP($A64,'Macro '!$A$4:$AB$209,P$1,0)),"")</f>
        <v/>
      </c>
      <c r="Q64" s="1298" t="str">
        <f>IFERROR(IF(VLOOKUP($A64,'Macro '!$A$4:$AB$209,Q$1,0)=0,"",VLOOKUP($A64,'Macro '!$A$4:$AB$209,Q$1,0)),"")</f>
        <v/>
      </c>
    </row>
    <row r="65" spans="1:17">
      <c r="A65" s="1264" t="s">
        <v>503</v>
      </c>
      <c r="B65" s="1290" t="s">
        <v>1080</v>
      </c>
      <c r="C65" s="1420" t="str">
        <f>IFERROR(IF(VLOOKUP($A65,'Macro '!$A$4:$AA$209,C$1,0)=0,"",VLOOKUP($A65,'Macro '!$A$4:$AA$209,C$1,0)),"")</f>
        <v>ktoe</v>
      </c>
      <c r="D65" s="1298" t="str">
        <f>IFERROR(IF(VLOOKUP($A65,'Macro '!$A$4:$AB$209,D$1,0)=0,"",VLOOKUP($A65,'Macro '!$A$4:$AB$209,D$1,0)),"")</f>
        <v/>
      </c>
      <c r="E65" s="1298" t="str">
        <f>IFERROR(IF(VLOOKUP($A65,'Macro '!$A$4:$AB$209,E$1,0)=0,"",VLOOKUP($A65,'Macro '!$A$4:$AB$209,E$1,0)),"")</f>
        <v/>
      </c>
      <c r="F65" s="1298" t="str">
        <f>IFERROR(IF(VLOOKUP($A65,'Macro '!$A$4:$AB$209,F$1,0)=0,"",VLOOKUP($A65,'Macro '!$A$4:$AB$209,F$1,0)),"")</f>
        <v/>
      </c>
      <c r="G65" s="1298" t="str">
        <f>IFERROR(IF(VLOOKUP($A65,'Macro '!$A$4:$AB$209,G$1,0)=0,"",VLOOKUP($A65,'Macro '!$A$4:$AB$209,G$1,0)),"")</f>
        <v/>
      </c>
      <c r="H65" s="1298" t="str">
        <f>IFERROR(IF(VLOOKUP($A65,'Macro '!$A$4:$AB$209,H$1,0)=0,"",VLOOKUP($A65,'Macro '!$A$4:$AB$209,H$1,0)),"")</f>
        <v/>
      </c>
      <c r="I65" s="1298" t="str">
        <f>IFERROR(IF(VLOOKUP($A65,'Macro '!$A$4:$AB$209,I$1,0)=0,"",VLOOKUP($A65,'Macro '!$A$4:$AB$209,I$1,0)),"")</f>
        <v/>
      </c>
      <c r="J65" s="1298" t="str">
        <f>IFERROR(IF(VLOOKUP($A65,'Macro '!$A$4:$AB$209,J$1,0)=0,"",VLOOKUP($A65,'Macro '!$A$4:$AB$209,J$1,0)),"")</f>
        <v/>
      </c>
      <c r="K65" s="1298" t="str">
        <f>IFERROR(IF(VLOOKUP($A65,'Macro '!$A$4:$AB$209,K$1,0)=0,"",VLOOKUP($A65,'Macro '!$A$4:$AB$209,K$1,0)),"")</f>
        <v/>
      </c>
      <c r="L65" s="1298" t="str">
        <f>IFERROR(IF(VLOOKUP($A65,'Macro '!$A$4:$AB$209,L$1,0)=0,"",VLOOKUP($A65,'Macro '!$A$4:$AB$209,L$1,0)),"")</f>
        <v/>
      </c>
      <c r="M65" s="1298" t="str">
        <f>IFERROR(IF(VLOOKUP($A65,'Macro '!$A$4:$AB$209,M$1,0)=0,"",VLOOKUP($A65,'Macro '!$A$4:$AB$209,M$1,0)),"")</f>
        <v/>
      </c>
      <c r="N65" s="1298" t="str">
        <f>IFERROR(IF(VLOOKUP($A65,'Macro '!$A$4:$AB$209,N$1,0)=0,"",VLOOKUP($A65,'Macro '!$A$4:$AB$209,N$1,0)),"")</f>
        <v/>
      </c>
      <c r="O65" s="1298" t="str">
        <f>IFERROR(IF(VLOOKUP($A65,'Macro '!$A$4:$AB$209,O$1,0)=0,"",VLOOKUP($A65,'Macro '!$A$4:$AB$209,O$1,0)),"")</f>
        <v/>
      </c>
      <c r="P65" s="1298" t="str">
        <f>IFERROR(IF(VLOOKUP($A65,'Macro '!$A$4:$AB$209,P$1,0)=0,"",VLOOKUP($A65,'Macro '!$A$4:$AB$209,P$1,0)),"")</f>
        <v/>
      </c>
      <c r="Q65" s="1298" t="str">
        <f>IFERROR(IF(VLOOKUP($A65,'Macro '!$A$4:$AB$209,Q$1,0)=0,"",VLOOKUP($A65,'Macro '!$A$4:$AB$209,Q$1,0)),"")</f>
        <v/>
      </c>
    </row>
    <row r="66" spans="1:17">
      <c r="A66" s="1264" t="s">
        <v>353</v>
      </c>
      <c r="B66" s="1290" t="s">
        <v>1080</v>
      </c>
      <c r="C66" s="1420" t="str">
        <f>IFERROR(IF(VLOOKUP($A66,'Macro '!$A$4:$AA$209,C$1,0)=0,"",VLOOKUP($A66,'Macro '!$A$4:$AA$209,C$1,0)),"")</f>
        <v>ktoe</v>
      </c>
      <c r="D66" s="1298" t="str">
        <f>IFERROR(IF(VLOOKUP($A66,'Macro '!$A$4:$AB$209,D$1,0)=0,"",VLOOKUP($A66,'Macro '!$A$4:$AB$209,D$1,0)),"")</f>
        <v/>
      </c>
      <c r="E66" s="1298" t="str">
        <f>IFERROR(IF(VLOOKUP($A66,'Macro '!$A$4:$AB$209,E$1,0)=0,"",VLOOKUP($A66,'Macro '!$A$4:$AB$209,E$1,0)),"")</f>
        <v/>
      </c>
      <c r="F66" s="1298" t="str">
        <f>IFERROR(IF(VLOOKUP($A66,'Macro '!$A$4:$AB$209,F$1,0)=0,"",VLOOKUP($A66,'Macro '!$A$4:$AB$209,F$1,0)),"")</f>
        <v/>
      </c>
      <c r="G66" s="1298" t="str">
        <f>IFERROR(IF(VLOOKUP($A66,'Macro '!$A$4:$AB$209,G$1,0)=0,"",VLOOKUP($A66,'Macro '!$A$4:$AB$209,G$1,0)),"")</f>
        <v/>
      </c>
      <c r="H66" s="1298" t="str">
        <f>IFERROR(IF(VLOOKUP($A66,'Macro '!$A$4:$AB$209,H$1,0)=0,"",VLOOKUP($A66,'Macro '!$A$4:$AB$209,H$1,0)),"")</f>
        <v/>
      </c>
      <c r="I66" s="1298" t="str">
        <f>IFERROR(IF(VLOOKUP($A66,'Macro '!$A$4:$AB$209,I$1,0)=0,"",VLOOKUP($A66,'Macro '!$A$4:$AB$209,I$1,0)),"")</f>
        <v/>
      </c>
      <c r="J66" s="1298" t="str">
        <f>IFERROR(IF(VLOOKUP($A66,'Macro '!$A$4:$AB$209,J$1,0)=0,"",VLOOKUP($A66,'Macro '!$A$4:$AB$209,J$1,0)),"")</f>
        <v/>
      </c>
      <c r="K66" s="1298" t="str">
        <f>IFERROR(IF(VLOOKUP($A66,'Macro '!$A$4:$AB$209,K$1,0)=0,"",VLOOKUP($A66,'Macro '!$A$4:$AB$209,K$1,0)),"")</f>
        <v/>
      </c>
      <c r="L66" s="1298" t="str">
        <f>IFERROR(IF(VLOOKUP($A66,'Macro '!$A$4:$AB$209,L$1,0)=0,"",VLOOKUP($A66,'Macro '!$A$4:$AB$209,L$1,0)),"")</f>
        <v/>
      </c>
      <c r="M66" s="1298" t="str">
        <f>IFERROR(IF(VLOOKUP($A66,'Macro '!$A$4:$AB$209,M$1,0)=0,"",VLOOKUP($A66,'Macro '!$A$4:$AB$209,M$1,0)),"")</f>
        <v/>
      </c>
      <c r="N66" s="1298" t="str">
        <f>IFERROR(IF(VLOOKUP($A66,'Macro '!$A$4:$AB$209,N$1,0)=0,"",VLOOKUP($A66,'Macro '!$A$4:$AB$209,N$1,0)),"")</f>
        <v/>
      </c>
      <c r="O66" s="1298" t="str">
        <f>IFERROR(IF(VLOOKUP($A66,'Macro '!$A$4:$AB$209,O$1,0)=0,"",VLOOKUP($A66,'Macro '!$A$4:$AB$209,O$1,0)),"")</f>
        <v/>
      </c>
      <c r="P66" s="1298" t="str">
        <f>IFERROR(IF(VLOOKUP($A66,'Macro '!$A$4:$AB$209,P$1,0)=0,"",VLOOKUP($A66,'Macro '!$A$4:$AB$209,P$1,0)),"")</f>
        <v/>
      </c>
      <c r="Q66" s="1298" t="str">
        <f>IFERROR(IF(VLOOKUP($A66,'Macro '!$A$4:$AB$209,Q$1,0)=0,"",VLOOKUP($A66,'Macro '!$A$4:$AB$209,Q$1,0)),"")</f>
        <v/>
      </c>
    </row>
    <row r="67" spans="1:17">
      <c r="A67" s="515" t="s">
        <v>601</v>
      </c>
      <c r="B67" s="1290" t="s">
        <v>1080</v>
      </c>
      <c r="C67" s="1420" t="str">
        <f>IFERROR(IF(VLOOKUP($A67,'Macro '!$A$4:$AA$209,C$1,0)=0,"",VLOOKUP($A67,'Macro '!$A$4:$AA$209,C$1,0)),"")</f>
        <v>ktoe</v>
      </c>
      <c r="D67" s="1298" t="str">
        <f>IFERROR(IF(VLOOKUP($A67,'Macro '!$A$4:$AB$209,D$1,0)=0,"",VLOOKUP($A67,'Macro '!$A$4:$AB$209,D$1,0)),"")</f>
        <v/>
      </c>
      <c r="E67" s="1298" t="str">
        <f>IFERROR(IF(VLOOKUP($A67,'Macro '!$A$4:$AB$209,E$1,0)=0,"",VLOOKUP($A67,'Macro '!$A$4:$AB$209,E$1,0)),"")</f>
        <v/>
      </c>
      <c r="F67" s="1298" t="str">
        <f>IFERROR(IF(VLOOKUP($A67,'Macro '!$A$4:$AB$209,F$1,0)=0,"",VLOOKUP($A67,'Macro '!$A$4:$AB$209,F$1,0)),"")</f>
        <v/>
      </c>
      <c r="G67" s="1298" t="str">
        <f>IFERROR(IF(VLOOKUP($A67,'Macro '!$A$4:$AB$209,G$1,0)=0,"",VLOOKUP($A67,'Macro '!$A$4:$AB$209,G$1,0)),"")</f>
        <v/>
      </c>
      <c r="H67" s="1298" t="str">
        <f>IFERROR(IF(VLOOKUP($A67,'Macro '!$A$4:$AB$209,H$1,0)=0,"",VLOOKUP($A67,'Macro '!$A$4:$AB$209,H$1,0)),"")</f>
        <v/>
      </c>
      <c r="I67" s="1298" t="str">
        <f>IFERROR(IF(VLOOKUP($A67,'Macro '!$A$4:$AB$209,I$1,0)=0,"",VLOOKUP($A67,'Macro '!$A$4:$AB$209,I$1,0)),"")</f>
        <v/>
      </c>
      <c r="J67" s="1298" t="str">
        <f>IFERROR(IF(VLOOKUP($A67,'Macro '!$A$4:$AB$209,J$1,0)=0,"",VLOOKUP($A67,'Macro '!$A$4:$AB$209,J$1,0)),"")</f>
        <v/>
      </c>
      <c r="K67" s="1298" t="str">
        <f>IFERROR(IF(VLOOKUP($A67,'Macro '!$A$4:$AB$209,K$1,0)=0,"",VLOOKUP($A67,'Macro '!$A$4:$AB$209,K$1,0)),"")</f>
        <v/>
      </c>
      <c r="L67" s="1298" t="str">
        <f>IFERROR(IF(VLOOKUP($A67,'Macro '!$A$4:$AB$209,L$1,0)=0,"",VLOOKUP($A67,'Macro '!$A$4:$AB$209,L$1,0)),"")</f>
        <v/>
      </c>
      <c r="M67" s="1298" t="str">
        <f>IFERROR(IF(VLOOKUP($A67,'Macro '!$A$4:$AB$209,M$1,0)=0,"",VLOOKUP($A67,'Macro '!$A$4:$AB$209,M$1,0)),"")</f>
        <v/>
      </c>
      <c r="N67" s="1298" t="str">
        <f>IFERROR(IF(VLOOKUP($A67,'Macro '!$A$4:$AB$209,N$1,0)=0,"",VLOOKUP($A67,'Macro '!$A$4:$AB$209,N$1,0)),"")</f>
        <v/>
      </c>
      <c r="O67" s="1298" t="str">
        <f>IFERROR(IF(VLOOKUP($A67,'Macro '!$A$4:$AB$209,O$1,0)=0,"",VLOOKUP($A67,'Macro '!$A$4:$AB$209,O$1,0)),"")</f>
        <v/>
      </c>
      <c r="P67" s="1298" t="str">
        <f>IFERROR(IF(VLOOKUP($A67,'Macro '!$A$4:$AB$209,P$1,0)=0,"",VLOOKUP($A67,'Macro '!$A$4:$AB$209,P$1,0)),"")</f>
        <v/>
      </c>
      <c r="Q67" s="1298" t="str">
        <f>IFERROR(IF(VLOOKUP($A67,'Macro '!$A$4:$AB$209,Q$1,0)=0,"",VLOOKUP($A67,'Macro '!$A$4:$AB$209,Q$1,0)),"")</f>
        <v/>
      </c>
    </row>
    <row r="68" spans="1:17">
      <c r="A68" s="515" t="s">
        <v>600</v>
      </c>
      <c r="B68" s="1290" t="s">
        <v>1080</v>
      </c>
      <c r="C68" s="1420" t="str">
        <f>IFERROR(IF(VLOOKUP($A68,'Macro '!$A$4:$AA$209,C$1,0)=0,"",VLOOKUP($A68,'Macro '!$A$4:$AA$209,C$1,0)),"")</f>
        <v>ktoe</v>
      </c>
      <c r="D68" s="1298" t="str">
        <f>IFERROR(IF(VLOOKUP($A68,'Macro '!$A$4:$AB$209,D$1,0)=0,"",VLOOKUP($A68,'Macro '!$A$4:$AB$209,D$1,0)),"")</f>
        <v/>
      </c>
      <c r="E68" s="1298" t="str">
        <f>IFERROR(IF(VLOOKUP($A68,'Macro '!$A$4:$AB$209,E$1,0)=0,"",VLOOKUP($A68,'Macro '!$A$4:$AB$209,E$1,0)),"")</f>
        <v/>
      </c>
      <c r="F68" s="1298" t="str">
        <f>IFERROR(IF(VLOOKUP($A68,'Macro '!$A$4:$AB$209,F$1,0)=0,"",VLOOKUP($A68,'Macro '!$A$4:$AB$209,F$1,0)),"")</f>
        <v/>
      </c>
      <c r="G68" s="1298" t="str">
        <f>IFERROR(IF(VLOOKUP($A68,'Macro '!$A$4:$AB$209,G$1,0)=0,"",VLOOKUP($A68,'Macro '!$A$4:$AB$209,G$1,0)),"")</f>
        <v/>
      </c>
      <c r="H68" s="1298" t="str">
        <f>IFERROR(IF(VLOOKUP($A68,'Macro '!$A$4:$AB$209,H$1,0)=0,"",VLOOKUP($A68,'Macro '!$A$4:$AB$209,H$1,0)),"")</f>
        <v/>
      </c>
      <c r="I68" s="1298" t="str">
        <f>IFERROR(IF(VLOOKUP($A68,'Macro '!$A$4:$AB$209,I$1,0)=0,"",VLOOKUP($A68,'Macro '!$A$4:$AB$209,I$1,0)),"")</f>
        <v/>
      </c>
      <c r="J68" s="1298" t="str">
        <f>IFERROR(IF(VLOOKUP($A68,'Macro '!$A$4:$AB$209,J$1,0)=0,"",VLOOKUP($A68,'Macro '!$A$4:$AB$209,J$1,0)),"")</f>
        <v/>
      </c>
      <c r="K68" s="1298" t="str">
        <f>IFERROR(IF(VLOOKUP($A68,'Macro '!$A$4:$AB$209,K$1,0)=0,"",VLOOKUP($A68,'Macro '!$A$4:$AB$209,K$1,0)),"")</f>
        <v/>
      </c>
      <c r="L68" s="1298" t="str">
        <f>IFERROR(IF(VLOOKUP($A68,'Macro '!$A$4:$AB$209,L$1,0)=0,"",VLOOKUP($A68,'Macro '!$A$4:$AB$209,L$1,0)),"")</f>
        <v/>
      </c>
      <c r="M68" s="1298" t="str">
        <f>IFERROR(IF(VLOOKUP($A68,'Macro '!$A$4:$AB$209,M$1,0)=0,"",VLOOKUP($A68,'Macro '!$A$4:$AB$209,M$1,0)),"")</f>
        <v/>
      </c>
      <c r="N68" s="1298" t="str">
        <f>IFERROR(IF(VLOOKUP($A68,'Macro '!$A$4:$AB$209,N$1,0)=0,"",VLOOKUP($A68,'Macro '!$A$4:$AB$209,N$1,0)),"")</f>
        <v/>
      </c>
      <c r="O68" s="1298" t="str">
        <f>IFERROR(IF(VLOOKUP($A68,'Macro '!$A$4:$AB$209,O$1,0)=0,"",VLOOKUP($A68,'Macro '!$A$4:$AB$209,O$1,0)),"")</f>
        <v/>
      </c>
      <c r="P68" s="1298" t="str">
        <f>IFERROR(IF(VLOOKUP($A68,'Macro '!$A$4:$AB$209,P$1,0)=0,"",VLOOKUP($A68,'Macro '!$A$4:$AB$209,P$1,0)),"")</f>
        <v/>
      </c>
      <c r="Q68" s="1298" t="str">
        <f>IFERROR(IF(VLOOKUP($A68,'Macro '!$A$4:$AB$209,Q$1,0)=0,"",VLOOKUP($A68,'Macro '!$A$4:$AB$209,Q$1,0)),"")</f>
        <v/>
      </c>
    </row>
    <row r="69" spans="1:17">
      <c r="A69" s="1264" t="s">
        <v>657</v>
      </c>
      <c r="B69" s="1290" t="s">
        <v>1080</v>
      </c>
      <c r="C69" s="1420" t="str">
        <f>IFERROR(IF(VLOOKUP($A69,'Macro '!$A$4:$AA$209,C$1,0)=0,"",VLOOKUP($A69,'Macro '!$A$4:$AA$209,C$1,0)),"")</f>
        <v>ktoe</v>
      </c>
      <c r="D69" s="1298" t="str">
        <f>IFERROR(IF(VLOOKUP($A69,'Macro '!$A$4:$AB$209,D$1,0)=0,"",VLOOKUP($A69,'Macro '!$A$4:$AB$209,D$1,0)),"")</f>
        <v/>
      </c>
      <c r="E69" s="1298" t="str">
        <f>IFERROR(IF(VLOOKUP($A69,'Macro '!$A$4:$AB$209,E$1,0)=0,"",VLOOKUP($A69,'Macro '!$A$4:$AB$209,E$1,0)),"")</f>
        <v/>
      </c>
      <c r="F69" s="1298" t="str">
        <f>IFERROR(IF(VLOOKUP($A69,'Macro '!$A$4:$AB$209,F$1,0)=0,"",VLOOKUP($A69,'Macro '!$A$4:$AB$209,F$1,0)),"")</f>
        <v/>
      </c>
      <c r="G69" s="1298" t="str">
        <f>IFERROR(IF(VLOOKUP($A69,'Macro '!$A$4:$AB$209,G$1,0)=0,"",VLOOKUP($A69,'Macro '!$A$4:$AB$209,G$1,0)),"")</f>
        <v/>
      </c>
      <c r="H69" s="1298" t="str">
        <f>IFERROR(IF(VLOOKUP($A69,'Macro '!$A$4:$AB$209,H$1,0)=0,"",VLOOKUP($A69,'Macro '!$A$4:$AB$209,H$1,0)),"")</f>
        <v/>
      </c>
      <c r="I69" s="1298" t="str">
        <f>IFERROR(IF(VLOOKUP($A69,'Macro '!$A$4:$AB$209,I$1,0)=0,"",VLOOKUP($A69,'Macro '!$A$4:$AB$209,I$1,0)),"")</f>
        <v/>
      </c>
      <c r="J69" s="1298" t="str">
        <f>IFERROR(IF(VLOOKUP($A69,'Macro '!$A$4:$AB$209,J$1,0)=0,"",VLOOKUP($A69,'Macro '!$A$4:$AB$209,J$1,0)),"")</f>
        <v/>
      </c>
      <c r="K69" s="1298" t="str">
        <f>IFERROR(IF(VLOOKUP($A69,'Macro '!$A$4:$AB$209,K$1,0)=0,"",VLOOKUP($A69,'Macro '!$A$4:$AB$209,K$1,0)),"")</f>
        <v/>
      </c>
      <c r="L69" s="1298" t="str">
        <f>IFERROR(IF(VLOOKUP($A69,'Macro '!$A$4:$AB$209,L$1,0)=0,"",VLOOKUP($A69,'Macro '!$A$4:$AB$209,L$1,0)),"")</f>
        <v/>
      </c>
      <c r="M69" s="1298" t="str">
        <f>IFERROR(IF(VLOOKUP($A69,'Macro '!$A$4:$AB$209,M$1,0)=0,"",VLOOKUP($A69,'Macro '!$A$4:$AB$209,M$1,0)),"")</f>
        <v/>
      </c>
      <c r="N69" s="1298" t="str">
        <f>IFERROR(IF(VLOOKUP($A69,'Macro '!$A$4:$AB$209,N$1,0)=0,"",VLOOKUP($A69,'Macro '!$A$4:$AB$209,N$1,0)),"")</f>
        <v/>
      </c>
      <c r="O69" s="1298" t="str">
        <f>IFERROR(IF(VLOOKUP($A69,'Macro '!$A$4:$AB$209,O$1,0)=0,"",VLOOKUP($A69,'Macro '!$A$4:$AB$209,O$1,0)),"")</f>
        <v/>
      </c>
      <c r="P69" s="1298" t="str">
        <f>IFERROR(IF(VLOOKUP($A69,'Macro '!$A$4:$AB$209,P$1,0)=0,"",VLOOKUP($A69,'Macro '!$A$4:$AB$209,P$1,0)),"")</f>
        <v/>
      </c>
      <c r="Q69" s="1298" t="str">
        <f>IFERROR(IF(VLOOKUP($A69,'Macro '!$A$4:$AB$209,Q$1,0)=0,"",VLOOKUP($A69,'Macro '!$A$4:$AB$209,Q$1,0)),"")</f>
        <v/>
      </c>
    </row>
    <row r="70" spans="1:17">
      <c r="A70" s="1264" t="s">
        <v>658</v>
      </c>
      <c r="B70" s="1290" t="s">
        <v>1080</v>
      </c>
      <c r="C70" s="1420" t="str">
        <f>IFERROR(IF(VLOOKUP($A70,'Macro '!$A$4:$AA$209,C$1,0)=0,"",VLOOKUP($A70,'Macro '!$A$4:$AA$209,C$1,0)),"")</f>
        <v>ktoe</v>
      </c>
      <c r="D70" s="1298" t="str">
        <f>IFERROR(IF(VLOOKUP($A70,'Macro '!$A$4:$AB$209,D$1,0)=0,"",VLOOKUP($A70,'Macro '!$A$4:$AB$209,D$1,0)),"")</f>
        <v/>
      </c>
      <c r="E70" s="1298" t="str">
        <f>IFERROR(IF(VLOOKUP($A70,'Macro '!$A$4:$AB$209,E$1,0)=0,"",VLOOKUP($A70,'Macro '!$A$4:$AB$209,E$1,0)),"")</f>
        <v/>
      </c>
      <c r="F70" s="1298" t="str">
        <f>IFERROR(IF(VLOOKUP($A70,'Macro '!$A$4:$AB$209,F$1,0)=0,"",VLOOKUP($A70,'Macro '!$A$4:$AB$209,F$1,0)),"")</f>
        <v/>
      </c>
      <c r="G70" s="1298" t="str">
        <f>IFERROR(IF(VLOOKUP($A70,'Macro '!$A$4:$AB$209,G$1,0)=0,"",VLOOKUP($A70,'Macro '!$A$4:$AB$209,G$1,0)),"")</f>
        <v/>
      </c>
      <c r="H70" s="1298" t="str">
        <f>IFERROR(IF(VLOOKUP($A70,'Macro '!$A$4:$AB$209,H$1,0)=0,"",VLOOKUP($A70,'Macro '!$A$4:$AB$209,H$1,0)),"")</f>
        <v/>
      </c>
      <c r="I70" s="1298" t="str">
        <f>IFERROR(IF(VLOOKUP($A70,'Macro '!$A$4:$AB$209,I$1,0)=0,"",VLOOKUP($A70,'Macro '!$A$4:$AB$209,I$1,0)),"")</f>
        <v/>
      </c>
      <c r="J70" s="1298" t="str">
        <f>IFERROR(IF(VLOOKUP($A70,'Macro '!$A$4:$AB$209,J$1,0)=0,"",VLOOKUP($A70,'Macro '!$A$4:$AB$209,J$1,0)),"")</f>
        <v/>
      </c>
      <c r="K70" s="1298" t="str">
        <f>IFERROR(IF(VLOOKUP($A70,'Macro '!$A$4:$AB$209,K$1,0)=0,"",VLOOKUP($A70,'Macro '!$A$4:$AB$209,K$1,0)),"")</f>
        <v/>
      </c>
      <c r="L70" s="1298" t="str">
        <f>IFERROR(IF(VLOOKUP($A70,'Macro '!$A$4:$AB$209,L$1,0)=0,"",VLOOKUP($A70,'Macro '!$A$4:$AB$209,L$1,0)),"")</f>
        <v/>
      </c>
      <c r="M70" s="1298" t="str">
        <f>IFERROR(IF(VLOOKUP($A70,'Macro '!$A$4:$AB$209,M$1,0)=0,"",VLOOKUP($A70,'Macro '!$A$4:$AB$209,M$1,0)),"")</f>
        <v/>
      </c>
      <c r="N70" s="1298" t="str">
        <f>IFERROR(IF(VLOOKUP($A70,'Macro '!$A$4:$AB$209,N$1,0)=0,"",VLOOKUP($A70,'Macro '!$A$4:$AB$209,N$1,0)),"")</f>
        <v/>
      </c>
      <c r="O70" s="1298" t="str">
        <f>IFERROR(IF(VLOOKUP($A70,'Macro '!$A$4:$AB$209,O$1,0)=0,"",VLOOKUP($A70,'Macro '!$A$4:$AB$209,O$1,0)),"")</f>
        <v/>
      </c>
      <c r="P70" s="1298" t="str">
        <f>IFERROR(IF(VLOOKUP($A70,'Macro '!$A$4:$AB$209,P$1,0)=0,"",VLOOKUP($A70,'Macro '!$A$4:$AB$209,P$1,0)),"")</f>
        <v/>
      </c>
      <c r="Q70" s="1298" t="str">
        <f>IFERROR(IF(VLOOKUP($A70,'Macro '!$A$4:$AB$209,Q$1,0)=0,"",VLOOKUP($A70,'Macro '!$A$4:$AB$209,Q$1,0)),"")</f>
        <v/>
      </c>
    </row>
    <row r="71" spans="1:17">
      <c r="A71" s="1264" t="s">
        <v>1027</v>
      </c>
      <c r="B71" s="1290" t="s">
        <v>1080</v>
      </c>
      <c r="C71" s="1420" t="str">
        <f>IFERROR(IF(VLOOKUP($A71,'Macro '!$A$4:$AA$209,C$1,0)=0,"",VLOOKUP($A71,'Macro '!$A$4:$AA$209,C$1,0)),"")</f>
        <v>ktoe</v>
      </c>
      <c r="D71" s="1298" t="str">
        <f>IFERROR(IF(VLOOKUP($A71,'Macro '!$A$4:$AB$209,D$1,0)=0,"",VLOOKUP($A71,'Macro '!$A$4:$AB$209,D$1,0)),"")</f>
        <v/>
      </c>
      <c r="E71" s="1298" t="str">
        <f>IFERROR(IF(VLOOKUP($A71,'Macro '!$A$4:$AB$209,E$1,0)=0,"",VLOOKUP($A71,'Macro '!$A$4:$AB$209,E$1,0)),"")</f>
        <v/>
      </c>
      <c r="F71" s="1298" t="str">
        <f>IFERROR(IF(VLOOKUP($A71,'Macro '!$A$4:$AB$209,F$1,0)=0,"",VLOOKUP($A71,'Macro '!$A$4:$AB$209,F$1,0)),"")</f>
        <v/>
      </c>
      <c r="G71" s="1298" t="str">
        <f>IFERROR(IF(VLOOKUP($A71,'Macro '!$A$4:$AB$209,G$1,0)=0,"",VLOOKUP($A71,'Macro '!$A$4:$AB$209,G$1,0)),"")</f>
        <v/>
      </c>
      <c r="H71" s="1298" t="str">
        <f>IFERROR(IF(VLOOKUP($A71,'Macro '!$A$4:$AB$209,H$1,0)=0,"",VLOOKUP($A71,'Macro '!$A$4:$AB$209,H$1,0)),"")</f>
        <v/>
      </c>
      <c r="I71" s="1298" t="str">
        <f>IFERROR(IF(VLOOKUP($A71,'Macro '!$A$4:$AB$209,I$1,0)=0,"",VLOOKUP($A71,'Macro '!$A$4:$AB$209,I$1,0)),"")</f>
        <v/>
      </c>
      <c r="J71" s="1298" t="str">
        <f>IFERROR(IF(VLOOKUP($A71,'Macro '!$A$4:$AB$209,J$1,0)=0,"",VLOOKUP($A71,'Macro '!$A$4:$AB$209,J$1,0)),"")</f>
        <v/>
      </c>
      <c r="K71" s="1298" t="str">
        <f>IFERROR(IF(VLOOKUP($A71,'Macro '!$A$4:$AB$209,K$1,0)=0,"",VLOOKUP($A71,'Macro '!$A$4:$AB$209,K$1,0)),"")</f>
        <v/>
      </c>
      <c r="L71" s="1298" t="str">
        <f>IFERROR(IF(VLOOKUP($A71,'Macro '!$A$4:$AB$209,L$1,0)=0,"",VLOOKUP($A71,'Macro '!$A$4:$AB$209,L$1,0)),"")</f>
        <v/>
      </c>
      <c r="M71" s="1298" t="str">
        <f>IFERROR(IF(VLOOKUP($A71,'Macro '!$A$4:$AB$209,M$1,0)=0,"",VLOOKUP($A71,'Macro '!$A$4:$AB$209,M$1,0)),"")</f>
        <v/>
      </c>
      <c r="N71" s="1298" t="str">
        <f>IFERROR(IF(VLOOKUP($A71,'Macro '!$A$4:$AB$209,N$1,0)=0,"",VLOOKUP($A71,'Macro '!$A$4:$AB$209,N$1,0)),"")</f>
        <v/>
      </c>
      <c r="O71" s="1298" t="str">
        <f>IFERROR(IF(VLOOKUP($A71,'Macro '!$A$4:$AB$209,O$1,0)=0,"",VLOOKUP($A71,'Macro '!$A$4:$AB$209,O$1,0)),"")</f>
        <v/>
      </c>
      <c r="P71" s="1298" t="str">
        <f>IFERROR(IF(VLOOKUP($A71,'Macro '!$A$4:$AB$209,P$1,0)=0,"",VLOOKUP($A71,'Macro '!$A$4:$AB$209,P$1,0)),"")</f>
        <v/>
      </c>
      <c r="Q71" s="1298" t="str">
        <f>IFERROR(IF(VLOOKUP($A71,'Macro '!$A$4:$AB$209,Q$1,0)=0,"",VLOOKUP($A71,'Macro '!$A$4:$AB$209,Q$1,0)),"")</f>
        <v/>
      </c>
    </row>
    <row r="72" spans="1:17">
      <c r="A72" s="1264" t="s">
        <v>473</v>
      </c>
      <c r="B72" s="1290" t="s">
        <v>1080</v>
      </c>
      <c r="C72" s="1420" t="str">
        <f>IFERROR(IF(VLOOKUP($A72,'Macro '!$A$4:$AA$209,C$1,0)=0,"",VLOOKUP($A72,'Macro '!$A$4:$AA$209,C$1,0)),"")</f>
        <v>ktoe</v>
      </c>
      <c r="D72" s="1298" t="str">
        <f>IFERROR(IF(VLOOKUP($A72,'Macro '!$A$4:$AB$209,D$1,0)=0,"",VLOOKUP($A72,'Macro '!$A$4:$AB$209,D$1,0)),"")</f>
        <v/>
      </c>
      <c r="E72" s="1298" t="str">
        <f>IFERROR(IF(VLOOKUP($A72,'Macro '!$A$4:$AB$209,E$1,0)=0,"",VLOOKUP($A72,'Macro '!$A$4:$AB$209,E$1,0)),"")</f>
        <v/>
      </c>
      <c r="F72" s="1298" t="str">
        <f>IFERROR(IF(VLOOKUP($A72,'Macro '!$A$4:$AB$209,F$1,0)=0,"",VLOOKUP($A72,'Macro '!$A$4:$AB$209,F$1,0)),"")</f>
        <v/>
      </c>
      <c r="G72" s="1298" t="str">
        <f>IFERROR(IF(VLOOKUP($A72,'Macro '!$A$4:$AB$209,G$1,0)=0,"",VLOOKUP($A72,'Macro '!$A$4:$AB$209,G$1,0)),"")</f>
        <v/>
      </c>
      <c r="H72" s="1298" t="str">
        <f>IFERROR(IF(VLOOKUP($A72,'Macro '!$A$4:$AB$209,H$1,0)=0,"",VLOOKUP($A72,'Macro '!$A$4:$AB$209,H$1,0)),"")</f>
        <v/>
      </c>
      <c r="I72" s="1298" t="str">
        <f>IFERROR(IF(VLOOKUP($A72,'Macro '!$A$4:$AB$209,I$1,0)=0,"",VLOOKUP($A72,'Macro '!$A$4:$AB$209,I$1,0)),"")</f>
        <v/>
      </c>
      <c r="J72" s="1298" t="str">
        <f>IFERROR(IF(VLOOKUP($A72,'Macro '!$A$4:$AB$209,J$1,0)=0,"",VLOOKUP($A72,'Macro '!$A$4:$AB$209,J$1,0)),"")</f>
        <v/>
      </c>
      <c r="K72" s="1298" t="str">
        <f>IFERROR(IF(VLOOKUP($A72,'Macro '!$A$4:$AB$209,K$1,0)=0,"",VLOOKUP($A72,'Macro '!$A$4:$AB$209,K$1,0)),"")</f>
        <v/>
      </c>
      <c r="L72" s="1298" t="str">
        <f>IFERROR(IF(VLOOKUP($A72,'Macro '!$A$4:$AB$209,L$1,0)=0,"",VLOOKUP($A72,'Macro '!$A$4:$AB$209,L$1,0)),"")</f>
        <v/>
      </c>
      <c r="M72" s="1298" t="str">
        <f>IFERROR(IF(VLOOKUP($A72,'Macro '!$A$4:$AB$209,M$1,0)=0,"",VLOOKUP($A72,'Macro '!$A$4:$AB$209,M$1,0)),"")</f>
        <v/>
      </c>
      <c r="N72" s="1298" t="str">
        <f>IFERROR(IF(VLOOKUP($A72,'Macro '!$A$4:$AB$209,N$1,0)=0,"",VLOOKUP($A72,'Macro '!$A$4:$AB$209,N$1,0)),"")</f>
        <v/>
      </c>
      <c r="O72" s="1298" t="str">
        <f>IFERROR(IF(VLOOKUP($A72,'Macro '!$A$4:$AB$209,O$1,0)=0,"",VLOOKUP($A72,'Macro '!$A$4:$AB$209,O$1,0)),"")</f>
        <v/>
      </c>
      <c r="P72" s="1298" t="str">
        <f>IFERROR(IF(VLOOKUP($A72,'Macro '!$A$4:$AB$209,P$1,0)=0,"",VLOOKUP($A72,'Macro '!$A$4:$AB$209,P$1,0)),"")</f>
        <v/>
      </c>
      <c r="Q72" s="1298" t="str">
        <f>IFERROR(IF(VLOOKUP($A72,'Macro '!$A$4:$AB$209,Q$1,0)=0,"",VLOOKUP($A72,'Macro '!$A$4:$AB$209,Q$1,0)),"")</f>
        <v/>
      </c>
    </row>
    <row r="73" spans="1:17">
      <c r="A73" s="1264" t="s">
        <v>509</v>
      </c>
      <c r="B73" s="1290" t="s">
        <v>1080</v>
      </c>
      <c r="C73" s="1420" t="str">
        <f>IFERROR(IF(VLOOKUP($A73,'Macro '!$A$4:$AA$209,C$1,0)=0,"",VLOOKUP($A73,'Macro '!$A$4:$AA$209,C$1,0)),"")</f>
        <v>ktoe</v>
      </c>
      <c r="D73" s="1298" t="str">
        <f>IFERROR(IF(VLOOKUP($A73,'Macro '!$A$4:$AB$209,D$1,0)=0,"",VLOOKUP($A73,'Macro '!$A$4:$AB$209,D$1,0)),"")</f>
        <v/>
      </c>
      <c r="E73" s="1298" t="str">
        <f>IFERROR(IF(VLOOKUP($A73,'Macro '!$A$4:$AB$209,E$1,0)=0,"",VLOOKUP($A73,'Macro '!$A$4:$AB$209,E$1,0)),"")</f>
        <v/>
      </c>
      <c r="F73" s="1298" t="str">
        <f>IFERROR(IF(VLOOKUP($A73,'Macro '!$A$4:$AB$209,F$1,0)=0,"",VLOOKUP($A73,'Macro '!$A$4:$AB$209,F$1,0)),"")</f>
        <v/>
      </c>
      <c r="G73" s="1298" t="str">
        <f>IFERROR(IF(VLOOKUP($A73,'Macro '!$A$4:$AB$209,G$1,0)=0,"",VLOOKUP($A73,'Macro '!$A$4:$AB$209,G$1,0)),"")</f>
        <v/>
      </c>
      <c r="H73" s="1298" t="str">
        <f>IFERROR(IF(VLOOKUP($A73,'Macro '!$A$4:$AB$209,H$1,0)=0,"",VLOOKUP($A73,'Macro '!$A$4:$AB$209,H$1,0)),"")</f>
        <v/>
      </c>
      <c r="I73" s="1298" t="str">
        <f>IFERROR(IF(VLOOKUP($A73,'Macro '!$A$4:$AB$209,I$1,0)=0,"",VLOOKUP($A73,'Macro '!$A$4:$AB$209,I$1,0)),"")</f>
        <v/>
      </c>
      <c r="J73" s="1298" t="str">
        <f>IFERROR(IF(VLOOKUP($A73,'Macro '!$A$4:$AB$209,J$1,0)=0,"",VLOOKUP($A73,'Macro '!$A$4:$AB$209,J$1,0)),"")</f>
        <v/>
      </c>
      <c r="K73" s="1298" t="str">
        <f>IFERROR(IF(VLOOKUP($A73,'Macro '!$A$4:$AB$209,K$1,0)=0,"",VLOOKUP($A73,'Macro '!$A$4:$AB$209,K$1,0)),"")</f>
        <v/>
      </c>
      <c r="L73" s="1298" t="str">
        <f>IFERROR(IF(VLOOKUP($A73,'Macro '!$A$4:$AB$209,L$1,0)=0,"",VLOOKUP($A73,'Macro '!$A$4:$AB$209,L$1,0)),"")</f>
        <v/>
      </c>
      <c r="M73" s="1298" t="str">
        <f>IFERROR(IF(VLOOKUP($A73,'Macro '!$A$4:$AB$209,M$1,0)=0,"",VLOOKUP($A73,'Macro '!$A$4:$AB$209,M$1,0)),"")</f>
        <v/>
      </c>
      <c r="N73" s="1298" t="str">
        <f>IFERROR(IF(VLOOKUP($A73,'Macro '!$A$4:$AB$209,N$1,0)=0,"",VLOOKUP($A73,'Macro '!$A$4:$AB$209,N$1,0)),"")</f>
        <v/>
      </c>
      <c r="O73" s="1298" t="str">
        <f>IFERROR(IF(VLOOKUP($A73,'Macro '!$A$4:$AB$209,O$1,0)=0,"",VLOOKUP($A73,'Macro '!$A$4:$AB$209,O$1,0)),"")</f>
        <v/>
      </c>
      <c r="P73" s="1298" t="str">
        <f>IFERROR(IF(VLOOKUP($A73,'Macro '!$A$4:$AB$209,P$1,0)=0,"",VLOOKUP($A73,'Macro '!$A$4:$AB$209,P$1,0)),"")</f>
        <v/>
      </c>
      <c r="Q73" s="1298" t="str">
        <f>IFERROR(IF(VLOOKUP($A73,'Macro '!$A$4:$AB$209,Q$1,0)=0,"",VLOOKUP($A73,'Macro '!$A$4:$AB$209,Q$1,0)),"")</f>
        <v/>
      </c>
    </row>
    <row r="74" spans="1:17">
      <c r="A74" s="1264" t="s">
        <v>1025</v>
      </c>
      <c r="B74" s="1290" t="s">
        <v>1080</v>
      </c>
      <c r="C74" s="1420" t="str">
        <f>IFERROR(IF(VLOOKUP($A74,'Macro '!$A$4:$AA$209,C$1,0)=0,"",VLOOKUP($A74,'Macro '!$A$4:$AA$209,C$1,0)),"")</f>
        <v>ktoe</v>
      </c>
      <c r="D74" s="1298" t="str">
        <f>IFERROR(IF(VLOOKUP($A74,'Macro '!$A$4:$AB$209,D$1,0)=0,"",VLOOKUP($A74,'Macro '!$A$4:$AB$209,D$1,0)),"")</f>
        <v/>
      </c>
      <c r="E74" s="1298" t="str">
        <f>IFERROR(IF(VLOOKUP($A74,'Macro '!$A$4:$AB$209,E$1,0)=0,"",VLOOKUP($A74,'Macro '!$A$4:$AB$209,E$1,0)),"")</f>
        <v/>
      </c>
      <c r="F74" s="1298" t="str">
        <f>IFERROR(IF(VLOOKUP($A74,'Macro '!$A$4:$AB$209,F$1,0)=0,"",VLOOKUP($A74,'Macro '!$A$4:$AB$209,F$1,0)),"")</f>
        <v/>
      </c>
      <c r="G74" s="1298" t="str">
        <f>IFERROR(IF(VLOOKUP($A74,'Macro '!$A$4:$AB$209,G$1,0)=0,"",VLOOKUP($A74,'Macro '!$A$4:$AB$209,G$1,0)),"")</f>
        <v/>
      </c>
      <c r="H74" s="1298" t="str">
        <f>IFERROR(IF(VLOOKUP($A74,'Macro '!$A$4:$AB$209,H$1,0)=0,"",VLOOKUP($A74,'Macro '!$A$4:$AB$209,H$1,0)),"")</f>
        <v/>
      </c>
      <c r="I74" s="1298" t="str">
        <f>IFERROR(IF(VLOOKUP($A74,'Macro '!$A$4:$AB$209,I$1,0)=0,"",VLOOKUP($A74,'Macro '!$A$4:$AB$209,I$1,0)),"")</f>
        <v/>
      </c>
      <c r="J74" s="1298" t="str">
        <f>IFERROR(IF(VLOOKUP($A74,'Macro '!$A$4:$AB$209,J$1,0)=0,"",VLOOKUP($A74,'Macro '!$A$4:$AB$209,J$1,0)),"")</f>
        <v/>
      </c>
      <c r="K74" s="1298" t="str">
        <f>IFERROR(IF(VLOOKUP($A74,'Macro '!$A$4:$AB$209,K$1,0)=0,"",VLOOKUP($A74,'Macro '!$A$4:$AB$209,K$1,0)),"")</f>
        <v/>
      </c>
      <c r="L74" s="1298" t="str">
        <f>IFERROR(IF(VLOOKUP($A74,'Macro '!$A$4:$AB$209,L$1,0)=0,"",VLOOKUP($A74,'Macro '!$A$4:$AB$209,L$1,0)),"")</f>
        <v/>
      </c>
      <c r="M74" s="1298" t="str">
        <f>IFERROR(IF(VLOOKUP($A74,'Macro '!$A$4:$AB$209,M$1,0)=0,"",VLOOKUP($A74,'Macro '!$A$4:$AB$209,M$1,0)),"")</f>
        <v/>
      </c>
      <c r="N74" s="1298" t="str">
        <f>IFERROR(IF(VLOOKUP($A74,'Macro '!$A$4:$AB$209,N$1,0)=0,"",VLOOKUP($A74,'Macro '!$A$4:$AB$209,N$1,0)),"")</f>
        <v/>
      </c>
      <c r="O74" s="1298" t="str">
        <f>IFERROR(IF(VLOOKUP($A74,'Macro '!$A$4:$AB$209,O$1,0)=0,"",VLOOKUP($A74,'Macro '!$A$4:$AB$209,O$1,0)),"")</f>
        <v/>
      </c>
      <c r="P74" s="1298" t="str">
        <f>IFERROR(IF(VLOOKUP($A74,'Macro '!$A$4:$AB$209,P$1,0)=0,"",VLOOKUP($A74,'Macro '!$A$4:$AB$209,P$1,0)),"")</f>
        <v/>
      </c>
      <c r="Q74" s="1298" t="str">
        <f>IFERROR(IF(VLOOKUP($A74,'Macro '!$A$4:$AB$209,Q$1,0)=0,"",VLOOKUP($A74,'Macro '!$A$4:$AB$209,Q$1,0)),"")</f>
        <v/>
      </c>
    </row>
    <row r="75" spans="1:17">
      <c r="A75" s="515" t="s">
        <v>681</v>
      </c>
      <c r="B75" s="1290" t="s">
        <v>1080</v>
      </c>
      <c r="C75" s="1420" t="str">
        <f>IFERROR(IF(VLOOKUP($A75,'Macro '!$A$4:$AA$209,C$1,0)=0,"",VLOOKUP($A75,'Macro '!$A$4:$AA$209,C$1,0)),"")</f>
        <v>ktoe</v>
      </c>
      <c r="D75" s="1298" t="str">
        <f>IFERROR(IF(VLOOKUP($A75,'Macro '!$A$4:$AB$209,D$1,0)=0,"",VLOOKUP($A75,'Macro '!$A$4:$AB$209,D$1,0)),"")</f>
        <v/>
      </c>
      <c r="E75" s="1298" t="str">
        <f>IFERROR(IF(VLOOKUP($A75,'Macro '!$A$4:$AB$209,E$1,0)=0,"",VLOOKUP($A75,'Macro '!$A$4:$AB$209,E$1,0)),"")</f>
        <v/>
      </c>
      <c r="F75" s="1298" t="str">
        <f>IFERROR(IF(VLOOKUP($A75,'Macro '!$A$4:$AB$209,F$1,0)=0,"",VLOOKUP($A75,'Macro '!$A$4:$AB$209,F$1,0)),"")</f>
        <v/>
      </c>
      <c r="G75" s="1298" t="str">
        <f>IFERROR(IF(VLOOKUP($A75,'Macro '!$A$4:$AB$209,G$1,0)=0,"",VLOOKUP($A75,'Macro '!$A$4:$AB$209,G$1,0)),"")</f>
        <v/>
      </c>
      <c r="H75" s="1298" t="str">
        <f>IFERROR(IF(VLOOKUP($A75,'Macro '!$A$4:$AB$209,H$1,0)=0,"",VLOOKUP($A75,'Macro '!$A$4:$AB$209,H$1,0)),"")</f>
        <v/>
      </c>
      <c r="I75" s="1298" t="str">
        <f>IFERROR(IF(VLOOKUP($A75,'Macro '!$A$4:$AB$209,I$1,0)=0,"",VLOOKUP($A75,'Macro '!$A$4:$AB$209,I$1,0)),"")</f>
        <v/>
      </c>
      <c r="J75" s="1298" t="str">
        <f>IFERROR(IF(VLOOKUP($A75,'Macro '!$A$4:$AB$209,J$1,0)=0,"",VLOOKUP($A75,'Macro '!$A$4:$AB$209,J$1,0)),"")</f>
        <v/>
      </c>
      <c r="K75" s="1298" t="str">
        <f>IFERROR(IF(VLOOKUP($A75,'Macro '!$A$4:$AB$209,K$1,0)=0,"",VLOOKUP($A75,'Macro '!$A$4:$AB$209,K$1,0)),"")</f>
        <v/>
      </c>
      <c r="L75" s="1298" t="str">
        <f>IFERROR(IF(VLOOKUP($A75,'Macro '!$A$4:$AB$209,L$1,0)=0,"",VLOOKUP($A75,'Macro '!$A$4:$AB$209,L$1,0)),"")</f>
        <v/>
      </c>
      <c r="M75" s="1298" t="str">
        <f>IFERROR(IF(VLOOKUP($A75,'Macro '!$A$4:$AB$209,M$1,0)=0,"",VLOOKUP($A75,'Macro '!$A$4:$AB$209,M$1,0)),"")</f>
        <v/>
      </c>
      <c r="N75" s="1298" t="str">
        <f>IFERROR(IF(VLOOKUP($A75,'Macro '!$A$4:$AB$209,N$1,0)=0,"",VLOOKUP($A75,'Macro '!$A$4:$AB$209,N$1,0)),"")</f>
        <v/>
      </c>
      <c r="O75" s="1298" t="str">
        <f>IFERROR(IF(VLOOKUP($A75,'Macro '!$A$4:$AB$209,O$1,0)=0,"",VLOOKUP($A75,'Macro '!$A$4:$AB$209,O$1,0)),"")</f>
        <v/>
      </c>
      <c r="P75" s="1298" t="str">
        <f>IFERROR(IF(VLOOKUP($A75,'Macro '!$A$4:$AB$209,P$1,0)=0,"",VLOOKUP($A75,'Macro '!$A$4:$AB$209,P$1,0)),"")</f>
        <v/>
      </c>
      <c r="Q75" s="1298" t="str">
        <f>IFERROR(IF(VLOOKUP($A75,'Macro '!$A$4:$AB$209,Q$1,0)=0,"",VLOOKUP($A75,'Macro '!$A$4:$AB$209,Q$1,0)),"")</f>
        <v/>
      </c>
    </row>
    <row r="76" spans="1:17">
      <c r="A76" s="515" t="s">
        <v>680</v>
      </c>
      <c r="B76" s="1290" t="s">
        <v>1080</v>
      </c>
      <c r="C76" s="1420" t="str">
        <f>IFERROR(IF(VLOOKUP($A76,'Macro '!$A$4:$AA$209,C$1,0)=0,"",VLOOKUP($A76,'Macro '!$A$4:$AA$209,C$1,0)),"")</f>
        <v>ktoe</v>
      </c>
      <c r="D76" s="1298" t="str">
        <f>IFERROR(IF(VLOOKUP($A76,'Macro '!$A$4:$AB$209,D$1,0)=0,"",VLOOKUP($A76,'Macro '!$A$4:$AB$209,D$1,0)),"")</f>
        <v/>
      </c>
      <c r="E76" s="1298" t="str">
        <f>IFERROR(IF(VLOOKUP($A76,'Macro '!$A$4:$AB$209,E$1,0)=0,"",VLOOKUP($A76,'Macro '!$A$4:$AB$209,E$1,0)),"")</f>
        <v/>
      </c>
      <c r="F76" s="1298" t="str">
        <f>IFERROR(IF(VLOOKUP($A76,'Macro '!$A$4:$AB$209,F$1,0)=0,"",VLOOKUP($A76,'Macro '!$A$4:$AB$209,F$1,0)),"")</f>
        <v/>
      </c>
      <c r="G76" s="1298" t="str">
        <f>IFERROR(IF(VLOOKUP($A76,'Macro '!$A$4:$AB$209,G$1,0)=0,"",VLOOKUP($A76,'Macro '!$A$4:$AB$209,G$1,0)),"")</f>
        <v/>
      </c>
      <c r="H76" s="1298" t="str">
        <f>IFERROR(IF(VLOOKUP($A76,'Macro '!$A$4:$AB$209,H$1,0)=0,"",VLOOKUP($A76,'Macro '!$A$4:$AB$209,H$1,0)),"")</f>
        <v/>
      </c>
      <c r="I76" s="1298" t="str">
        <f>IFERROR(IF(VLOOKUP($A76,'Macro '!$A$4:$AB$209,I$1,0)=0,"",VLOOKUP($A76,'Macro '!$A$4:$AB$209,I$1,0)),"")</f>
        <v/>
      </c>
      <c r="J76" s="1298" t="str">
        <f>IFERROR(IF(VLOOKUP($A76,'Macro '!$A$4:$AB$209,J$1,0)=0,"",VLOOKUP($A76,'Macro '!$A$4:$AB$209,J$1,0)),"")</f>
        <v/>
      </c>
      <c r="K76" s="1298" t="str">
        <f>IFERROR(IF(VLOOKUP($A76,'Macro '!$A$4:$AB$209,K$1,0)=0,"",VLOOKUP($A76,'Macro '!$A$4:$AB$209,K$1,0)),"")</f>
        <v/>
      </c>
      <c r="L76" s="1298" t="str">
        <f>IFERROR(IF(VLOOKUP($A76,'Macro '!$A$4:$AB$209,L$1,0)=0,"",VLOOKUP($A76,'Macro '!$A$4:$AB$209,L$1,0)),"")</f>
        <v/>
      </c>
      <c r="M76" s="1298" t="str">
        <f>IFERROR(IF(VLOOKUP($A76,'Macro '!$A$4:$AB$209,M$1,0)=0,"",VLOOKUP($A76,'Macro '!$A$4:$AB$209,M$1,0)),"")</f>
        <v/>
      </c>
      <c r="N76" s="1298" t="str">
        <f>IFERROR(IF(VLOOKUP($A76,'Macro '!$A$4:$AB$209,N$1,0)=0,"",VLOOKUP($A76,'Macro '!$A$4:$AB$209,N$1,0)),"")</f>
        <v/>
      </c>
      <c r="O76" s="1298" t="str">
        <f>IFERROR(IF(VLOOKUP($A76,'Macro '!$A$4:$AB$209,O$1,0)=0,"",VLOOKUP($A76,'Macro '!$A$4:$AB$209,O$1,0)),"")</f>
        <v/>
      </c>
      <c r="P76" s="1298" t="str">
        <f>IFERROR(IF(VLOOKUP($A76,'Macro '!$A$4:$AB$209,P$1,0)=0,"",VLOOKUP($A76,'Macro '!$A$4:$AB$209,P$1,0)),"")</f>
        <v/>
      </c>
      <c r="Q76" s="1298" t="str">
        <f>IFERROR(IF(VLOOKUP($A76,'Macro '!$A$4:$AB$209,Q$1,0)=0,"",VLOOKUP($A76,'Macro '!$A$4:$AB$209,Q$1,0)),"")</f>
        <v/>
      </c>
    </row>
    <row r="77" spans="1:17">
      <c r="A77" s="1264" t="s">
        <v>682</v>
      </c>
      <c r="B77" s="1290" t="s">
        <v>1080</v>
      </c>
      <c r="C77" s="1420" t="str">
        <f>IFERROR(IF(VLOOKUP($A77,'Macro '!$A$4:$AA$209,C$1,0)=0,"",VLOOKUP($A77,'Macro '!$A$4:$AA$209,C$1,0)),"")</f>
        <v>ktoe</v>
      </c>
      <c r="D77" s="1298" t="str">
        <f>IFERROR(IF(VLOOKUP($A77,'Macro '!$A$4:$AB$209,D$1,0)=0,"",VLOOKUP($A77,'Macro '!$A$4:$AB$209,D$1,0)),"")</f>
        <v/>
      </c>
      <c r="E77" s="1298" t="str">
        <f>IFERROR(IF(VLOOKUP($A77,'Macro '!$A$4:$AB$209,E$1,0)=0,"",VLOOKUP($A77,'Macro '!$A$4:$AB$209,E$1,0)),"")</f>
        <v/>
      </c>
      <c r="F77" s="1298" t="str">
        <f>IFERROR(IF(VLOOKUP($A77,'Macro '!$A$4:$AB$209,F$1,0)=0,"",VLOOKUP($A77,'Macro '!$A$4:$AB$209,F$1,0)),"")</f>
        <v/>
      </c>
      <c r="G77" s="1298" t="str">
        <f>IFERROR(IF(VLOOKUP($A77,'Macro '!$A$4:$AB$209,G$1,0)=0,"",VLOOKUP($A77,'Macro '!$A$4:$AB$209,G$1,0)),"")</f>
        <v/>
      </c>
      <c r="H77" s="1298" t="str">
        <f>IFERROR(IF(VLOOKUP($A77,'Macro '!$A$4:$AB$209,H$1,0)=0,"",VLOOKUP($A77,'Macro '!$A$4:$AB$209,H$1,0)),"")</f>
        <v/>
      </c>
      <c r="I77" s="1298" t="str">
        <f>IFERROR(IF(VLOOKUP($A77,'Macro '!$A$4:$AB$209,I$1,0)=0,"",VLOOKUP($A77,'Macro '!$A$4:$AB$209,I$1,0)),"")</f>
        <v/>
      </c>
      <c r="J77" s="1298" t="str">
        <f>IFERROR(IF(VLOOKUP($A77,'Macro '!$A$4:$AB$209,J$1,0)=0,"",VLOOKUP($A77,'Macro '!$A$4:$AB$209,J$1,0)),"")</f>
        <v/>
      </c>
      <c r="K77" s="1298" t="str">
        <f>IFERROR(IF(VLOOKUP($A77,'Macro '!$A$4:$AB$209,K$1,0)=0,"",VLOOKUP($A77,'Macro '!$A$4:$AB$209,K$1,0)),"")</f>
        <v/>
      </c>
      <c r="L77" s="1298" t="str">
        <f>IFERROR(IF(VLOOKUP($A77,'Macro '!$A$4:$AB$209,L$1,0)=0,"",VLOOKUP($A77,'Macro '!$A$4:$AB$209,L$1,0)),"")</f>
        <v/>
      </c>
      <c r="M77" s="1298" t="str">
        <f>IFERROR(IF(VLOOKUP($A77,'Macro '!$A$4:$AB$209,M$1,0)=0,"",VLOOKUP($A77,'Macro '!$A$4:$AB$209,M$1,0)),"")</f>
        <v/>
      </c>
      <c r="N77" s="1298" t="str">
        <f>IFERROR(IF(VLOOKUP($A77,'Macro '!$A$4:$AB$209,N$1,0)=0,"",VLOOKUP($A77,'Macro '!$A$4:$AB$209,N$1,0)),"")</f>
        <v/>
      </c>
      <c r="O77" s="1298" t="str">
        <f>IFERROR(IF(VLOOKUP($A77,'Macro '!$A$4:$AB$209,O$1,0)=0,"",VLOOKUP($A77,'Macro '!$A$4:$AB$209,O$1,0)),"")</f>
        <v/>
      </c>
      <c r="P77" s="1298" t="str">
        <f>IFERROR(IF(VLOOKUP($A77,'Macro '!$A$4:$AB$209,P$1,0)=0,"",VLOOKUP($A77,'Macro '!$A$4:$AB$209,P$1,0)),"")</f>
        <v/>
      </c>
      <c r="Q77" s="1298" t="str">
        <f>IFERROR(IF(VLOOKUP($A77,'Macro '!$A$4:$AB$209,Q$1,0)=0,"",VLOOKUP($A77,'Macro '!$A$4:$AB$209,Q$1,0)),"")</f>
        <v/>
      </c>
    </row>
    <row r="78" spans="1:17">
      <c r="A78" s="1264" t="s">
        <v>1026</v>
      </c>
      <c r="B78" s="1290" t="s">
        <v>1080</v>
      </c>
      <c r="C78" s="1420" t="str">
        <f>IFERROR(IF(VLOOKUP($A78,'Macro '!$A$4:$AA$209,C$1,0)=0,"",VLOOKUP($A78,'Macro '!$A$4:$AA$209,C$1,0)),"")</f>
        <v>ktoe</v>
      </c>
      <c r="D78" s="1298" t="str">
        <f>IFERROR(IF(VLOOKUP($A78,'Macro '!$A$4:$AB$209,D$1,0)=0,"",VLOOKUP($A78,'Macro '!$A$4:$AB$209,D$1,0)),"")</f>
        <v/>
      </c>
      <c r="E78" s="1298" t="str">
        <f>IFERROR(IF(VLOOKUP($A78,'Macro '!$A$4:$AB$209,E$1,0)=0,"",VLOOKUP($A78,'Macro '!$A$4:$AB$209,E$1,0)),"")</f>
        <v/>
      </c>
      <c r="F78" s="1298" t="str">
        <f>IFERROR(IF(VLOOKUP($A78,'Macro '!$A$4:$AB$209,F$1,0)=0,"",VLOOKUP($A78,'Macro '!$A$4:$AB$209,F$1,0)),"")</f>
        <v/>
      </c>
      <c r="G78" s="1298" t="str">
        <f>IFERROR(IF(VLOOKUP($A78,'Macro '!$A$4:$AB$209,G$1,0)=0,"",VLOOKUP($A78,'Macro '!$A$4:$AB$209,G$1,0)),"")</f>
        <v/>
      </c>
      <c r="H78" s="1298" t="str">
        <f>IFERROR(IF(VLOOKUP($A78,'Macro '!$A$4:$AB$209,H$1,0)=0,"",VLOOKUP($A78,'Macro '!$A$4:$AB$209,H$1,0)),"")</f>
        <v/>
      </c>
      <c r="I78" s="1298" t="str">
        <f>IFERROR(IF(VLOOKUP($A78,'Macro '!$A$4:$AB$209,I$1,0)=0,"",VLOOKUP($A78,'Macro '!$A$4:$AB$209,I$1,0)),"")</f>
        <v/>
      </c>
      <c r="J78" s="1298" t="str">
        <f>IFERROR(IF(VLOOKUP($A78,'Macro '!$A$4:$AB$209,J$1,0)=0,"",VLOOKUP($A78,'Macro '!$A$4:$AB$209,J$1,0)),"")</f>
        <v/>
      </c>
      <c r="K78" s="1298" t="str">
        <f>IFERROR(IF(VLOOKUP($A78,'Macro '!$A$4:$AB$209,K$1,0)=0,"",VLOOKUP($A78,'Macro '!$A$4:$AB$209,K$1,0)),"")</f>
        <v/>
      </c>
      <c r="L78" s="1298" t="str">
        <f>IFERROR(IF(VLOOKUP($A78,'Macro '!$A$4:$AB$209,L$1,0)=0,"",VLOOKUP($A78,'Macro '!$A$4:$AB$209,L$1,0)),"")</f>
        <v/>
      </c>
      <c r="M78" s="1298" t="str">
        <f>IFERROR(IF(VLOOKUP($A78,'Macro '!$A$4:$AB$209,M$1,0)=0,"",VLOOKUP($A78,'Macro '!$A$4:$AB$209,M$1,0)),"")</f>
        <v/>
      </c>
      <c r="N78" s="1298" t="str">
        <f>IFERROR(IF(VLOOKUP($A78,'Macro '!$A$4:$AB$209,N$1,0)=0,"",VLOOKUP($A78,'Macro '!$A$4:$AB$209,N$1,0)),"")</f>
        <v/>
      </c>
      <c r="O78" s="1298" t="str">
        <f>IFERROR(IF(VLOOKUP($A78,'Macro '!$A$4:$AB$209,O$1,0)=0,"",VLOOKUP($A78,'Macro '!$A$4:$AB$209,O$1,0)),"")</f>
        <v/>
      </c>
      <c r="P78" s="1298" t="str">
        <f>IFERROR(IF(VLOOKUP($A78,'Macro '!$A$4:$AB$209,P$1,0)=0,"",VLOOKUP($A78,'Macro '!$A$4:$AB$209,P$1,0)),"")</f>
        <v/>
      </c>
      <c r="Q78" s="1298" t="str">
        <f>IFERROR(IF(VLOOKUP($A78,'Macro '!$A$4:$AB$209,Q$1,0)=0,"",VLOOKUP($A78,'Macro '!$A$4:$AB$209,Q$1,0)),"")</f>
        <v/>
      </c>
    </row>
    <row r="79" spans="1:17">
      <c r="A79" s="1264" t="s">
        <v>1024</v>
      </c>
      <c r="B79" s="1290" t="s">
        <v>1080</v>
      </c>
      <c r="C79" s="1420" t="str">
        <f>IFERROR(IF(VLOOKUP($A79,'Macro '!$A$4:$AA$209,C$1,0)=0,"",VLOOKUP($A79,'Macro '!$A$4:$AA$209,C$1,0)),"")</f>
        <v>ktoe</v>
      </c>
      <c r="D79" s="1298" t="str">
        <f>IFERROR(IF(VLOOKUP($A79,'Macro '!$A$4:$AB$209,D$1,0)=0,"",VLOOKUP($A79,'Macro '!$A$4:$AB$209,D$1,0)),"")</f>
        <v/>
      </c>
      <c r="E79" s="1298" t="str">
        <f>IFERROR(IF(VLOOKUP($A79,'Macro '!$A$4:$AB$209,E$1,0)=0,"",VLOOKUP($A79,'Macro '!$A$4:$AB$209,E$1,0)),"")</f>
        <v/>
      </c>
      <c r="F79" s="1298" t="str">
        <f>IFERROR(IF(VLOOKUP($A79,'Macro '!$A$4:$AB$209,F$1,0)=0,"",VLOOKUP($A79,'Macro '!$A$4:$AB$209,F$1,0)),"")</f>
        <v/>
      </c>
      <c r="G79" s="1298" t="str">
        <f>IFERROR(IF(VLOOKUP($A79,'Macro '!$A$4:$AB$209,G$1,0)=0,"",VLOOKUP($A79,'Macro '!$A$4:$AB$209,G$1,0)),"")</f>
        <v/>
      </c>
      <c r="H79" s="1298" t="str">
        <f>IFERROR(IF(VLOOKUP($A79,'Macro '!$A$4:$AB$209,H$1,0)=0,"",VLOOKUP($A79,'Macro '!$A$4:$AB$209,H$1,0)),"")</f>
        <v/>
      </c>
      <c r="I79" s="1298" t="str">
        <f>IFERROR(IF(VLOOKUP($A79,'Macro '!$A$4:$AB$209,I$1,0)=0,"",VLOOKUP($A79,'Macro '!$A$4:$AB$209,I$1,0)),"")</f>
        <v/>
      </c>
      <c r="J79" s="1298" t="str">
        <f>IFERROR(IF(VLOOKUP($A79,'Macro '!$A$4:$AB$209,J$1,0)=0,"",VLOOKUP($A79,'Macro '!$A$4:$AB$209,J$1,0)),"")</f>
        <v/>
      </c>
      <c r="K79" s="1298" t="str">
        <f>IFERROR(IF(VLOOKUP($A79,'Macro '!$A$4:$AB$209,K$1,0)=0,"",VLOOKUP($A79,'Macro '!$A$4:$AB$209,K$1,0)),"")</f>
        <v/>
      </c>
      <c r="L79" s="1298" t="str">
        <f>IFERROR(IF(VLOOKUP($A79,'Macro '!$A$4:$AB$209,L$1,0)=0,"",VLOOKUP($A79,'Macro '!$A$4:$AB$209,L$1,0)),"")</f>
        <v/>
      </c>
      <c r="M79" s="1298" t="str">
        <f>IFERROR(IF(VLOOKUP($A79,'Macro '!$A$4:$AB$209,M$1,0)=0,"",VLOOKUP($A79,'Macro '!$A$4:$AB$209,M$1,0)),"")</f>
        <v/>
      </c>
      <c r="N79" s="1298" t="str">
        <f>IFERROR(IF(VLOOKUP($A79,'Macro '!$A$4:$AB$209,N$1,0)=0,"",VLOOKUP($A79,'Macro '!$A$4:$AB$209,N$1,0)),"")</f>
        <v/>
      </c>
      <c r="O79" s="1298" t="str">
        <f>IFERROR(IF(VLOOKUP($A79,'Macro '!$A$4:$AB$209,O$1,0)=0,"",VLOOKUP($A79,'Macro '!$A$4:$AB$209,O$1,0)),"")</f>
        <v/>
      </c>
      <c r="P79" s="1298" t="str">
        <f>IFERROR(IF(VLOOKUP($A79,'Macro '!$A$4:$AB$209,P$1,0)=0,"",VLOOKUP($A79,'Macro '!$A$4:$AB$209,P$1,0)),"")</f>
        <v/>
      </c>
      <c r="Q79" s="1298" t="str">
        <f>IFERROR(IF(VLOOKUP($A79,'Macro '!$A$4:$AB$209,Q$1,0)=0,"",VLOOKUP($A79,'Macro '!$A$4:$AB$209,Q$1,0)),"")</f>
        <v/>
      </c>
    </row>
    <row r="80" spans="1:17">
      <c r="A80" s="1264" t="s">
        <v>487</v>
      </c>
      <c r="B80" s="1290" t="s">
        <v>1080</v>
      </c>
      <c r="C80" s="1420" t="str">
        <f>IFERROR(IF(VLOOKUP($A80,'Macro '!$A$4:$AA$209,C$1,0)=0,"",VLOOKUP($A80,'Macro '!$A$4:$AA$209,C$1,0)),"")</f>
        <v>ktoe</v>
      </c>
      <c r="D80" s="1298" t="str">
        <f>IFERROR(IF(VLOOKUP($A80,'Macro '!$A$4:$AB$209,D$1,0)=0,"",VLOOKUP($A80,'Macro '!$A$4:$AB$209,D$1,0)),"")</f>
        <v/>
      </c>
      <c r="E80" s="1298" t="str">
        <f>IFERROR(IF(VLOOKUP($A80,'Macro '!$A$4:$AB$209,E$1,0)=0,"",VLOOKUP($A80,'Macro '!$A$4:$AB$209,E$1,0)),"")</f>
        <v/>
      </c>
      <c r="F80" s="1298" t="str">
        <f>IFERROR(IF(VLOOKUP($A80,'Macro '!$A$4:$AB$209,F$1,0)=0,"",VLOOKUP($A80,'Macro '!$A$4:$AB$209,F$1,0)),"")</f>
        <v/>
      </c>
      <c r="G80" s="1298" t="str">
        <f>IFERROR(IF(VLOOKUP($A80,'Macro '!$A$4:$AB$209,G$1,0)=0,"",VLOOKUP($A80,'Macro '!$A$4:$AB$209,G$1,0)),"")</f>
        <v/>
      </c>
      <c r="H80" s="1298" t="str">
        <f>IFERROR(IF(VLOOKUP($A80,'Macro '!$A$4:$AB$209,H$1,0)=0,"",VLOOKUP($A80,'Macro '!$A$4:$AB$209,H$1,0)),"")</f>
        <v/>
      </c>
      <c r="I80" s="1298" t="str">
        <f>IFERROR(IF(VLOOKUP($A80,'Macro '!$A$4:$AB$209,I$1,0)=0,"",VLOOKUP($A80,'Macro '!$A$4:$AB$209,I$1,0)),"")</f>
        <v/>
      </c>
      <c r="J80" s="1298" t="str">
        <f>IFERROR(IF(VLOOKUP($A80,'Macro '!$A$4:$AB$209,J$1,0)=0,"",VLOOKUP($A80,'Macro '!$A$4:$AB$209,J$1,0)),"")</f>
        <v/>
      </c>
      <c r="K80" s="1298" t="str">
        <f>IFERROR(IF(VLOOKUP($A80,'Macro '!$A$4:$AB$209,K$1,0)=0,"",VLOOKUP($A80,'Macro '!$A$4:$AB$209,K$1,0)),"")</f>
        <v/>
      </c>
      <c r="L80" s="1298" t="str">
        <f>IFERROR(IF(VLOOKUP($A80,'Macro '!$A$4:$AB$209,L$1,0)=0,"",VLOOKUP($A80,'Macro '!$A$4:$AB$209,L$1,0)),"")</f>
        <v/>
      </c>
      <c r="M80" s="1298" t="str">
        <f>IFERROR(IF(VLOOKUP($A80,'Macro '!$A$4:$AB$209,M$1,0)=0,"",VLOOKUP($A80,'Macro '!$A$4:$AB$209,M$1,0)),"")</f>
        <v/>
      </c>
      <c r="N80" s="1298" t="str">
        <f>IFERROR(IF(VLOOKUP($A80,'Macro '!$A$4:$AB$209,N$1,0)=0,"",VLOOKUP($A80,'Macro '!$A$4:$AB$209,N$1,0)),"")</f>
        <v/>
      </c>
      <c r="O80" s="1298" t="str">
        <f>IFERROR(IF(VLOOKUP($A80,'Macro '!$A$4:$AB$209,O$1,0)=0,"",VLOOKUP($A80,'Macro '!$A$4:$AB$209,O$1,0)),"")</f>
        <v/>
      </c>
      <c r="P80" s="1298" t="str">
        <f>IFERROR(IF(VLOOKUP($A80,'Macro '!$A$4:$AB$209,P$1,0)=0,"",VLOOKUP($A80,'Macro '!$A$4:$AB$209,P$1,0)),"")</f>
        <v/>
      </c>
      <c r="Q80" s="1298" t="str">
        <f>IFERROR(IF(VLOOKUP($A80,'Macro '!$A$4:$AB$209,Q$1,0)=0,"",VLOOKUP($A80,'Macro '!$A$4:$AB$209,Q$1,0)),"")</f>
        <v/>
      </c>
    </row>
    <row r="81" spans="1:17">
      <c r="A81" s="1264" t="s">
        <v>521</v>
      </c>
      <c r="B81" s="1290" t="s">
        <v>1080</v>
      </c>
      <c r="C81" s="1420" t="str">
        <f>IFERROR(IF(VLOOKUP($A81,'Macro '!$A$4:$AA$209,C$1,0)=0,"",VLOOKUP($A81,'Macro '!$A$4:$AA$209,C$1,0)),"")</f>
        <v>ktoe</v>
      </c>
      <c r="D81" s="1298" t="str">
        <f>IFERROR(IF(VLOOKUP($A81,'Macro '!$A$4:$AB$209,D$1,0)=0,"",VLOOKUP($A81,'Macro '!$A$4:$AB$209,D$1,0)),"")</f>
        <v/>
      </c>
      <c r="E81" s="1298" t="str">
        <f>IFERROR(IF(VLOOKUP($A81,'Macro '!$A$4:$AB$209,E$1,0)=0,"",VLOOKUP($A81,'Macro '!$A$4:$AB$209,E$1,0)),"")</f>
        <v/>
      </c>
      <c r="F81" s="1298" t="str">
        <f>IFERROR(IF(VLOOKUP($A81,'Macro '!$A$4:$AB$209,F$1,0)=0,"",VLOOKUP($A81,'Macro '!$A$4:$AB$209,F$1,0)),"")</f>
        <v/>
      </c>
      <c r="G81" s="1298" t="str">
        <f>IFERROR(IF(VLOOKUP($A81,'Macro '!$A$4:$AB$209,G$1,0)=0,"",VLOOKUP($A81,'Macro '!$A$4:$AB$209,G$1,0)),"")</f>
        <v/>
      </c>
      <c r="H81" s="1298" t="str">
        <f>IFERROR(IF(VLOOKUP($A81,'Macro '!$A$4:$AB$209,H$1,0)=0,"",VLOOKUP($A81,'Macro '!$A$4:$AB$209,H$1,0)),"")</f>
        <v/>
      </c>
      <c r="I81" s="1298" t="str">
        <f>IFERROR(IF(VLOOKUP($A81,'Macro '!$A$4:$AB$209,I$1,0)=0,"",VLOOKUP($A81,'Macro '!$A$4:$AB$209,I$1,0)),"")</f>
        <v/>
      </c>
      <c r="J81" s="1298" t="str">
        <f>IFERROR(IF(VLOOKUP($A81,'Macro '!$A$4:$AB$209,J$1,0)=0,"",VLOOKUP($A81,'Macro '!$A$4:$AB$209,J$1,0)),"")</f>
        <v/>
      </c>
      <c r="K81" s="1298" t="str">
        <f>IFERROR(IF(VLOOKUP($A81,'Macro '!$A$4:$AB$209,K$1,0)=0,"",VLOOKUP($A81,'Macro '!$A$4:$AB$209,K$1,0)),"")</f>
        <v/>
      </c>
      <c r="L81" s="1298" t="str">
        <f>IFERROR(IF(VLOOKUP($A81,'Macro '!$A$4:$AB$209,L$1,0)=0,"",VLOOKUP($A81,'Macro '!$A$4:$AB$209,L$1,0)),"")</f>
        <v/>
      </c>
      <c r="M81" s="1298" t="str">
        <f>IFERROR(IF(VLOOKUP($A81,'Macro '!$A$4:$AB$209,M$1,0)=0,"",VLOOKUP($A81,'Macro '!$A$4:$AB$209,M$1,0)),"")</f>
        <v/>
      </c>
      <c r="N81" s="1298" t="str">
        <f>IFERROR(IF(VLOOKUP($A81,'Macro '!$A$4:$AB$209,N$1,0)=0,"",VLOOKUP($A81,'Macro '!$A$4:$AB$209,N$1,0)),"")</f>
        <v/>
      </c>
      <c r="O81" s="1298" t="str">
        <f>IFERROR(IF(VLOOKUP($A81,'Macro '!$A$4:$AB$209,O$1,0)=0,"",VLOOKUP($A81,'Macro '!$A$4:$AB$209,O$1,0)),"")</f>
        <v/>
      </c>
      <c r="P81" s="1298" t="str">
        <f>IFERROR(IF(VLOOKUP($A81,'Macro '!$A$4:$AB$209,P$1,0)=0,"",VLOOKUP($A81,'Macro '!$A$4:$AB$209,P$1,0)),"")</f>
        <v/>
      </c>
      <c r="Q81" s="1298" t="str">
        <f>IFERROR(IF(VLOOKUP($A81,'Macro '!$A$4:$AB$209,Q$1,0)=0,"",VLOOKUP($A81,'Macro '!$A$4:$AB$209,Q$1,0)),"")</f>
        <v/>
      </c>
    </row>
    <row r="82" spans="1:17">
      <c r="A82" s="397" t="s">
        <v>597</v>
      </c>
      <c r="B82" s="1290" t="s">
        <v>1080</v>
      </c>
      <c r="C82" s="1420">
        <f>IFERROR(IF(VLOOKUP($A82,'Macro '!$A$4:$AA$209,C$1,0)=0,"",VLOOKUP($A82,'Macro '!$A$4:$AA$209,C$1,0)),"")</f>
        <v>1</v>
      </c>
      <c r="D82" s="1298" t="str">
        <f>IFERROR(IF(VLOOKUP($A82,'Macro '!$A$4:$AB$209,D$1,0)=0,"",VLOOKUP($A82,'Macro '!$A$4:$AB$209,D$1,0)),"")</f>
        <v/>
      </c>
      <c r="E82" s="1298" t="str">
        <f>IFERROR(IF(VLOOKUP($A82,'Macro '!$A$4:$AB$209,E$1,0)=0,"",VLOOKUP($A82,'Macro '!$A$4:$AB$209,E$1,0)),"")</f>
        <v/>
      </c>
      <c r="F82" s="1298" t="str">
        <f>IFERROR(IF(VLOOKUP($A82,'Macro '!$A$4:$AB$209,F$1,0)=0,"",VLOOKUP($A82,'Macro '!$A$4:$AB$209,F$1,0)),"")</f>
        <v/>
      </c>
      <c r="G82" s="1298" t="str">
        <f>IFERROR(IF(VLOOKUP($A82,'Macro '!$A$4:$AB$209,G$1,0)=0,"",VLOOKUP($A82,'Macro '!$A$4:$AB$209,G$1,0)),"")</f>
        <v/>
      </c>
      <c r="H82" s="1298" t="str">
        <f>IFERROR(IF(VLOOKUP($A82,'Macro '!$A$4:$AB$209,H$1,0)=0,"",VLOOKUP($A82,'Macro '!$A$4:$AB$209,H$1,0)),"")</f>
        <v/>
      </c>
      <c r="I82" s="1298" t="str">
        <f>IFERROR(IF(VLOOKUP($A82,'Macro '!$A$4:$AB$209,I$1,0)=0,"",VLOOKUP($A82,'Macro '!$A$4:$AB$209,I$1,0)),"")</f>
        <v/>
      </c>
      <c r="J82" s="1298" t="str">
        <f>IFERROR(IF(VLOOKUP($A82,'Macro '!$A$4:$AB$209,J$1,0)=0,"",VLOOKUP($A82,'Macro '!$A$4:$AB$209,J$1,0)),"")</f>
        <v/>
      </c>
      <c r="K82" s="1298" t="str">
        <f>IFERROR(IF(VLOOKUP($A82,'Macro '!$A$4:$AB$209,K$1,0)=0,"",VLOOKUP($A82,'Macro '!$A$4:$AB$209,K$1,0)),"")</f>
        <v/>
      </c>
      <c r="L82" s="1298" t="str">
        <f>IFERROR(IF(VLOOKUP($A82,'Macro '!$A$4:$AB$209,L$1,0)=0,"",VLOOKUP($A82,'Macro '!$A$4:$AB$209,L$1,0)),"")</f>
        <v/>
      </c>
      <c r="M82" s="1298" t="str">
        <f>IFERROR(IF(VLOOKUP($A82,'Macro '!$A$4:$AB$209,M$1,0)=0,"",VLOOKUP($A82,'Macro '!$A$4:$AB$209,M$1,0)),"")</f>
        <v/>
      </c>
      <c r="N82" s="1298" t="str">
        <f>IFERROR(IF(VLOOKUP($A82,'Macro '!$A$4:$AB$209,N$1,0)=0,"",VLOOKUP($A82,'Macro '!$A$4:$AB$209,N$1,0)),"")</f>
        <v/>
      </c>
      <c r="O82" s="1298" t="str">
        <f>IFERROR(IF(VLOOKUP($A82,'Macro '!$A$4:$AB$209,O$1,0)=0,"",VLOOKUP($A82,'Macro '!$A$4:$AB$209,O$1,0)),"")</f>
        <v/>
      </c>
      <c r="P82" s="1298" t="str">
        <f>IFERROR(IF(VLOOKUP($A82,'Macro '!$A$4:$AB$209,P$1,0)=0,"",VLOOKUP($A82,'Macro '!$A$4:$AB$209,P$1,0)),"")</f>
        <v/>
      </c>
      <c r="Q82" s="1298" t="str">
        <f>IFERROR(IF(VLOOKUP($A82,'Macro '!$A$4:$AB$209,Q$1,0)=0,"",VLOOKUP($A82,'Macro '!$A$4:$AB$209,Q$1,0)),"")</f>
        <v/>
      </c>
    </row>
    <row r="83" spans="1:17">
      <c r="A83" s="391" t="s">
        <v>648</v>
      </c>
      <c r="B83" s="1290" t="s">
        <v>1080</v>
      </c>
      <c r="C83" s="1420">
        <f>IFERROR(IF(VLOOKUP($A83,'Macro '!$A$4:$AA$209,C$1,0)=0,"",VLOOKUP($A83,'Macro '!$A$4:$AA$209,C$1,0)),"")</f>
        <v>1</v>
      </c>
      <c r="D83" s="1298" t="str">
        <f>IFERROR(IF(VLOOKUP($A83,'Macro '!$A$4:$AB$209,D$1,0)=0,"",VLOOKUP($A83,'Macro '!$A$4:$AB$209,D$1,0)),"")</f>
        <v/>
      </c>
      <c r="E83" s="1298" t="str">
        <f>IFERROR(IF(VLOOKUP($A83,'Macro '!$A$4:$AB$209,E$1,0)=0,"",VLOOKUP($A83,'Macro '!$A$4:$AB$209,E$1,0)),"")</f>
        <v/>
      </c>
      <c r="F83" s="1298" t="str">
        <f>IFERROR(IF(VLOOKUP($A83,'Macro '!$A$4:$AB$209,F$1,0)=0,"",VLOOKUP($A83,'Macro '!$A$4:$AB$209,F$1,0)),"")</f>
        <v/>
      </c>
      <c r="G83" s="1298" t="str">
        <f>IFERROR(IF(VLOOKUP($A83,'Macro '!$A$4:$AB$209,G$1,0)=0,"",VLOOKUP($A83,'Macro '!$A$4:$AB$209,G$1,0)),"")</f>
        <v/>
      </c>
      <c r="H83" s="1298" t="str">
        <f>IFERROR(IF(VLOOKUP($A83,'Macro '!$A$4:$AB$209,H$1,0)=0,"",VLOOKUP($A83,'Macro '!$A$4:$AB$209,H$1,0)),"")</f>
        <v/>
      </c>
      <c r="I83" s="1298" t="str">
        <f>IFERROR(IF(VLOOKUP($A83,'Macro '!$A$4:$AB$209,I$1,0)=0,"",VLOOKUP($A83,'Macro '!$A$4:$AB$209,I$1,0)),"")</f>
        <v/>
      </c>
      <c r="J83" s="1298" t="str">
        <f>IFERROR(IF(VLOOKUP($A83,'Macro '!$A$4:$AB$209,J$1,0)=0,"",VLOOKUP($A83,'Macro '!$A$4:$AB$209,J$1,0)),"")</f>
        <v/>
      </c>
      <c r="K83" s="1298" t="str">
        <f>IFERROR(IF(VLOOKUP($A83,'Macro '!$A$4:$AB$209,K$1,0)=0,"",VLOOKUP($A83,'Macro '!$A$4:$AB$209,K$1,0)),"")</f>
        <v/>
      </c>
      <c r="L83" s="1298" t="str">
        <f>IFERROR(IF(VLOOKUP($A83,'Macro '!$A$4:$AB$209,L$1,0)=0,"",VLOOKUP($A83,'Macro '!$A$4:$AB$209,L$1,0)),"")</f>
        <v/>
      </c>
      <c r="M83" s="1298" t="str">
        <f>IFERROR(IF(VLOOKUP($A83,'Macro '!$A$4:$AB$209,M$1,0)=0,"",VLOOKUP($A83,'Macro '!$A$4:$AB$209,M$1,0)),"")</f>
        <v/>
      </c>
      <c r="N83" s="1298" t="str">
        <f>IFERROR(IF(VLOOKUP($A83,'Macro '!$A$4:$AB$209,N$1,0)=0,"",VLOOKUP($A83,'Macro '!$A$4:$AB$209,N$1,0)),"")</f>
        <v/>
      </c>
      <c r="O83" s="1298" t="str">
        <f>IFERROR(IF(VLOOKUP($A83,'Macro '!$A$4:$AB$209,O$1,0)=0,"",VLOOKUP($A83,'Macro '!$A$4:$AB$209,O$1,0)),"")</f>
        <v/>
      </c>
      <c r="P83" s="1298" t="str">
        <f>IFERROR(IF(VLOOKUP($A83,'Macro '!$A$4:$AB$209,P$1,0)=0,"",VLOOKUP($A83,'Macro '!$A$4:$AB$209,P$1,0)),"")</f>
        <v/>
      </c>
      <c r="Q83" s="1298" t="str">
        <f>IFERROR(IF(VLOOKUP($A83,'Macro '!$A$4:$AB$209,Q$1,0)=0,"",VLOOKUP($A83,'Macro '!$A$4:$AB$209,Q$1,0)),"")</f>
        <v/>
      </c>
    </row>
    <row r="84" spans="1:17">
      <c r="A84" s="391" t="s">
        <v>560</v>
      </c>
      <c r="B84" s="1290" t="s">
        <v>1080</v>
      </c>
      <c r="C84" s="1420">
        <f>IFERROR(IF(VLOOKUP($A84,'Macro '!$A$4:$AA$209,C$1,0)=0,"",VLOOKUP($A84,'Macro '!$A$4:$AA$209,C$1,0)),"")</f>
        <v>1</v>
      </c>
      <c r="D84" s="1298" t="str">
        <f>IFERROR(IF(VLOOKUP($A84,'Macro '!$A$4:$AB$209,D$1,0)=0,"",VLOOKUP($A84,'Macro '!$A$4:$AB$209,D$1,0)),"")</f>
        <v/>
      </c>
      <c r="E84" s="1298" t="str">
        <f>IFERROR(IF(VLOOKUP($A84,'Macro '!$A$4:$AB$209,E$1,0)=0,"",VLOOKUP($A84,'Macro '!$A$4:$AB$209,E$1,0)),"")</f>
        <v/>
      </c>
      <c r="F84" s="1298" t="str">
        <f>IFERROR(IF(VLOOKUP($A84,'Macro '!$A$4:$AB$209,F$1,0)=0,"",VLOOKUP($A84,'Macro '!$A$4:$AB$209,F$1,0)),"")</f>
        <v/>
      </c>
      <c r="G84" s="1298" t="str">
        <f>IFERROR(IF(VLOOKUP($A84,'Macro '!$A$4:$AB$209,G$1,0)=0,"",VLOOKUP($A84,'Macro '!$A$4:$AB$209,G$1,0)),"")</f>
        <v/>
      </c>
      <c r="H84" s="1298" t="str">
        <f>IFERROR(IF(VLOOKUP($A84,'Macro '!$A$4:$AB$209,H$1,0)=0,"",VLOOKUP($A84,'Macro '!$A$4:$AB$209,H$1,0)),"")</f>
        <v/>
      </c>
      <c r="I84" s="1298" t="str">
        <f>IFERROR(IF(VLOOKUP($A84,'Macro '!$A$4:$AB$209,I$1,0)=0,"",VLOOKUP($A84,'Macro '!$A$4:$AB$209,I$1,0)),"")</f>
        <v/>
      </c>
      <c r="J84" s="1298" t="str">
        <f>IFERROR(IF(VLOOKUP($A84,'Macro '!$A$4:$AB$209,J$1,0)=0,"",VLOOKUP($A84,'Macro '!$A$4:$AB$209,J$1,0)),"")</f>
        <v/>
      </c>
      <c r="K84" s="1298" t="str">
        <f>IFERROR(IF(VLOOKUP($A84,'Macro '!$A$4:$AB$209,K$1,0)=0,"",VLOOKUP($A84,'Macro '!$A$4:$AB$209,K$1,0)),"")</f>
        <v/>
      </c>
      <c r="L84" s="1298" t="str">
        <f>IFERROR(IF(VLOOKUP($A84,'Macro '!$A$4:$AB$209,L$1,0)=0,"",VLOOKUP($A84,'Macro '!$A$4:$AB$209,L$1,0)),"")</f>
        <v/>
      </c>
      <c r="M84" s="1298" t="str">
        <f>IFERROR(IF(VLOOKUP($A84,'Macro '!$A$4:$AB$209,M$1,0)=0,"",VLOOKUP($A84,'Macro '!$A$4:$AB$209,M$1,0)),"")</f>
        <v/>
      </c>
      <c r="N84" s="1298" t="str">
        <f>IFERROR(IF(VLOOKUP($A84,'Macro '!$A$4:$AB$209,N$1,0)=0,"",VLOOKUP($A84,'Macro '!$A$4:$AB$209,N$1,0)),"")</f>
        <v/>
      </c>
      <c r="O84" s="1298" t="str">
        <f>IFERROR(IF(VLOOKUP($A84,'Macro '!$A$4:$AB$209,O$1,0)=0,"",VLOOKUP($A84,'Macro '!$A$4:$AB$209,O$1,0)),"")</f>
        <v/>
      </c>
      <c r="P84" s="1298" t="str">
        <f>IFERROR(IF(VLOOKUP($A84,'Macro '!$A$4:$AB$209,P$1,0)=0,"",VLOOKUP($A84,'Macro '!$A$4:$AB$209,P$1,0)),"")</f>
        <v/>
      </c>
      <c r="Q84" s="1298" t="str">
        <f>IFERROR(IF(VLOOKUP($A84,'Macro '!$A$4:$AB$209,Q$1,0)=0,"",VLOOKUP($A84,'Macro '!$A$4:$AB$209,Q$1,0)),"")</f>
        <v/>
      </c>
    </row>
    <row r="85" spans="1:17">
      <c r="A85" s="391" t="s">
        <v>561</v>
      </c>
      <c r="B85" s="1290" t="s">
        <v>1080</v>
      </c>
      <c r="C85" s="1420">
        <f>IFERROR(IF(VLOOKUP($A85,'Macro '!$A$4:$AA$209,C$1,0)=0,"",VLOOKUP($A85,'Macro '!$A$4:$AA$209,C$1,0)),"")</f>
        <v>1</v>
      </c>
      <c r="D85" s="1298" t="str">
        <f>IFERROR(IF(VLOOKUP($A85,'Macro '!$A$4:$AB$209,D$1,0)=0,"",VLOOKUP($A85,'Macro '!$A$4:$AB$209,D$1,0)),"")</f>
        <v/>
      </c>
      <c r="E85" s="1298" t="str">
        <f>IFERROR(IF(VLOOKUP($A85,'Macro '!$A$4:$AB$209,E$1,0)=0,"",VLOOKUP($A85,'Macro '!$A$4:$AB$209,E$1,0)),"")</f>
        <v/>
      </c>
      <c r="F85" s="1298" t="str">
        <f>IFERROR(IF(VLOOKUP($A85,'Macro '!$A$4:$AB$209,F$1,0)=0,"",VLOOKUP($A85,'Macro '!$A$4:$AB$209,F$1,0)),"")</f>
        <v/>
      </c>
      <c r="G85" s="1298" t="str">
        <f>IFERROR(IF(VLOOKUP($A85,'Macro '!$A$4:$AB$209,G$1,0)=0,"",VLOOKUP($A85,'Macro '!$A$4:$AB$209,G$1,0)),"")</f>
        <v/>
      </c>
      <c r="H85" s="1298" t="str">
        <f>IFERROR(IF(VLOOKUP($A85,'Macro '!$A$4:$AB$209,H$1,0)=0,"",VLOOKUP($A85,'Macro '!$A$4:$AB$209,H$1,0)),"")</f>
        <v/>
      </c>
      <c r="I85" s="1298" t="str">
        <f>IFERROR(IF(VLOOKUP($A85,'Macro '!$A$4:$AB$209,I$1,0)=0,"",VLOOKUP($A85,'Macro '!$A$4:$AB$209,I$1,0)),"")</f>
        <v/>
      </c>
      <c r="J85" s="1298" t="str">
        <f>IFERROR(IF(VLOOKUP($A85,'Macro '!$A$4:$AB$209,J$1,0)=0,"",VLOOKUP($A85,'Macro '!$A$4:$AB$209,J$1,0)),"")</f>
        <v/>
      </c>
      <c r="K85" s="1298" t="str">
        <f>IFERROR(IF(VLOOKUP($A85,'Macro '!$A$4:$AB$209,K$1,0)=0,"",VLOOKUP($A85,'Macro '!$A$4:$AB$209,K$1,0)),"")</f>
        <v/>
      </c>
      <c r="L85" s="1298" t="str">
        <f>IFERROR(IF(VLOOKUP($A85,'Macro '!$A$4:$AB$209,L$1,0)=0,"",VLOOKUP($A85,'Macro '!$A$4:$AB$209,L$1,0)),"")</f>
        <v/>
      </c>
      <c r="M85" s="1298" t="str">
        <f>IFERROR(IF(VLOOKUP($A85,'Macro '!$A$4:$AB$209,M$1,0)=0,"",VLOOKUP($A85,'Macro '!$A$4:$AB$209,M$1,0)),"")</f>
        <v/>
      </c>
      <c r="N85" s="1298" t="str">
        <f>IFERROR(IF(VLOOKUP($A85,'Macro '!$A$4:$AB$209,N$1,0)=0,"",VLOOKUP($A85,'Macro '!$A$4:$AB$209,N$1,0)),"")</f>
        <v/>
      </c>
      <c r="O85" s="1298" t="str">
        <f>IFERROR(IF(VLOOKUP($A85,'Macro '!$A$4:$AB$209,O$1,0)=0,"",VLOOKUP($A85,'Macro '!$A$4:$AB$209,O$1,0)),"")</f>
        <v/>
      </c>
      <c r="P85" s="1298" t="str">
        <f>IFERROR(IF(VLOOKUP($A85,'Macro '!$A$4:$AB$209,P$1,0)=0,"",VLOOKUP($A85,'Macro '!$A$4:$AB$209,P$1,0)),"")</f>
        <v/>
      </c>
      <c r="Q85" s="1298" t="str">
        <f>IFERROR(IF(VLOOKUP($A85,'Macro '!$A$4:$AB$209,Q$1,0)=0,"",VLOOKUP($A85,'Macro '!$A$4:$AB$209,Q$1,0)),"")</f>
        <v/>
      </c>
    </row>
    <row r="86" spans="1:17">
      <c r="A86" s="391" t="s">
        <v>2634</v>
      </c>
      <c r="B86" s="1290" t="s">
        <v>1080</v>
      </c>
      <c r="C86" s="1420" t="str">
        <f>IFERROR(IF(VLOOKUP($A86,'Macro '!$A$4:$AA$209,C$1,0)=0,"",VLOOKUP($A86,'Macro '!$A$4:$AA$209,C$1,0)),"")</f>
        <v>ktoe</v>
      </c>
      <c r="D86" s="1298" t="str">
        <f>IFERROR(IF(VLOOKUP($A86,'Macro '!$A$4:$AB$209,D$1,0)=0,"",VLOOKUP($A86,'Macro '!$A$4:$AB$209,D$1,0)),"")</f>
        <v/>
      </c>
      <c r="E86" s="1298" t="str">
        <f>IFERROR(IF(VLOOKUP($A86,'Macro '!$A$4:$AB$209,E$1,0)=0,"",VLOOKUP($A86,'Macro '!$A$4:$AB$209,E$1,0)),"")</f>
        <v/>
      </c>
      <c r="F86" s="1298" t="str">
        <f>IFERROR(IF(VLOOKUP($A86,'Macro '!$A$4:$AB$209,F$1,0)=0,"",VLOOKUP($A86,'Macro '!$A$4:$AB$209,F$1,0)),"")</f>
        <v/>
      </c>
      <c r="G86" s="1298" t="str">
        <f>IFERROR(IF(VLOOKUP($A86,'Macro '!$A$4:$AB$209,G$1,0)=0,"",VLOOKUP($A86,'Macro '!$A$4:$AB$209,G$1,0)),"")</f>
        <v/>
      </c>
      <c r="H86" s="1298" t="str">
        <f>IFERROR(IF(VLOOKUP($A86,'Macro '!$A$4:$AB$209,H$1,0)=0,"",VLOOKUP($A86,'Macro '!$A$4:$AB$209,H$1,0)),"")</f>
        <v/>
      </c>
      <c r="I86" s="1298" t="str">
        <f>IFERROR(IF(VLOOKUP($A86,'Macro '!$A$4:$AB$209,I$1,0)=0,"",VLOOKUP($A86,'Macro '!$A$4:$AB$209,I$1,0)),"")</f>
        <v/>
      </c>
      <c r="J86" s="1298" t="str">
        <f>IFERROR(IF(VLOOKUP($A86,'Macro '!$A$4:$AB$209,J$1,0)=0,"",VLOOKUP($A86,'Macro '!$A$4:$AB$209,J$1,0)),"")</f>
        <v/>
      </c>
      <c r="K86" s="1298" t="str">
        <f>IFERROR(IF(VLOOKUP($A86,'Macro '!$A$4:$AB$209,K$1,0)=0,"",VLOOKUP($A86,'Macro '!$A$4:$AB$209,K$1,0)),"")</f>
        <v/>
      </c>
      <c r="L86" s="1298" t="str">
        <f>IFERROR(IF(VLOOKUP($A86,'Macro '!$A$4:$AB$209,L$1,0)=0,"",VLOOKUP($A86,'Macro '!$A$4:$AB$209,L$1,0)),"")</f>
        <v/>
      </c>
      <c r="M86" s="1298" t="str">
        <f>IFERROR(IF(VLOOKUP($A86,'Macro '!$A$4:$AB$209,M$1,0)=0,"",VLOOKUP($A86,'Macro '!$A$4:$AB$209,M$1,0)),"")</f>
        <v/>
      </c>
      <c r="N86" s="1298" t="str">
        <f>IFERROR(IF(VLOOKUP($A86,'Macro '!$A$4:$AB$209,N$1,0)=0,"",VLOOKUP($A86,'Macro '!$A$4:$AB$209,N$1,0)),"")</f>
        <v/>
      </c>
      <c r="O86" s="1298" t="str">
        <f>IFERROR(IF(VLOOKUP($A86,'Macro '!$A$4:$AB$209,O$1,0)=0,"",VLOOKUP($A86,'Macro '!$A$4:$AB$209,O$1,0)),"")</f>
        <v/>
      </c>
      <c r="P86" s="1298" t="str">
        <f>IFERROR(IF(VLOOKUP($A86,'Macro '!$A$4:$AB$209,P$1,0)=0,"",VLOOKUP($A86,'Macro '!$A$4:$AB$209,P$1,0)),"")</f>
        <v/>
      </c>
      <c r="Q86" s="1298" t="str">
        <f>IFERROR(IF(VLOOKUP($A86,'Macro '!$A$4:$AB$209,Q$1,0)=0,"",VLOOKUP($A86,'Macro '!$A$4:$AB$209,Q$1,0)),"")</f>
        <v/>
      </c>
    </row>
    <row r="87" spans="1:17">
      <c r="A87" s="391" t="s">
        <v>2637</v>
      </c>
      <c r="B87" s="1290" t="s">
        <v>1080</v>
      </c>
      <c r="C87" s="1420" t="str">
        <f>IFERROR(IF(VLOOKUP($A87,'Macro '!$A$4:$AA$209,C$1,0)=0,"",VLOOKUP($A87,'Macro '!$A$4:$AA$209,C$1,0)),"")</f>
        <v>ktoe</v>
      </c>
      <c r="D87" s="1298" t="str">
        <f>IFERROR(IF(VLOOKUP($A87,'Macro '!$A$4:$AB$209,D$1,0)=0,"",VLOOKUP($A87,'Macro '!$A$4:$AB$209,D$1,0)),"")</f>
        <v/>
      </c>
      <c r="E87" s="1298" t="str">
        <f>IFERROR(IF(VLOOKUP($A87,'Macro '!$A$4:$AB$209,E$1,0)=0,"",VLOOKUP($A87,'Macro '!$A$4:$AB$209,E$1,0)),"")</f>
        <v/>
      </c>
      <c r="F87" s="1298" t="str">
        <f>IFERROR(IF(VLOOKUP($A87,'Macro '!$A$4:$AB$209,F$1,0)=0,"",VLOOKUP($A87,'Macro '!$A$4:$AB$209,F$1,0)),"")</f>
        <v/>
      </c>
      <c r="G87" s="1298" t="str">
        <f>IFERROR(IF(VLOOKUP($A87,'Macro '!$A$4:$AB$209,G$1,0)=0,"",VLOOKUP($A87,'Macro '!$A$4:$AB$209,G$1,0)),"")</f>
        <v/>
      </c>
      <c r="H87" s="1298" t="str">
        <f>IFERROR(IF(VLOOKUP($A87,'Macro '!$A$4:$AB$209,H$1,0)=0,"",VLOOKUP($A87,'Macro '!$A$4:$AB$209,H$1,0)),"")</f>
        <v/>
      </c>
      <c r="I87" s="1298" t="str">
        <f>IFERROR(IF(VLOOKUP($A87,'Macro '!$A$4:$AB$209,I$1,0)=0,"",VLOOKUP($A87,'Macro '!$A$4:$AB$209,I$1,0)),"")</f>
        <v/>
      </c>
      <c r="J87" s="1298" t="str">
        <f>IFERROR(IF(VLOOKUP($A87,'Macro '!$A$4:$AB$209,J$1,0)=0,"",VLOOKUP($A87,'Macro '!$A$4:$AB$209,J$1,0)),"")</f>
        <v/>
      </c>
      <c r="K87" s="1298" t="str">
        <f>IFERROR(IF(VLOOKUP($A87,'Macro '!$A$4:$AB$209,K$1,0)=0,"",VLOOKUP($A87,'Macro '!$A$4:$AB$209,K$1,0)),"")</f>
        <v/>
      </c>
      <c r="L87" s="1298" t="str">
        <f>IFERROR(IF(VLOOKUP($A87,'Macro '!$A$4:$AB$209,L$1,0)=0,"",VLOOKUP($A87,'Macro '!$A$4:$AB$209,L$1,0)),"")</f>
        <v/>
      </c>
      <c r="M87" s="1298" t="str">
        <f>IFERROR(IF(VLOOKUP($A87,'Macro '!$A$4:$AB$209,M$1,0)=0,"",VLOOKUP($A87,'Macro '!$A$4:$AB$209,M$1,0)),"")</f>
        <v/>
      </c>
      <c r="N87" s="1298" t="str">
        <f>IFERROR(IF(VLOOKUP($A87,'Macro '!$A$4:$AB$209,N$1,0)=0,"",VLOOKUP($A87,'Macro '!$A$4:$AB$209,N$1,0)),"")</f>
        <v/>
      </c>
      <c r="O87" s="1298" t="str">
        <f>IFERROR(IF(VLOOKUP($A87,'Macro '!$A$4:$AB$209,O$1,0)=0,"",VLOOKUP($A87,'Macro '!$A$4:$AB$209,O$1,0)),"")</f>
        <v/>
      </c>
      <c r="P87" s="1298" t="str">
        <f>IFERROR(IF(VLOOKUP($A87,'Macro '!$A$4:$AB$209,P$1,0)=0,"",VLOOKUP($A87,'Macro '!$A$4:$AB$209,P$1,0)),"")</f>
        <v/>
      </c>
      <c r="Q87" s="1298" t="str">
        <f>IFERROR(IF(VLOOKUP($A87,'Macro '!$A$4:$AB$209,Q$1,0)=0,"",VLOOKUP($A87,'Macro '!$A$4:$AB$209,Q$1,0)),"")</f>
        <v/>
      </c>
    </row>
    <row r="88" spans="1:17">
      <c r="A88" s="391" t="s">
        <v>2635</v>
      </c>
      <c r="B88" s="1290" t="s">
        <v>1080</v>
      </c>
      <c r="C88" s="1420" t="str">
        <f>IFERROR(IF(VLOOKUP($A88,'Macro '!$A$4:$AA$209,C$1,0)=0,"",VLOOKUP($A88,'Macro '!$A$4:$AA$209,C$1,0)),"")</f>
        <v>ktoe</v>
      </c>
      <c r="D88" s="1298" t="str">
        <f>IFERROR(IF(VLOOKUP($A88,'Macro '!$A$4:$AB$209,D$1,0)=0,"",VLOOKUP($A88,'Macro '!$A$4:$AB$209,D$1,0)),"")</f>
        <v/>
      </c>
      <c r="E88" s="1298" t="str">
        <f>IFERROR(IF(VLOOKUP($A88,'Macro '!$A$4:$AB$209,E$1,0)=0,"",VLOOKUP($A88,'Macro '!$A$4:$AB$209,E$1,0)),"")</f>
        <v/>
      </c>
      <c r="F88" s="1298" t="str">
        <f>IFERROR(IF(VLOOKUP($A88,'Macro '!$A$4:$AB$209,F$1,0)=0,"",VLOOKUP($A88,'Macro '!$A$4:$AB$209,F$1,0)),"")</f>
        <v/>
      </c>
      <c r="G88" s="1298" t="str">
        <f>IFERROR(IF(VLOOKUP($A88,'Macro '!$A$4:$AB$209,G$1,0)=0,"",VLOOKUP($A88,'Macro '!$A$4:$AB$209,G$1,0)),"")</f>
        <v/>
      </c>
      <c r="H88" s="1298" t="str">
        <f>IFERROR(IF(VLOOKUP($A88,'Macro '!$A$4:$AB$209,H$1,0)=0,"",VLOOKUP($A88,'Macro '!$A$4:$AB$209,H$1,0)),"")</f>
        <v/>
      </c>
      <c r="I88" s="1298" t="str">
        <f>IFERROR(IF(VLOOKUP($A88,'Macro '!$A$4:$AB$209,I$1,0)=0,"",VLOOKUP($A88,'Macro '!$A$4:$AB$209,I$1,0)),"")</f>
        <v/>
      </c>
      <c r="J88" s="1298" t="str">
        <f>IFERROR(IF(VLOOKUP($A88,'Macro '!$A$4:$AB$209,J$1,0)=0,"",VLOOKUP($A88,'Macro '!$A$4:$AB$209,J$1,0)),"")</f>
        <v/>
      </c>
      <c r="K88" s="1298" t="str">
        <f>IFERROR(IF(VLOOKUP($A88,'Macro '!$A$4:$AB$209,K$1,0)=0,"",VLOOKUP($A88,'Macro '!$A$4:$AB$209,K$1,0)),"")</f>
        <v/>
      </c>
      <c r="L88" s="1298" t="str">
        <f>IFERROR(IF(VLOOKUP($A88,'Macro '!$A$4:$AB$209,L$1,0)=0,"",VLOOKUP($A88,'Macro '!$A$4:$AB$209,L$1,0)),"")</f>
        <v/>
      </c>
      <c r="M88" s="1298" t="str">
        <f>IFERROR(IF(VLOOKUP($A88,'Macro '!$A$4:$AB$209,M$1,0)=0,"",VLOOKUP($A88,'Macro '!$A$4:$AB$209,M$1,0)),"")</f>
        <v/>
      </c>
      <c r="N88" s="1298" t="str">
        <f>IFERROR(IF(VLOOKUP($A88,'Macro '!$A$4:$AB$209,N$1,0)=0,"",VLOOKUP($A88,'Macro '!$A$4:$AB$209,N$1,0)),"")</f>
        <v/>
      </c>
      <c r="O88" s="1298" t="str">
        <f>IFERROR(IF(VLOOKUP($A88,'Macro '!$A$4:$AB$209,O$1,0)=0,"",VLOOKUP($A88,'Macro '!$A$4:$AB$209,O$1,0)),"")</f>
        <v/>
      </c>
      <c r="P88" s="1298" t="str">
        <f>IFERROR(IF(VLOOKUP($A88,'Macro '!$A$4:$AB$209,P$1,0)=0,"",VLOOKUP($A88,'Macro '!$A$4:$AB$209,P$1,0)),"")</f>
        <v/>
      </c>
      <c r="Q88" s="1298" t="str">
        <f>IFERROR(IF(VLOOKUP($A88,'Macro '!$A$4:$AB$209,Q$1,0)=0,"",VLOOKUP($A88,'Macro '!$A$4:$AB$209,Q$1,0)),"")</f>
        <v/>
      </c>
    </row>
    <row r="89" spans="1:17" ht="15">
      <c r="A89" s="396" t="s">
        <v>2619</v>
      </c>
      <c r="B89" s="1290" t="s">
        <v>1080</v>
      </c>
      <c r="C89" s="1420" t="str">
        <f>IFERROR(IF(VLOOKUP($A89,'Macro '!$A$4:$AA$209,C$1,0)=0,"",VLOOKUP($A89,'Macro '!$A$4:$AA$209,C$1,0)),"")</f>
        <v>M$00</v>
      </c>
      <c r="D89" s="1298" t="str">
        <f>IFERROR(IF(VLOOKUP($A89,'Macro '!$A$4:$AB$209,D$1,0)=0,"",VLOOKUP($A89,'Macro '!$A$4:$AB$209,D$1,0)),"")</f>
        <v/>
      </c>
      <c r="E89" s="1298" t="str">
        <f>IFERROR(IF(VLOOKUP($A89,'Macro '!$A$4:$AB$209,E$1,0)=0,"",VLOOKUP($A89,'Macro '!$A$4:$AB$209,E$1,0)),"")</f>
        <v/>
      </c>
      <c r="F89" s="1298" t="str">
        <f>IFERROR(IF(VLOOKUP($A89,'Macro '!$A$4:$AB$209,F$1,0)=0,"",VLOOKUP($A89,'Macro '!$A$4:$AB$209,F$1,0)),"")</f>
        <v/>
      </c>
      <c r="G89" s="1298" t="str">
        <f>IFERROR(IF(VLOOKUP($A89,'Macro '!$A$4:$AB$209,G$1,0)=0,"",VLOOKUP($A89,'Macro '!$A$4:$AB$209,G$1,0)),"")</f>
        <v/>
      </c>
      <c r="H89" s="1298" t="str">
        <f>IFERROR(IF(VLOOKUP($A89,'Macro '!$A$4:$AB$209,H$1,0)=0,"",VLOOKUP($A89,'Macro '!$A$4:$AB$209,H$1,0)),"")</f>
        <v/>
      </c>
      <c r="I89" s="1298" t="str">
        <f>IFERROR(IF(VLOOKUP($A89,'Macro '!$A$4:$AB$209,I$1,0)=0,"",VLOOKUP($A89,'Macro '!$A$4:$AB$209,I$1,0)),"")</f>
        <v/>
      </c>
      <c r="J89" s="1298" t="str">
        <f>IFERROR(IF(VLOOKUP($A89,'Macro '!$A$4:$AB$209,J$1,0)=0,"",VLOOKUP($A89,'Macro '!$A$4:$AB$209,J$1,0)),"")</f>
        <v/>
      </c>
      <c r="K89" s="1298" t="str">
        <f>IFERROR(IF(VLOOKUP($A89,'Macro '!$A$4:$AB$209,K$1,0)=0,"",VLOOKUP($A89,'Macro '!$A$4:$AB$209,K$1,0)),"")</f>
        <v/>
      </c>
      <c r="L89" s="1298" t="str">
        <f>IFERROR(IF(VLOOKUP($A89,'Macro '!$A$4:$AB$209,L$1,0)=0,"",VLOOKUP($A89,'Macro '!$A$4:$AB$209,L$1,0)),"")</f>
        <v/>
      </c>
      <c r="M89" s="1298" t="str">
        <f>IFERROR(IF(VLOOKUP($A89,'Macro '!$A$4:$AB$209,M$1,0)=0,"",VLOOKUP($A89,'Macro '!$A$4:$AB$209,M$1,0)),"")</f>
        <v/>
      </c>
      <c r="N89" s="1298" t="str">
        <f>IFERROR(IF(VLOOKUP($A89,'Macro '!$A$4:$AB$209,N$1,0)=0,"",VLOOKUP($A89,'Macro '!$A$4:$AB$209,N$1,0)),"")</f>
        <v/>
      </c>
      <c r="O89" s="1298" t="str">
        <f>IFERROR(IF(VLOOKUP($A89,'Macro '!$A$4:$AB$209,O$1,0)=0,"",VLOOKUP($A89,'Macro '!$A$4:$AB$209,O$1,0)),"")</f>
        <v/>
      </c>
      <c r="P89" s="1298" t="str">
        <f>IFERROR(IF(VLOOKUP($A89,'Macro '!$A$4:$AB$209,P$1,0)=0,"",VLOOKUP($A89,'Macro '!$A$4:$AB$209,P$1,0)),"")</f>
        <v/>
      </c>
      <c r="Q89" s="1298" t="str">
        <f>IFERROR(IF(VLOOKUP($A89,'Macro '!$A$4:$AB$209,Q$1,0)=0,"",VLOOKUP($A89,'Macro '!$A$4:$AB$209,Q$1,0)),"")</f>
        <v/>
      </c>
    </row>
    <row r="90" spans="1:17" ht="15">
      <c r="A90" s="396" t="s">
        <v>2620</v>
      </c>
      <c r="B90" s="1290" t="s">
        <v>1080</v>
      </c>
      <c r="C90" s="1420" t="str">
        <f>IFERROR(IF(VLOOKUP($A90,'Macro '!$A$4:$AA$209,C$1,0)=0,"",VLOOKUP($A90,'Macro '!$A$4:$AA$209,C$1,0)),"")</f>
        <v>M$00</v>
      </c>
      <c r="D90" s="1298" t="str">
        <f>IFERROR(IF(VLOOKUP($A90,'Macro '!$A$4:$AB$209,D$1,0)=0,"",VLOOKUP($A90,'Macro '!$A$4:$AB$209,D$1,0)),"")</f>
        <v/>
      </c>
      <c r="E90" s="1298" t="str">
        <f>IFERROR(IF(VLOOKUP($A90,'Macro '!$A$4:$AB$209,E$1,0)=0,"",VLOOKUP($A90,'Macro '!$A$4:$AB$209,E$1,0)),"")</f>
        <v/>
      </c>
      <c r="F90" s="1298" t="str">
        <f>IFERROR(IF(VLOOKUP($A90,'Macro '!$A$4:$AB$209,F$1,0)=0,"",VLOOKUP($A90,'Macro '!$A$4:$AB$209,F$1,0)),"")</f>
        <v/>
      </c>
      <c r="G90" s="1298" t="str">
        <f>IFERROR(IF(VLOOKUP($A90,'Macro '!$A$4:$AB$209,G$1,0)=0,"",VLOOKUP($A90,'Macro '!$A$4:$AB$209,G$1,0)),"")</f>
        <v/>
      </c>
      <c r="H90" s="1298" t="str">
        <f>IFERROR(IF(VLOOKUP($A90,'Macro '!$A$4:$AB$209,H$1,0)=0,"",VLOOKUP($A90,'Macro '!$A$4:$AB$209,H$1,0)),"")</f>
        <v/>
      </c>
      <c r="I90" s="1298" t="str">
        <f>IFERROR(IF(VLOOKUP($A90,'Macro '!$A$4:$AB$209,I$1,0)=0,"",VLOOKUP($A90,'Macro '!$A$4:$AB$209,I$1,0)),"")</f>
        <v/>
      </c>
      <c r="J90" s="1298" t="str">
        <f>IFERROR(IF(VLOOKUP($A90,'Macro '!$A$4:$AB$209,J$1,0)=0,"",VLOOKUP($A90,'Macro '!$A$4:$AB$209,J$1,0)),"")</f>
        <v/>
      </c>
      <c r="K90" s="1298" t="str">
        <f>IFERROR(IF(VLOOKUP($A90,'Macro '!$A$4:$AB$209,K$1,0)=0,"",VLOOKUP($A90,'Macro '!$A$4:$AB$209,K$1,0)),"")</f>
        <v/>
      </c>
      <c r="L90" s="1298" t="str">
        <f>IFERROR(IF(VLOOKUP($A90,'Macro '!$A$4:$AB$209,L$1,0)=0,"",VLOOKUP($A90,'Macro '!$A$4:$AB$209,L$1,0)),"")</f>
        <v/>
      </c>
      <c r="M90" s="1298" t="str">
        <f>IFERROR(IF(VLOOKUP($A90,'Macro '!$A$4:$AB$209,M$1,0)=0,"",VLOOKUP($A90,'Macro '!$A$4:$AB$209,M$1,0)),"")</f>
        <v/>
      </c>
      <c r="N90" s="1298" t="str">
        <f>IFERROR(IF(VLOOKUP($A90,'Macro '!$A$4:$AB$209,N$1,0)=0,"",VLOOKUP($A90,'Macro '!$A$4:$AB$209,N$1,0)),"")</f>
        <v/>
      </c>
      <c r="O90" s="1298" t="str">
        <f>IFERROR(IF(VLOOKUP($A90,'Macro '!$A$4:$AB$209,O$1,0)=0,"",VLOOKUP($A90,'Macro '!$A$4:$AB$209,O$1,0)),"")</f>
        <v/>
      </c>
      <c r="P90" s="1298" t="str">
        <f>IFERROR(IF(VLOOKUP($A90,'Macro '!$A$4:$AB$209,P$1,0)=0,"",VLOOKUP($A90,'Macro '!$A$4:$AB$209,P$1,0)),"")</f>
        <v/>
      </c>
      <c r="Q90" s="1298" t="str">
        <f>IFERROR(IF(VLOOKUP($A90,'Macro '!$A$4:$AB$209,Q$1,0)=0,"",VLOOKUP($A90,'Macro '!$A$4:$AB$209,Q$1,0)),"")</f>
        <v/>
      </c>
    </row>
    <row r="91" spans="1:17" ht="15">
      <c r="A91" s="396" t="s">
        <v>2621</v>
      </c>
      <c r="B91" s="1290" t="s">
        <v>1080</v>
      </c>
      <c r="C91" s="1420" t="str">
        <f>IFERROR(IF(VLOOKUP($A91,'Macro '!$A$4:$AA$209,C$1,0)=0,"",VLOOKUP($A91,'Macro '!$A$4:$AA$209,C$1,0)),"")</f>
        <v>M$00</v>
      </c>
      <c r="D91" s="1298" t="str">
        <f>IFERROR(IF(VLOOKUP($A91,'Macro '!$A$4:$AB$209,D$1,0)=0,"",VLOOKUP($A91,'Macro '!$A$4:$AB$209,D$1,0)),"")</f>
        <v/>
      </c>
      <c r="E91" s="1298" t="str">
        <f>IFERROR(IF(VLOOKUP($A91,'Macro '!$A$4:$AB$209,E$1,0)=0,"",VLOOKUP($A91,'Macro '!$A$4:$AB$209,E$1,0)),"")</f>
        <v/>
      </c>
      <c r="F91" s="1298" t="str">
        <f>IFERROR(IF(VLOOKUP($A91,'Macro '!$A$4:$AB$209,F$1,0)=0,"",VLOOKUP($A91,'Macro '!$A$4:$AB$209,F$1,0)),"")</f>
        <v/>
      </c>
      <c r="G91" s="1298" t="str">
        <f>IFERROR(IF(VLOOKUP($A91,'Macro '!$A$4:$AB$209,G$1,0)=0,"",VLOOKUP($A91,'Macro '!$A$4:$AB$209,G$1,0)),"")</f>
        <v/>
      </c>
      <c r="H91" s="1298" t="str">
        <f>IFERROR(IF(VLOOKUP($A91,'Macro '!$A$4:$AB$209,H$1,0)=0,"",VLOOKUP($A91,'Macro '!$A$4:$AB$209,H$1,0)),"")</f>
        <v/>
      </c>
      <c r="I91" s="1298" t="str">
        <f>IFERROR(IF(VLOOKUP($A91,'Macro '!$A$4:$AB$209,I$1,0)=0,"",VLOOKUP($A91,'Macro '!$A$4:$AB$209,I$1,0)),"")</f>
        <v/>
      </c>
      <c r="J91" s="1298" t="str">
        <f>IFERROR(IF(VLOOKUP($A91,'Macro '!$A$4:$AB$209,J$1,0)=0,"",VLOOKUP($A91,'Macro '!$A$4:$AB$209,J$1,0)),"")</f>
        <v/>
      </c>
      <c r="K91" s="1298" t="str">
        <f>IFERROR(IF(VLOOKUP($A91,'Macro '!$A$4:$AB$209,K$1,0)=0,"",VLOOKUP($A91,'Macro '!$A$4:$AB$209,K$1,0)),"")</f>
        <v/>
      </c>
      <c r="L91" s="1298" t="str">
        <f>IFERROR(IF(VLOOKUP($A91,'Macro '!$A$4:$AB$209,L$1,0)=0,"",VLOOKUP($A91,'Macro '!$A$4:$AB$209,L$1,0)),"")</f>
        <v/>
      </c>
      <c r="M91" s="1298" t="str">
        <f>IFERROR(IF(VLOOKUP($A91,'Macro '!$A$4:$AB$209,M$1,0)=0,"",VLOOKUP($A91,'Macro '!$A$4:$AB$209,M$1,0)),"")</f>
        <v/>
      </c>
      <c r="N91" s="1298" t="str">
        <f>IFERROR(IF(VLOOKUP($A91,'Macro '!$A$4:$AB$209,N$1,0)=0,"",VLOOKUP($A91,'Macro '!$A$4:$AB$209,N$1,0)),"")</f>
        <v/>
      </c>
      <c r="O91" s="1298" t="str">
        <f>IFERROR(IF(VLOOKUP($A91,'Macro '!$A$4:$AB$209,O$1,0)=0,"",VLOOKUP($A91,'Macro '!$A$4:$AB$209,O$1,0)),"")</f>
        <v/>
      </c>
      <c r="P91" s="1298" t="str">
        <f>IFERROR(IF(VLOOKUP($A91,'Macro '!$A$4:$AB$209,P$1,0)=0,"",VLOOKUP($A91,'Macro '!$A$4:$AB$209,P$1,0)),"")</f>
        <v/>
      </c>
      <c r="Q91" s="1298" t="str">
        <f>IFERROR(IF(VLOOKUP($A91,'Macro '!$A$4:$AB$209,Q$1,0)=0,"",VLOOKUP($A91,'Macro '!$A$4:$AB$209,Q$1,0)),"")</f>
        <v/>
      </c>
    </row>
    <row r="92" spans="1:17" ht="15">
      <c r="A92" s="396" t="s">
        <v>2622</v>
      </c>
      <c r="B92" s="1290" t="s">
        <v>1080</v>
      </c>
      <c r="C92" s="1420" t="str">
        <f>IFERROR(IF(VLOOKUP($A92,'Macro '!$A$4:$AA$209,C$1,0)=0,"",VLOOKUP($A92,'Macro '!$A$4:$AA$209,C$1,0)),"")</f>
        <v>M$00</v>
      </c>
      <c r="D92" s="1298" t="str">
        <f>IFERROR(IF(VLOOKUP($A92,'Macro '!$A$4:$AB$209,D$1,0)=0,"",VLOOKUP($A92,'Macro '!$A$4:$AB$209,D$1,0)),"")</f>
        <v/>
      </c>
      <c r="E92" s="1298" t="str">
        <f>IFERROR(IF(VLOOKUP($A92,'Macro '!$A$4:$AB$209,E$1,0)=0,"",VLOOKUP($A92,'Macro '!$A$4:$AB$209,E$1,0)),"")</f>
        <v/>
      </c>
      <c r="F92" s="1298" t="str">
        <f>IFERROR(IF(VLOOKUP($A92,'Macro '!$A$4:$AB$209,F$1,0)=0,"",VLOOKUP($A92,'Macro '!$A$4:$AB$209,F$1,0)),"")</f>
        <v/>
      </c>
      <c r="G92" s="1298" t="str">
        <f>IFERROR(IF(VLOOKUP($A92,'Macro '!$A$4:$AB$209,G$1,0)=0,"",VLOOKUP($A92,'Macro '!$A$4:$AB$209,G$1,0)),"")</f>
        <v/>
      </c>
      <c r="H92" s="1298" t="str">
        <f>IFERROR(IF(VLOOKUP($A92,'Macro '!$A$4:$AB$209,H$1,0)=0,"",VLOOKUP($A92,'Macro '!$A$4:$AB$209,H$1,0)),"")</f>
        <v/>
      </c>
      <c r="I92" s="1298" t="str">
        <f>IFERROR(IF(VLOOKUP($A92,'Macro '!$A$4:$AB$209,I$1,0)=0,"",VLOOKUP($A92,'Macro '!$A$4:$AB$209,I$1,0)),"")</f>
        <v/>
      </c>
      <c r="J92" s="1298" t="str">
        <f>IFERROR(IF(VLOOKUP($A92,'Macro '!$A$4:$AB$209,J$1,0)=0,"",VLOOKUP($A92,'Macro '!$A$4:$AB$209,J$1,0)),"")</f>
        <v/>
      </c>
      <c r="K92" s="1298" t="str">
        <f>IFERROR(IF(VLOOKUP($A92,'Macro '!$A$4:$AB$209,K$1,0)=0,"",VLOOKUP($A92,'Macro '!$A$4:$AB$209,K$1,0)),"")</f>
        <v/>
      </c>
      <c r="L92" s="1298" t="str">
        <f>IFERROR(IF(VLOOKUP($A92,'Macro '!$A$4:$AB$209,L$1,0)=0,"",VLOOKUP($A92,'Macro '!$A$4:$AB$209,L$1,0)),"")</f>
        <v/>
      </c>
      <c r="M92" s="1298" t="str">
        <f>IFERROR(IF(VLOOKUP($A92,'Macro '!$A$4:$AB$209,M$1,0)=0,"",VLOOKUP($A92,'Macro '!$A$4:$AB$209,M$1,0)),"")</f>
        <v/>
      </c>
      <c r="N92" s="1298" t="str">
        <f>IFERROR(IF(VLOOKUP($A92,'Macro '!$A$4:$AB$209,N$1,0)=0,"",VLOOKUP($A92,'Macro '!$A$4:$AB$209,N$1,0)),"")</f>
        <v/>
      </c>
      <c r="O92" s="1298" t="str">
        <f>IFERROR(IF(VLOOKUP($A92,'Macro '!$A$4:$AB$209,O$1,0)=0,"",VLOOKUP($A92,'Macro '!$A$4:$AB$209,O$1,0)),"")</f>
        <v/>
      </c>
      <c r="P92" s="1298" t="str">
        <f>IFERROR(IF(VLOOKUP($A92,'Macro '!$A$4:$AB$209,P$1,0)=0,"",VLOOKUP($A92,'Macro '!$A$4:$AB$209,P$1,0)),"")</f>
        <v/>
      </c>
      <c r="Q92" s="1298" t="str">
        <f>IFERROR(IF(VLOOKUP($A92,'Macro '!$A$4:$AB$209,Q$1,0)=0,"",VLOOKUP($A92,'Macro '!$A$4:$AB$209,Q$1,0)),"")</f>
        <v/>
      </c>
    </row>
    <row r="93" spans="1:17" ht="15">
      <c r="A93" s="396" t="s">
        <v>2623</v>
      </c>
      <c r="B93" s="1290" t="s">
        <v>1080</v>
      </c>
      <c r="C93" s="1420" t="str">
        <f>IFERROR(IF(VLOOKUP($A93,'Macro '!$A$4:$AA$209,C$1,0)=0,"",VLOOKUP($A93,'Macro '!$A$4:$AA$209,C$1,0)),"")</f>
        <v>M$00</v>
      </c>
      <c r="D93" s="1298" t="str">
        <f>IFERROR(IF(VLOOKUP($A93,'Macro '!$A$4:$AB$209,D$1,0)=0,"",VLOOKUP($A93,'Macro '!$A$4:$AB$209,D$1,0)),"")</f>
        <v/>
      </c>
      <c r="E93" s="1298" t="str">
        <f>IFERROR(IF(VLOOKUP($A93,'Macro '!$A$4:$AB$209,E$1,0)=0,"",VLOOKUP($A93,'Macro '!$A$4:$AB$209,E$1,0)),"")</f>
        <v/>
      </c>
      <c r="F93" s="1298" t="str">
        <f>IFERROR(IF(VLOOKUP($A93,'Macro '!$A$4:$AB$209,F$1,0)=0,"",VLOOKUP($A93,'Macro '!$A$4:$AB$209,F$1,0)),"")</f>
        <v/>
      </c>
      <c r="G93" s="1298" t="str">
        <f>IFERROR(IF(VLOOKUP($A93,'Macro '!$A$4:$AB$209,G$1,0)=0,"",VLOOKUP($A93,'Macro '!$A$4:$AB$209,G$1,0)),"")</f>
        <v/>
      </c>
      <c r="H93" s="1298" t="str">
        <f>IFERROR(IF(VLOOKUP($A93,'Macro '!$A$4:$AB$209,H$1,0)=0,"",VLOOKUP($A93,'Macro '!$A$4:$AB$209,H$1,0)),"")</f>
        <v/>
      </c>
      <c r="I93" s="1298" t="str">
        <f>IFERROR(IF(VLOOKUP($A93,'Macro '!$A$4:$AB$209,I$1,0)=0,"",VLOOKUP($A93,'Macro '!$A$4:$AB$209,I$1,0)),"")</f>
        <v/>
      </c>
      <c r="J93" s="1298" t="str">
        <f>IFERROR(IF(VLOOKUP($A93,'Macro '!$A$4:$AB$209,J$1,0)=0,"",VLOOKUP($A93,'Macro '!$A$4:$AB$209,J$1,0)),"")</f>
        <v/>
      </c>
      <c r="K93" s="1298" t="str">
        <f>IFERROR(IF(VLOOKUP($A93,'Macro '!$A$4:$AB$209,K$1,0)=0,"",VLOOKUP($A93,'Macro '!$A$4:$AB$209,K$1,0)),"")</f>
        <v/>
      </c>
      <c r="L93" s="1298" t="str">
        <f>IFERROR(IF(VLOOKUP($A93,'Macro '!$A$4:$AB$209,L$1,0)=0,"",VLOOKUP($A93,'Macro '!$A$4:$AB$209,L$1,0)),"")</f>
        <v/>
      </c>
      <c r="M93" s="1298" t="str">
        <f>IFERROR(IF(VLOOKUP($A93,'Macro '!$A$4:$AB$209,M$1,0)=0,"",VLOOKUP($A93,'Macro '!$A$4:$AB$209,M$1,0)),"")</f>
        <v/>
      </c>
      <c r="N93" s="1298" t="str">
        <f>IFERROR(IF(VLOOKUP($A93,'Macro '!$A$4:$AB$209,N$1,0)=0,"",VLOOKUP($A93,'Macro '!$A$4:$AB$209,N$1,0)),"")</f>
        <v/>
      </c>
      <c r="O93" s="1298" t="str">
        <f>IFERROR(IF(VLOOKUP($A93,'Macro '!$A$4:$AB$209,O$1,0)=0,"",VLOOKUP($A93,'Macro '!$A$4:$AB$209,O$1,0)),"")</f>
        <v/>
      </c>
      <c r="P93" s="1298" t="str">
        <f>IFERROR(IF(VLOOKUP($A93,'Macro '!$A$4:$AB$209,P$1,0)=0,"",VLOOKUP($A93,'Macro '!$A$4:$AB$209,P$1,0)),"")</f>
        <v/>
      </c>
      <c r="Q93" s="1298" t="str">
        <f>IFERROR(IF(VLOOKUP($A93,'Macro '!$A$4:$AB$209,Q$1,0)=0,"",VLOOKUP($A93,'Macro '!$A$4:$AB$209,Q$1,0)),"")</f>
        <v/>
      </c>
    </row>
    <row r="94" spans="1:17" ht="15">
      <c r="A94" s="396" t="s">
        <v>2624</v>
      </c>
      <c r="B94" s="1290" t="s">
        <v>1080</v>
      </c>
      <c r="C94" s="1420" t="str">
        <f>IFERROR(IF(VLOOKUP($A94,'Macro '!$A$4:$AA$209,C$1,0)=0,"",VLOOKUP($A94,'Macro '!$A$4:$AA$209,C$1,0)),"")</f>
        <v>k$00</v>
      </c>
      <c r="D94" s="1298" t="str">
        <f>IFERROR(IF(VLOOKUP($A94,'Macro '!$A$4:$AB$209,D$1,0)=0,"",VLOOKUP($A94,'Macro '!$A$4:$AB$209,D$1,0)),"")</f>
        <v/>
      </c>
      <c r="E94" s="1298" t="str">
        <f>IFERROR(IF(VLOOKUP($A94,'Macro '!$A$4:$AB$209,E$1,0)=0,"",VLOOKUP($A94,'Macro '!$A$4:$AB$209,E$1,0)),"")</f>
        <v/>
      </c>
      <c r="F94" s="1298" t="str">
        <f>IFERROR(IF(VLOOKUP($A94,'Macro '!$A$4:$AB$209,F$1,0)=0,"",VLOOKUP($A94,'Macro '!$A$4:$AB$209,F$1,0)),"")</f>
        <v/>
      </c>
      <c r="G94" s="1298" t="str">
        <f>IFERROR(IF(VLOOKUP($A94,'Macro '!$A$4:$AB$209,G$1,0)=0,"",VLOOKUP($A94,'Macro '!$A$4:$AB$209,G$1,0)),"")</f>
        <v/>
      </c>
      <c r="H94" s="1298" t="str">
        <f>IFERROR(IF(VLOOKUP($A94,'Macro '!$A$4:$AB$209,H$1,0)=0,"",VLOOKUP($A94,'Macro '!$A$4:$AB$209,H$1,0)),"")</f>
        <v/>
      </c>
      <c r="I94" s="1298" t="str">
        <f>IFERROR(IF(VLOOKUP($A94,'Macro '!$A$4:$AB$209,I$1,0)=0,"",VLOOKUP($A94,'Macro '!$A$4:$AB$209,I$1,0)),"")</f>
        <v/>
      </c>
      <c r="J94" s="1298" t="str">
        <f>IFERROR(IF(VLOOKUP($A94,'Macro '!$A$4:$AB$209,J$1,0)=0,"",VLOOKUP($A94,'Macro '!$A$4:$AB$209,J$1,0)),"")</f>
        <v/>
      </c>
      <c r="K94" s="1298" t="str">
        <f>IFERROR(IF(VLOOKUP($A94,'Macro '!$A$4:$AB$209,K$1,0)=0,"",VLOOKUP($A94,'Macro '!$A$4:$AB$209,K$1,0)),"")</f>
        <v/>
      </c>
      <c r="L94" s="1298" t="str">
        <f>IFERROR(IF(VLOOKUP($A94,'Macro '!$A$4:$AB$209,L$1,0)=0,"",VLOOKUP($A94,'Macro '!$A$4:$AB$209,L$1,0)),"")</f>
        <v/>
      </c>
      <c r="M94" s="1298" t="str">
        <f>IFERROR(IF(VLOOKUP($A94,'Macro '!$A$4:$AB$209,M$1,0)=0,"",VLOOKUP($A94,'Macro '!$A$4:$AB$209,M$1,0)),"")</f>
        <v/>
      </c>
      <c r="N94" s="1298" t="str">
        <f>IFERROR(IF(VLOOKUP($A94,'Macro '!$A$4:$AB$209,N$1,0)=0,"",VLOOKUP($A94,'Macro '!$A$4:$AB$209,N$1,0)),"")</f>
        <v/>
      </c>
      <c r="O94" s="1298" t="str">
        <f>IFERROR(IF(VLOOKUP($A94,'Macro '!$A$4:$AB$209,O$1,0)=0,"",VLOOKUP($A94,'Macro '!$A$4:$AB$209,O$1,0)),"")</f>
        <v/>
      </c>
      <c r="P94" s="1298" t="str">
        <f>IFERROR(IF(VLOOKUP($A94,'Macro '!$A$4:$AB$209,P$1,0)=0,"",VLOOKUP($A94,'Macro '!$A$4:$AB$209,P$1,0)),"")</f>
        <v/>
      </c>
      <c r="Q94" s="1298" t="str">
        <f>IFERROR(IF(VLOOKUP($A94,'Macro '!$A$4:$AB$209,Q$1,0)=0,"",VLOOKUP($A94,'Macro '!$A$4:$AB$209,Q$1,0)),"")</f>
        <v/>
      </c>
    </row>
    <row r="95" spans="1:17" ht="15">
      <c r="A95" s="396" t="s">
        <v>2626</v>
      </c>
      <c r="B95" s="1290" t="s">
        <v>1080</v>
      </c>
      <c r="C95" s="1420" t="str">
        <f>IFERROR(IF(VLOOKUP($A95,'Macro '!$A$4:$AA$209,C$1,0)=0,"",VLOOKUP($A95,'Macro '!$A$4:$AA$209,C$1,0)),"")</f>
        <v>M$00 p</v>
      </c>
      <c r="D95" s="1298" t="str">
        <f>IFERROR(IF(VLOOKUP($A95,'Macro '!$A$4:$AB$209,D$1,0)=0,"",VLOOKUP($A95,'Macro '!$A$4:$AB$209,D$1,0)),"")</f>
        <v/>
      </c>
      <c r="E95" s="1298" t="str">
        <f>IFERROR(IF(VLOOKUP($A95,'Macro '!$A$4:$AB$209,E$1,0)=0,"",VLOOKUP($A95,'Macro '!$A$4:$AB$209,E$1,0)),"")</f>
        <v/>
      </c>
      <c r="F95" s="1298" t="str">
        <f>IFERROR(IF(VLOOKUP($A95,'Macro '!$A$4:$AB$209,F$1,0)=0,"",VLOOKUP($A95,'Macro '!$A$4:$AB$209,F$1,0)),"")</f>
        <v/>
      </c>
      <c r="G95" s="1298" t="str">
        <f>IFERROR(IF(VLOOKUP($A95,'Macro '!$A$4:$AB$209,G$1,0)=0,"",VLOOKUP($A95,'Macro '!$A$4:$AB$209,G$1,0)),"")</f>
        <v/>
      </c>
      <c r="H95" s="1298" t="str">
        <f>IFERROR(IF(VLOOKUP($A95,'Macro '!$A$4:$AB$209,H$1,0)=0,"",VLOOKUP($A95,'Macro '!$A$4:$AB$209,H$1,0)),"")</f>
        <v/>
      </c>
      <c r="I95" s="1298" t="str">
        <f>IFERROR(IF(VLOOKUP($A95,'Macro '!$A$4:$AB$209,I$1,0)=0,"",VLOOKUP($A95,'Macro '!$A$4:$AB$209,I$1,0)),"")</f>
        <v/>
      </c>
      <c r="J95" s="1298" t="str">
        <f>IFERROR(IF(VLOOKUP($A95,'Macro '!$A$4:$AB$209,J$1,0)=0,"",VLOOKUP($A95,'Macro '!$A$4:$AB$209,J$1,0)),"")</f>
        <v/>
      </c>
      <c r="K95" s="1298" t="str">
        <f>IFERROR(IF(VLOOKUP($A95,'Macro '!$A$4:$AB$209,K$1,0)=0,"",VLOOKUP($A95,'Macro '!$A$4:$AB$209,K$1,0)),"")</f>
        <v/>
      </c>
      <c r="L95" s="1298" t="str">
        <f>IFERROR(IF(VLOOKUP($A95,'Macro '!$A$4:$AB$209,L$1,0)=0,"",VLOOKUP($A95,'Macro '!$A$4:$AB$209,L$1,0)),"")</f>
        <v/>
      </c>
      <c r="M95" s="1298" t="str">
        <f>IFERROR(IF(VLOOKUP($A95,'Macro '!$A$4:$AB$209,M$1,0)=0,"",VLOOKUP($A95,'Macro '!$A$4:$AB$209,M$1,0)),"")</f>
        <v/>
      </c>
      <c r="N95" s="1298" t="str">
        <f>IFERROR(IF(VLOOKUP($A95,'Macro '!$A$4:$AB$209,N$1,0)=0,"",VLOOKUP($A95,'Macro '!$A$4:$AB$209,N$1,0)),"")</f>
        <v/>
      </c>
      <c r="O95" s="1298" t="str">
        <f>IFERROR(IF(VLOOKUP($A95,'Macro '!$A$4:$AB$209,O$1,0)=0,"",VLOOKUP($A95,'Macro '!$A$4:$AB$209,O$1,0)),"")</f>
        <v/>
      </c>
      <c r="P95" s="1298" t="str">
        <f>IFERROR(IF(VLOOKUP($A95,'Macro '!$A$4:$AB$209,P$1,0)=0,"",VLOOKUP($A95,'Macro '!$A$4:$AB$209,P$1,0)),"")</f>
        <v/>
      </c>
      <c r="Q95" s="1298" t="str">
        <f>IFERROR(IF(VLOOKUP($A95,'Macro '!$A$4:$AB$209,Q$1,0)=0,"",VLOOKUP($A95,'Macro '!$A$4:$AB$209,Q$1,0)),"")</f>
        <v/>
      </c>
    </row>
    <row r="96" spans="1:17" ht="15">
      <c r="A96" s="396" t="s">
        <v>2628</v>
      </c>
      <c r="B96" s="1290" t="s">
        <v>1080</v>
      </c>
      <c r="C96" s="1420" t="str">
        <f>IFERROR(IF(VLOOKUP($A96,'Macro '!$A$4:$AA$209,C$1,0)=0,"",VLOOKUP($A96,'Macro '!$A$4:$AA$209,C$1,0)),"")</f>
        <v>M$00 p</v>
      </c>
      <c r="D96" s="1298" t="str">
        <f>IFERROR(IF(VLOOKUP($A96,'Macro '!$A$4:$AB$209,D$1,0)=0,"",VLOOKUP($A96,'Macro '!$A$4:$AB$209,D$1,0)),"")</f>
        <v/>
      </c>
      <c r="E96" s="1298" t="str">
        <f>IFERROR(IF(VLOOKUP($A96,'Macro '!$A$4:$AB$209,E$1,0)=0,"",VLOOKUP($A96,'Macro '!$A$4:$AB$209,E$1,0)),"")</f>
        <v/>
      </c>
      <c r="F96" s="1298" t="str">
        <f>IFERROR(IF(VLOOKUP($A96,'Macro '!$A$4:$AB$209,F$1,0)=0,"",VLOOKUP($A96,'Macro '!$A$4:$AB$209,F$1,0)),"")</f>
        <v/>
      </c>
      <c r="G96" s="1298" t="str">
        <f>IFERROR(IF(VLOOKUP($A96,'Macro '!$A$4:$AB$209,G$1,0)=0,"",VLOOKUP($A96,'Macro '!$A$4:$AB$209,G$1,0)),"")</f>
        <v/>
      </c>
      <c r="H96" s="1298" t="str">
        <f>IFERROR(IF(VLOOKUP($A96,'Macro '!$A$4:$AB$209,H$1,0)=0,"",VLOOKUP($A96,'Macro '!$A$4:$AB$209,H$1,0)),"")</f>
        <v/>
      </c>
      <c r="I96" s="1298" t="str">
        <f>IFERROR(IF(VLOOKUP($A96,'Macro '!$A$4:$AB$209,I$1,0)=0,"",VLOOKUP($A96,'Macro '!$A$4:$AB$209,I$1,0)),"")</f>
        <v/>
      </c>
      <c r="J96" s="1298" t="str">
        <f>IFERROR(IF(VLOOKUP($A96,'Macro '!$A$4:$AB$209,J$1,0)=0,"",VLOOKUP($A96,'Macro '!$A$4:$AB$209,J$1,0)),"")</f>
        <v/>
      </c>
      <c r="K96" s="1298" t="str">
        <f>IFERROR(IF(VLOOKUP($A96,'Macro '!$A$4:$AB$209,K$1,0)=0,"",VLOOKUP($A96,'Macro '!$A$4:$AB$209,K$1,0)),"")</f>
        <v/>
      </c>
      <c r="L96" s="1298" t="str">
        <f>IFERROR(IF(VLOOKUP($A96,'Macro '!$A$4:$AB$209,L$1,0)=0,"",VLOOKUP($A96,'Macro '!$A$4:$AB$209,L$1,0)),"")</f>
        <v/>
      </c>
      <c r="M96" s="1298" t="str">
        <f>IFERROR(IF(VLOOKUP($A96,'Macro '!$A$4:$AB$209,M$1,0)=0,"",VLOOKUP($A96,'Macro '!$A$4:$AB$209,M$1,0)),"")</f>
        <v/>
      </c>
      <c r="N96" s="1298" t="str">
        <f>IFERROR(IF(VLOOKUP($A96,'Macro '!$A$4:$AB$209,N$1,0)=0,"",VLOOKUP($A96,'Macro '!$A$4:$AB$209,N$1,0)),"")</f>
        <v/>
      </c>
      <c r="O96" s="1298" t="str">
        <f>IFERROR(IF(VLOOKUP($A96,'Macro '!$A$4:$AB$209,O$1,0)=0,"",VLOOKUP($A96,'Macro '!$A$4:$AB$209,O$1,0)),"")</f>
        <v/>
      </c>
      <c r="P96" s="1298" t="str">
        <f>IFERROR(IF(VLOOKUP($A96,'Macro '!$A$4:$AB$209,P$1,0)=0,"",VLOOKUP($A96,'Macro '!$A$4:$AB$209,P$1,0)),"")</f>
        <v/>
      </c>
      <c r="Q96" s="1298" t="str">
        <f>IFERROR(IF(VLOOKUP($A96,'Macro '!$A$4:$AB$209,Q$1,0)=0,"",VLOOKUP($A96,'Macro '!$A$4:$AB$209,Q$1,0)),"")</f>
        <v/>
      </c>
    </row>
    <row r="97" spans="1:17" ht="15">
      <c r="A97" s="396" t="s">
        <v>2629</v>
      </c>
      <c r="B97" s="1290" t="s">
        <v>1080</v>
      </c>
      <c r="C97" s="1420" t="str">
        <f>IFERROR(IF(VLOOKUP($A97,'Macro '!$A$4:$AA$209,C$1,0)=0,"",VLOOKUP($A97,'Macro '!$A$4:$AA$209,C$1,0)),"")</f>
        <v>M$00 p</v>
      </c>
      <c r="D97" s="1298" t="str">
        <f>IFERROR(IF(VLOOKUP($A97,'Macro '!$A$4:$AB$209,D$1,0)=0,"",VLOOKUP($A97,'Macro '!$A$4:$AB$209,D$1,0)),"")</f>
        <v/>
      </c>
      <c r="E97" s="1298" t="str">
        <f>IFERROR(IF(VLOOKUP($A97,'Macro '!$A$4:$AB$209,E$1,0)=0,"",VLOOKUP($A97,'Macro '!$A$4:$AB$209,E$1,0)),"")</f>
        <v/>
      </c>
      <c r="F97" s="1298" t="str">
        <f>IFERROR(IF(VLOOKUP($A97,'Macro '!$A$4:$AB$209,F$1,0)=0,"",VLOOKUP($A97,'Macro '!$A$4:$AB$209,F$1,0)),"")</f>
        <v/>
      </c>
      <c r="G97" s="1298" t="str">
        <f>IFERROR(IF(VLOOKUP($A97,'Macro '!$A$4:$AB$209,G$1,0)=0,"",VLOOKUP($A97,'Macro '!$A$4:$AB$209,G$1,0)),"")</f>
        <v/>
      </c>
      <c r="H97" s="1298" t="str">
        <f>IFERROR(IF(VLOOKUP($A97,'Macro '!$A$4:$AB$209,H$1,0)=0,"",VLOOKUP($A97,'Macro '!$A$4:$AB$209,H$1,0)),"")</f>
        <v/>
      </c>
      <c r="I97" s="1298" t="str">
        <f>IFERROR(IF(VLOOKUP($A97,'Macro '!$A$4:$AB$209,I$1,0)=0,"",VLOOKUP($A97,'Macro '!$A$4:$AB$209,I$1,0)),"")</f>
        <v/>
      </c>
      <c r="J97" s="1298" t="str">
        <f>IFERROR(IF(VLOOKUP($A97,'Macro '!$A$4:$AB$209,J$1,0)=0,"",VLOOKUP($A97,'Macro '!$A$4:$AB$209,J$1,0)),"")</f>
        <v/>
      </c>
      <c r="K97" s="1298" t="str">
        <f>IFERROR(IF(VLOOKUP($A97,'Macro '!$A$4:$AB$209,K$1,0)=0,"",VLOOKUP($A97,'Macro '!$A$4:$AB$209,K$1,0)),"")</f>
        <v/>
      </c>
      <c r="L97" s="1298" t="str">
        <f>IFERROR(IF(VLOOKUP($A97,'Macro '!$A$4:$AB$209,L$1,0)=0,"",VLOOKUP($A97,'Macro '!$A$4:$AB$209,L$1,0)),"")</f>
        <v/>
      </c>
      <c r="M97" s="1298" t="str">
        <f>IFERROR(IF(VLOOKUP($A97,'Macro '!$A$4:$AB$209,M$1,0)=0,"",VLOOKUP($A97,'Macro '!$A$4:$AB$209,M$1,0)),"")</f>
        <v/>
      </c>
      <c r="N97" s="1298" t="str">
        <f>IFERROR(IF(VLOOKUP($A97,'Macro '!$A$4:$AB$209,N$1,0)=0,"",VLOOKUP($A97,'Macro '!$A$4:$AB$209,N$1,0)),"")</f>
        <v/>
      </c>
      <c r="O97" s="1298" t="str">
        <f>IFERROR(IF(VLOOKUP($A97,'Macro '!$A$4:$AB$209,O$1,0)=0,"",VLOOKUP($A97,'Macro '!$A$4:$AB$209,O$1,0)),"")</f>
        <v/>
      </c>
      <c r="P97" s="1298" t="str">
        <f>IFERROR(IF(VLOOKUP($A97,'Macro '!$A$4:$AB$209,P$1,0)=0,"",VLOOKUP($A97,'Macro '!$A$4:$AB$209,P$1,0)),"")</f>
        <v/>
      </c>
      <c r="Q97" s="1298" t="str">
        <f>IFERROR(IF(VLOOKUP($A97,'Macro '!$A$4:$AB$209,Q$1,0)=0,"",VLOOKUP($A97,'Macro '!$A$4:$AB$209,Q$1,0)),"")</f>
        <v/>
      </c>
    </row>
    <row r="98" spans="1:17" ht="15">
      <c r="A98" s="396" t="s">
        <v>2630</v>
      </c>
      <c r="B98" s="1290" t="s">
        <v>1080</v>
      </c>
      <c r="C98" s="1420" t="str">
        <f>IFERROR(IF(VLOOKUP($A98,'Macro '!$A$4:$AA$209,C$1,0)=0,"",VLOOKUP($A98,'Macro '!$A$4:$AA$209,C$1,0)),"")</f>
        <v>M$00 p</v>
      </c>
      <c r="D98" s="1298" t="str">
        <f>IFERROR(IF(VLOOKUP($A98,'Macro '!$A$4:$AB$209,D$1,0)=0,"",VLOOKUP($A98,'Macro '!$A$4:$AB$209,D$1,0)),"")</f>
        <v/>
      </c>
      <c r="E98" s="1298" t="str">
        <f>IFERROR(IF(VLOOKUP($A98,'Macro '!$A$4:$AB$209,E$1,0)=0,"",VLOOKUP($A98,'Macro '!$A$4:$AB$209,E$1,0)),"")</f>
        <v/>
      </c>
      <c r="F98" s="1298" t="str">
        <f>IFERROR(IF(VLOOKUP($A98,'Macro '!$A$4:$AB$209,F$1,0)=0,"",VLOOKUP($A98,'Macro '!$A$4:$AB$209,F$1,0)),"")</f>
        <v/>
      </c>
      <c r="G98" s="1298" t="str">
        <f>IFERROR(IF(VLOOKUP($A98,'Macro '!$A$4:$AB$209,G$1,0)=0,"",VLOOKUP($A98,'Macro '!$A$4:$AB$209,G$1,0)),"")</f>
        <v/>
      </c>
      <c r="H98" s="1298" t="str">
        <f>IFERROR(IF(VLOOKUP($A98,'Macro '!$A$4:$AB$209,H$1,0)=0,"",VLOOKUP($A98,'Macro '!$A$4:$AB$209,H$1,0)),"")</f>
        <v/>
      </c>
      <c r="I98" s="1298" t="str">
        <f>IFERROR(IF(VLOOKUP($A98,'Macro '!$A$4:$AB$209,I$1,0)=0,"",VLOOKUP($A98,'Macro '!$A$4:$AB$209,I$1,0)),"")</f>
        <v/>
      </c>
      <c r="J98" s="1298" t="str">
        <f>IFERROR(IF(VLOOKUP($A98,'Macro '!$A$4:$AB$209,J$1,0)=0,"",VLOOKUP($A98,'Macro '!$A$4:$AB$209,J$1,0)),"")</f>
        <v/>
      </c>
      <c r="K98" s="1298" t="str">
        <f>IFERROR(IF(VLOOKUP($A98,'Macro '!$A$4:$AB$209,K$1,0)=0,"",VLOOKUP($A98,'Macro '!$A$4:$AB$209,K$1,0)),"")</f>
        <v/>
      </c>
      <c r="L98" s="1298" t="str">
        <f>IFERROR(IF(VLOOKUP($A98,'Macro '!$A$4:$AB$209,L$1,0)=0,"",VLOOKUP($A98,'Macro '!$A$4:$AB$209,L$1,0)),"")</f>
        <v/>
      </c>
      <c r="M98" s="1298" t="str">
        <f>IFERROR(IF(VLOOKUP($A98,'Macro '!$A$4:$AB$209,M$1,0)=0,"",VLOOKUP($A98,'Macro '!$A$4:$AB$209,M$1,0)),"")</f>
        <v/>
      </c>
      <c r="N98" s="1298" t="str">
        <f>IFERROR(IF(VLOOKUP($A98,'Macro '!$A$4:$AB$209,N$1,0)=0,"",VLOOKUP($A98,'Macro '!$A$4:$AB$209,N$1,0)),"")</f>
        <v/>
      </c>
      <c r="O98" s="1298" t="str">
        <f>IFERROR(IF(VLOOKUP($A98,'Macro '!$A$4:$AB$209,O$1,0)=0,"",VLOOKUP($A98,'Macro '!$A$4:$AB$209,O$1,0)),"")</f>
        <v/>
      </c>
      <c r="P98" s="1298" t="str">
        <f>IFERROR(IF(VLOOKUP($A98,'Macro '!$A$4:$AB$209,P$1,0)=0,"",VLOOKUP($A98,'Macro '!$A$4:$AB$209,P$1,0)),"")</f>
        <v/>
      </c>
      <c r="Q98" s="1298" t="str">
        <f>IFERROR(IF(VLOOKUP($A98,'Macro '!$A$4:$AB$209,Q$1,0)=0,"",VLOOKUP($A98,'Macro '!$A$4:$AB$209,Q$1,0)),"")</f>
        <v/>
      </c>
    </row>
    <row r="99" spans="1:17" ht="15">
      <c r="A99" s="396" t="s">
        <v>2631</v>
      </c>
      <c r="B99" s="1290" t="s">
        <v>1080</v>
      </c>
      <c r="C99" s="1420" t="str">
        <f>IFERROR(IF(VLOOKUP($A99,'Macro '!$A$4:$AA$209,C$1,0)=0,"",VLOOKUP($A99,'Macro '!$A$4:$AA$209,C$1,0)),"")</f>
        <v>M$00 p</v>
      </c>
      <c r="D99" s="1298" t="str">
        <f>IFERROR(IF(VLOOKUP($A99,'Macro '!$A$4:$AB$209,D$1,0)=0,"",VLOOKUP($A99,'Macro '!$A$4:$AB$209,D$1,0)),"")</f>
        <v/>
      </c>
      <c r="E99" s="1298" t="str">
        <f>IFERROR(IF(VLOOKUP($A99,'Macro '!$A$4:$AB$209,E$1,0)=0,"",VLOOKUP($A99,'Macro '!$A$4:$AB$209,E$1,0)),"")</f>
        <v/>
      </c>
      <c r="F99" s="1298" t="str">
        <f>IFERROR(IF(VLOOKUP($A99,'Macro '!$A$4:$AB$209,F$1,0)=0,"",VLOOKUP($A99,'Macro '!$A$4:$AB$209,F$1,0)),"")</f>
        <v/>
      </c>
      <c r="G99" s="1298" t="str">
        <f>IFERROR(IF(VLOOKUP($A99,'Macro '!$A$4:$AB$209,G$1,0)=0,"",VLOOKUP($A99,'Macro '!$A$4:$AB$209,G$1,0)),"")</f>
        <v/>
      </c>
      <c r="H99" s="1298" t="str">
        <f>IFERROR(IF(VLOOKUP($A99,'Macro '!$A$4:$AB$209,H$1,0)=0,"",VLOOKUP($A99,'Macro '!$A$4:$AB$209,H$1,0)),"")</f>
        <v/>
      </c>
      <c r="I99" s="1298" t="str">
        <f>IFERROR(IF(VLOOKUP($A99,'Macro '!$A$4:$AB$209,I$1,0)=0,"",VLOOKUP($A99,'Macro '!$A$4:$AB$209,I$1,0)),"")</f>
        <v/>
      </c>
      <c r="J99" s="1298" t="str">
        <f>IFERROR(IF(VLOOKUP($A99,'Macro '!$A$4:$AB$209,J$1,0)=0,"",VLOOKUP($A99,'Macro '!$A$4:$AB$209,J$1,0)),"")</f>
        <v/>
      </c>
      <c r="K99" s="1298" t="str">
        <f>IFERROR(IF(VLOOKUP($A99,'Macro '!$A$4:$AB$209,K$1,0)=0,"",VLOOKUP($A99,'Macro '!$A$4:$AB$209,K$1,0)),"")</f>
        <v/>
      </c>
      <c r="L99" s="1298" t="str">
        <f>IFERROR(IF(VLOOKUP($A99,'Macro '!$A$4:$AB$209,L$1,0)=0,"",VLOOKUP($A99,'Macro '!$A$4:$AB$209,L$1,0)),"")</f>
        <v/>
      </c>
      <c r="M99" s="1298" t="str">
        <f>IFERROR(IF(VLOOKUP($A99,'Macro '!$A$4:$AB$209,M$1,0)=0,"",VLOOKUP($A99,'Macro '!$A$4:$AB$209,M$1,0)),"")</f>
        <v/>
      </c>
      <c r="N99" s="1298" t="str">
        <f>IFERROR(IF(VLOOKUP($A99,'Macro '!$A$4:$AB$209,N$1,0)=0,"",VLOOKUP($A99,'Macro '!$A$4:$AB$209,N$1,0)),"")</f>
        <v/>
      </c>
      <c r="O99" s="1298" t="str">
        <f>IFERROR(IF(VLOOKUP($A99,'Macro '!$A$4:$AB$209,O$1,0)=0,"",VLOOKUP($A99,'Macro '!$A$4:$AB$209,O$1,0)),"")</f>
        <v/>
      </c>
      <c r="P99" s="1298" t="str">
        <f>IFERROR(IF(VLOOKUP($A99,'Macro '!$A$4:$AB$209,P$1,0)=0,"",VLOOKUP($A99,'Macro '!$A$4:$AB$209,P$1,0)),"")</f>
        <v/>
      </c>
      <c r="Q99" s="1298" t="str">
        <f>IFERROR(IF(VLOOKUP($A99,'Macro '!$A$4:$AB$209,Q$1,0)=0,"",VLOOKUP($A99,'Macro '!$A$4:$AB$209,Q$1,0)),"")</f>
        <v/>
      </c>
    </row>
    <row r="100" spans="1:17" ht="15">
      <c r="A100" s="396" t="s">
        <v>2632</v>
      </c>
      <c r="B100" s="1290" t="s">
        <v>1080</v>
      </c>
      <c r="C100" s="1420" t="str">
        <f>IFERROR(IF(VLOOKUP($A100,'Macro '!$A$4:$AA$209,C$1,0)=0,"",VLOOKUP($A100,'Macro '!$A$4:$AA$209,C$1,0)),"")</f>
        <v>k$00p</v>
      </c>
      <c r="D100" s="1298" t="str">
        <f>IFERROR(IF(VLOOKUP($A100,'Macro '!$A$4:$AB$209,D$1,0)=0,"",VLOOKUP($A100,'Macro '!$A$4:$AB$209,D$1,0)),"")</f>
        <v/>
      </c>
      <c r="E100" s="1298" t="str">
        <f>IFERROR(IF(VLOOKUP($A100,'Macro '!$A$4:$AB$209,E$1,0)=0,"",VLOOKUP($A100,'Macro '!$A$4:$AB$209,E$1,0)),"")</f>
        <v/>
      </c>
      <c r="F100" s="1298" t="str">
        <f>IFERROR(IF(VLOOKUP($A100,'Macro '!$A$4:$AB$209,F$1,0)=0,"",VLOOKUP($A100,'Macro '!$A$4:$AB$209,F$1,0)),"")</f>
        <v/>
      </c>
      <c r="G100" s="1298" t="str">
        <f>IFERROR(IF(VLOOKUP($A100,'Macro '!$A$4:$AB$209,G$1,0)=0,"",VLOOKUP($A100,'Macro '!$A$4:$AB$209,G$1,0)),"")</f>
        <v/>
      </c>
      <c r="H100" s="1298" t="str">
        <f>IFERROR(IF(VLOOKUP($A100,'Macro '!$A$4:$AB$209,H$1,0)=0,"",VLOOKUP($A100,'Macro '!$A$4:$AB$209,H$1,0)),"")</f>
        <v/>
      </c>
      <c r="I100" s="1298" t="str">
        <f>IFERROR(IF(VLOOKUP($A100,'Macro '!$A$4:$AB$209,I$1,0)=0,"",VLOOKUP($A100,'Macro '!$A$4:$AB$209,I$1,0)),"")</f>
        <v/>
      </c>
      <c r="J100" s="1298" t="str">
        <f>IFERROR(IF(VLOOKUP($A100,'Macro '!$A$4:$AB$209,J$1,0)=0,"",VLOOKUP($A100,'Macro '!$A$4:$AB$209,J$1,0)),"")</f>
        <v/>
      </c>
      <c r="K100" s="1298" t="str">
        <f>IFERROR(IF(VLOOKUP($A100,'Macro '!$A$4:$AB$209,K$1,0)=0,"",VLOOKUP($A100,'Macro '!$A$4:$AB$209,K$1,0)),"")</f>
        <v/>
      </c>
      <c r="L100" s="1298" t="str">
        <f>IFERROR(IF(VLOOKUP($A100,'Macro '!$A$4:$AB$209,L$1,0)=0,"",VLOOKUP($A100,'Macro '!$A$4:$AB$209,L$1,0)),"")</f>
        <v/>
      </c>
      <c r="M100" s="1298" t="str">
        <f>IFERROR(IF(VLOOKUP($A100,'Macro '!$A$4:$AB$209,M$1,0)=0,"",VLOOKUP($A100,'Macro '!$A$4:$AB$209,M$1,0)),"")</f>
        <v/>
      </c>
      <c r="N100" s="1298" t="str">
        <f>IFERROR(IF(VLOOKUP($A100,'Macro '!$A$4:$AB$209,N$1,0)=0,"",VLOOKUP($A100,'Macro '!$A$4:$AB$209,N$1,0)),"")</f>
        <v/>
      </c>
      <c r="O100" s="1298" t="str">
        <f>IFERROR(IF(VLOOKUP($A100,'Macro '!$A$4:$AB$209,O$1,0)=0,"",VLOOKUP($A100,'Macro '!$A$4:$AB$209,O$1,0)),"")</f>
        <v/>
      </c>
      <c r="P100" s="1298" t="str">
        <f>IFERROR(IF(VLOOKUP($A100,'Macro '!$A$4:$AB$209,P$1,0)=0,"",VLOOKUP($A100,'Macro '!$A$4:$AB$209,P$1,0)),"")</f>
        <v/>
      </c>
      <c r="Q100" s="1298" t="str">
        <f>IFERROR(IF(VLOOKUP($A100,'Macro '!$A$4:$AB$209,Q$1,0)=0,"",VLOOKUP($A100,'Macro '!$A$4:$AB$209,Q$1,0)),"")</f>
        <v/>
      </c>
    </row>
    <row r="101" spans="1:17">
      <c r="A101" s="391" t="s">
        <v>2184</v>
      </c>
      <c r="B101" s="1290" t="s">
        <v>1080</v>
      </c>
      <c r="C101" s="1420" t="str">
        <f>IFERROR(IF(VLOOKUP($A101,'Macro '!$A$4:$AA$209,C$1,0)=0,"",VLOOKUP($A101,'Macro '!$A$4:$AA$209,C$1,0)),"")</f>
        <v>koe/$00</v>
      </c>
      <c r="D101" s="1298" t="str">
        <f>IFERROR(IF(VLOOKUP($A101,'Macro '!$A$4:$AB$209,D$1,0)=0,"",VLOOKUP($A101,'Macro '!$A$4:$AB$209,D$1,0)),"")</f>
        <v/>
      </c>
      <c r="E101" s="1298" t="str">
        <f>IFERROR(IF(VLOOKUP($A101,'Macro '!$A$4:$AB$209,E$1,0)=0,"",VLOOKUP($A101,'Macro '!$A$4:$AB$209,E$1,0)),"")</f>
        <v/>
      </c>
      <c r="F101" s="1298" t="str">
        <f>IFERROR(IF(VLOOKUP($A101,'Macro '!$A$4:$AB$209,F$1,0)=0,"",VLOOKUP($A101,'Macro '!$A$4:$AB$209,F$1,0)),"")</f>
        <v/>
      </c>
      <c r="G101" s="1298" t="str">
        <f>IFERROR(IF(VLOOKUP($A101,'Macro '!$A$4:$AB$209,G$1,0)=0,"",VLOOKUP($A101,'Macro '!$A$4:$AB$209,G$1,0)),"")</f>
        <v/>
      </c>
      <c r="H101" s="1298" t="str">
        <f>IFERROR(IF(VLOOKUP($A101,'Macro '!$A$4:$AB$209,H$1,0)=0,"",VLOOKUP($A101,'Macro '!$A$4:$AB$209,H$1,0)),"")</f>
        <v/>
      </c>
      <c r="I101" s="1298" t="str">
        <f>IFERROR(IF(VLOOKUP($A101,'Macro '!$A$4:$AB$209,I$1,0)=0,"",VLOOKUP($A101,'Macro '!$A$4:$AB$209,I$1,0)),"")</f>
        <v/>
      </c>
      <c r="J101" s="1298" t="str">
        <f>IFERROR(IF(VLOOKUP($A101,'Macro '!$A$4:$AB$209,J$1,0)=0,"",VLOOKUP($A101,'Macro '!$A$4:$AB$209,J$1,0)),"")</f>
        <v/>
      </c>
      <c r="K101" s="1298" t="str">
        <f>IFERROR(IF(VLOOKUP($A101,'Macro '!$A$4:$AB$209,K$1,0)=0,"",VLOOKUP($A101,'Macro '!$A$4:$AB$209,K$1,0)),"")</f>
        <v/>
      </c>
      <c r="L101" s="1298" t="str">
        <f>IFERROR(IF(VLOOKUP($A101,'Macro '!$A$4:$AB$209,L$1,0)=0,"",VLOOKUP($A101,'Macro '!$A$4:$AB$209,L$1,0)),"")</f>
        <v/>
      </c>
      <c r="M101" s="1298" t="str">
        <f>IFERROR(IF(VLOOKUP($A101,'Macro '!$A$4:$AB$209,M$1,0)=0,"",VLOOKUP($A101,'Macro '!$A$4:$AB$209,M$1,0)),"")</f>
        <v/>
      </c>
      <c r="N101" s="1298" t="str">
        <f>IFERROR(IF(VLOOKUP($A101,'Macro '!$A$4:$AB$209,N$1,0)=0,"",VLOOKUP($A101,'Macro '!$A$4:$AB$209,N$1,0)),"")</f>
        <v/>
      </c>
      <c r="O101" s="1298" t="str">
        <f>IFERROR(IF(VLOOKUP($A101,'Macro '!$A$4:$AB$209,O$1,0)=0,"",VLOOKUP($A101,'Macro '!$A$4:$AB$209,O$1,0)),"")</f>
        <v/>
      </c>
      <c r="P101" s="1298" t="str">
        <f>IFERROR(IF(VLOOKUP($A101,'Macro '!$A$4:$AB$209,P$1,0)=0,"",VLOOKUP($A101,'Macro '!$A$4:$AB$209,P$1,0)),"")</f>
        <v/>
      </c>
      <c r="Q101" s="1298" t="str">
        <f>IFERROR(IF(VLOOKUP($A101,'Macro '!$A$4:$AB$209,Q$1,0)=0,"",VLOOKUP($A101,'Macro '!$A$4:$AB$209,Q$1,0)),"")</f>
        <v/>
      </c>
    </row>
    <row r="102" spans="1:17">
      <c r="A102" s="391" t="s">
        <v>2185</v>
      </c>
      <c r="B102" s="1290" t="s">
        <v>1080</v>
      </c>
      <c r="C102" s="1420" t="str">
        <f>IFERROR(IF(VLOOKUP($A102,'Macro '!$A$4:$AA$209,C$1,0)=0,"",VLOOKUP($A102,'Macro '!$A$4:$AA$209,C$1,0)),"")</f>
        <v>koe/$00</v>
      </c>
      <c r="D102" s="1298" t="str">
        <f>IFERROR(IF(VLOOKUP($A102,'Macro '!$A$4:$AB$209,D$1,0)=0,"",VLOOKUP($A102,'Macro '!$A$4:$AB$209,D$1,0)),"")</f>
        <v/>
      </c>
      <c r="E102" s="1298" t="str">
        <f>IFERROR(IF(VLOOKUP($A102,'Macro '!$A$4:$AB$209,E$1,0)=0,"",VLOOKUP($A102,'Macro '!$A$4:$AB$209,E$1,0)),"")</f>
        <v/>
      </c>
      <c r="F102" s="1298" t="str">
        <f>IFERROR(IF(VLOOKUP($A102,'Macro '!$A$4:$AB$209,F$1,0)=0,"",VLOOKUP($A102,'Macro '!$A$4:$AB$209,F$1,0)),"")</f>
        <v/>
      </c>
      <c r="G102" s="1298" t="str">
        <f>IFERROR(IF(VLOOKUP($A102,'Macro '!$A$4:$AB$209,G$1,0)=0,"",VLOOKUP($A102,'Macro '!$A$4:$AB$209,G$1,0)),"")</f>
        <v/>
      </c>
      <c r="H102" s="1298" t="str">
        <f>IFERROR(IF(VLOOKUP($A102,'Macro '!$A$4:$AB$209,H$1,0)=0,"",VLOOKUP($A102,'Macro '!$A$4:$AB$209,H$1,0)),"")</f>
        <v/>
      </c>
      <c r="I102" s="1298" t="str">
        <f>IFERROR(IF(VLOOKUP($A102,'Macro '!$A$4:$AB$209,I$1,0)=0,"",VLOOKUP($A102,'Macro '!$A$4:$AB$209,I$1,0)),"")</f>
        <v/>
      </c>
      <c r="J102" s="1298" t="str">
        <f>IFERROR(IF(VLOOKUP($A102,'Macro '!$A$4:$AB$209,J$1,0)=0,"",VLOOKUP($A102,'Macro '!$A$4:$AB$209,J$1,0)),"")</f>
        <v/>
      </c>
      <c r="K102" s="1298" t="str">
        <f>IFERROR(IF(VLOOKUP($A102,'Macro '!$A$4:$AB$209,K$1,0)=0,"",VLOOKUP($A102,'Macro '!$A$4:$AB$209,K$1,0)),"")</f>
        <v/>
      </c>
      <c r="L102" s="1298" t="str">
        <f>IFERROR(IF(VLOOKUP($A102,'Macro '!$A$4:$AB$209,L$1,0)=0,"",VLOOKUP($A102,'Macro '!$A$4:$AB$209,L$1,0)),"")</f>
        <v/>
      </c>
      <c r="M102" s="1298" t="str">
        <f>IFERROR(IF(VLOOKUP($A102,'Macro '!$A$4:$AB$209,M$1,0)=0,"",VLOOKUP($A102,'Macro '!$A$4:$AB$209,M$1,0)),"")</f>
        <v/>
      </c>
      <c r="N102" s="1298" t="str">
        <f>IFERROR(IF(VLOOKUP($A102,'Macro '!$A$4:$AB$209,N$1,0)=0,"",VLOOKUP($A102,'Macro '!$A$4:$AB$209,N$1,0)),"")</f>
        <v/>
      </c>
      <c r="O102" s="1298" t="str">
        <f>IFERROR(IF(VLOOKUP($A102,'Macro '!$A$4:$AB$209,O$1,0)=0,"",VLOOKUP($A102,'Macro '!$A$4:$AB$209,O$1,0)),"")</f>
        <v/>
      </c>
      <c r="P102" s="1298" t="str">
        <f>IFERROR(IF(VLOOKUP($A102,'Macro '!$A$4:$AB$209,P$1,0)=0,"",VLOOKUP($A102,'Macro '!$A$4:$AB$209,P$1,0)),"")</f>
        <v/>
      </c>
      <c r="Q102" s="1298" t="str">
        <f>IFERROR(IF(VLOOKUP($A102,'Macro '!$A$4:$AB$209,Q$1,0)=0,"",VLOOKUP($A102,'Macro '!$A$4:$AB$209,Q$1,0)),"")</f>
        <v/>
      </c>
    </row>
    <row r="103" spans="1:17">
      <c r="A103" s="391" t="s">
        <v>2186</v>
      </c>
      <c r="B103" s="1290" t="s">
        <v>1080</v>
      </c>
      <c r="C103" s="1420" t="str">
        <f>IFERROR(IF(VLOOKUP($A103,'Macro '!$A$4:$AA$209,C$1,0)=0,"",VLOOKUP($A103,'Macro '!$A$4:$AA$209,C$1,0)),"")</f>
        <v>koe/$00</v>
      </c>
      <c r="D103" s="1298" t="str">
        <f>IFERROR(IF(VLOOKUP($A103,'Macro '!$A$4:$AB$209,D$1,0)=0,"",VLOOKUP($A103,'Macro '!$A$4:$AB$209,D$1,0)),"")</f>
        <v/>
      </c>
      <c r="E103" s="1298" t="str">
        <f>IFERROR(IF(VLOOKUP($A103,'Macro '!$A$4:$AB$209,E$1,0)=0,"",VLOOKUP($A103,'Macro '!$A$4:$AB$209,E$1,0)),"")</f>
        <v/>
      </c>
      <c r="F103" s="1298" t="str">
        <f>IFERROR(IF(VLOOKUP($A103,'Macro '!$A$4:$AB$209,F$1,0)=0,"",VLOOKUP($A103,'Macro '!$A$4:$AB$209,F$1,0)),"")</f>
        <v/>
      </c>
      <c r="G103" s="1298" t="str">
        <f>IFERROR(IF(VLOOKUP($A103,'Macro '!$A$4:$AB$209,G$1,0)=0,"",VLOOKUP($A103,'Macro '!$A$4:$AB$209,G$1,0)),"")</f>
        <v/>
      </c>
      <c r="H103" s="1298" t="str">
        <f>IFERROR(IF(VLOOKUP($A103,'Macro '!$A$4:$AB$209,H$1,0)=0,"",VLOOKUP($A103,'Macro '!$A$4:$AB$209,H$1,0)),"")</f>
        <v/>
      </c>
      <c r="I103" s="1298" t="str">
        <f>IFERROR(IF(VLOOKUP($A103,'Macro '!$A$4:$AB$209,I$1,0)=0,"",VLOOKUP($A103,'Macro '!$A$4:$AB$209,I$1,0)),"")</f>
        <v/>
      </c>
      <c r="J103" s="1298" t="str">
        <f>IFERROR(IF(VLOOKUP($A103,'Macro '!$A$4:$AB$209,J$1,0)=0,"",VLOOKUP($A103,'Macro '!$A$4:$AB$209,J$1,0)),"")</f>
        <v/>
      </c>
      <c r="K103" s="1298" t="str">
        <f>IFERROR(IF(VLOOKUP($A103,'Macro '!$A$4:$AB$209,K$1,0)=0,"",VLOOKUP($A103,'Macro '!$A$4:$AB$209,K$1,0)),"")</f>
        <v/>
      </c>
      <c r="L103" s="1298" t="str">
        <f>IFERROR(IF(VLOOKUP($A103,'Macro '!$A$4:$AB$209,L$1,0)=0,"",VLOOKUP($A103,'Macro '!$A$4:$AB$209,L$1,0)),"")</f>
        <v/>
      </c>
      <c r="M103" s="1298" t="str">
        <f>IFERROR(IF(VLOOKUP($A103,'Macro '!$A$4:$AB$209,M$1,0)=0,"",VLOOKUP($A103,'Macro '!$A$4:$AB$209,M$1,0)),"")</f>
        <v/>
      </c>
      <c r="N103" s="1298" t="str">
        <f>IFERROR(IF(VLOOKUP($A103,'Macro '!$A$4:$AB$209,N$1,0)=0,"",VLOOKUP($A103,'Macro '!$A$4:$AB$209,N$1,0)),"")</f>
        <v/>
      </c>
      <c r="O103" s="1298" t="str">
        <f>IFERROR(IF(VLOOKUP($A103,'Macro '!$A$4:$AB$209,O$1,0)=0,"",VLOOKUP($A103,'Macro '!$A$4:$AB$209,O$1,0)),"")</f>
        <v/>
      </c>
      <c r="P103" s="1298" t="str">
        <f>IFERROR(IF(VLOOKUP($A103,'Macro '!$A$4:$AB$209,P$1,0)=0,"",VLOOKUP($A103,'Macro '!$A$4:$AB$209,P$1,0)),"")</f>
        <v/>
      </c>
      <c r="Q103" s="1298" t="str">
        <f>IFERROR(IF(VLOOKUP($A103,'Macro '!$A$4:$AB$209,Q$1,0)=0,"",VLOOKUP($A103,'Macro '!$A$4:$AB$209,Q$1,0)),"")</f>
        <v/>
      </c>
    </row>
    <row r="104" spans="1:17">
      <c r="A104" s="391" t="s">
        <v>2187</v>
      </c>
      <c r="B104" s="1290" t="s">
        <v>1080</v>
      </c>
      <c r="C104" s="1420" t="str">
        <f>IFERROR(IF(VLOOKUP($A104,'Macro '!$A$4:$AA$209,C$1,0)=0,"",VLOOKUP($A104,'Macro '!$A$4:$AA$209,C$1,0)),"")</f>
        <v>koe/$00</v>
      </c>
      <c r="D104" s="1298" t="str">
        <f>IFERROR(IF(VLOOKUP($A104,'Macro '!$A$4:$AB$209,D$1,0)=0,"",VLOOKUP($A104,'Macro '!$A$4:$AB$209,D$1,0)),"")</f>
        <v/>
      </c>
      <c r="E104" s="1298" t="str">
        <f>IFERROR(IF(VLOOKUP($A104,'Macro '!$A$4:$AB$209,E$1,0)=0,"",VLOOKUP($A104,'Macro '!$A$4:$AB$209,E$1,0)),"")</f>
        <v/>
      </c>
      <c r="F104" s="1298" t="str">
        <f>IFERROR(IF(VLOOKUP($A104,'Macro '!$A$4:$AB$209,F$1,0)=0,"",VLOOKUP($A104,'Macro '!$A$4:$AB$209,F$1,0)),"")</f>
        <v/>
      </c>
      <c r="G104" s="1298" t="str">
        <f>IFERROR(IF(VLOOKUP($A104,'Macro '!$A$4:$AB$209,G$1,0)=0,"",VLOOKUP($A104,'Macro '!$A$4:$AB$209,G$1,0)),"")</f>
        <v/>
      </c>
      <c r="H104" s="1298" t="str">
        <f>IFERROR(IF(VLOOKUP($A104,'Macro '!$A$4:$AB$209,H$1,0)=0,"",VLOOKUP($A104,'Macro '!$A$4:$AB$209,H$1,0)),"")</f>
        <v/>
      </c>
      <c r="I104" s="1298" t="str">
        <f>IFERROR(IF(VLOOKUP($A104,'Macro '!$A$4:$AB$209,I$1,0)=0,"",VLOOKUP($A104,'Macro '!$A$4:$AB$209,I$1,0)),"")</f>
        <v/>
      </c>
      <c r="J104" s="1298" t="str">
        <f>IFERROR(IF(VLOOKUP($A104,'Macro '!$A$4:$AB$209,J$1,0)=0,"",VLOOKUP($A104,'Macro '!$A$4:$AB$209,J$1,0)),"")</f>
        <v/>
      </c>
      <c r="K104" s="1298" t="str">
        <f>IFERROR(IF(VLOOKUP($A104,'Macro '!$A$4:$AB$209,K$1,0)=0,"",VLOOKUP($A104,'Macro '!$A$4:$AB$209,K$1,0)),"")</f>
        <v/>
      </c>
      <c r="L104" s="1298" t="str">
        <f>IFERROR(IF(VLOOKUP($A104,'Macro '!$A$4:$AB$209,L$1,0)=0,"",VLOOKUP($A104,'Macro '!$A$4:$AB$209,L$1,0)),"")</f>
        <v/>
      </c>
      <c r="M104" s="1298" t="str">
        <f>IFERROR(IF(VLOOKUP($A104,'Macro '!$A$4:$AB$209,M$1,0)=0,"",VLOOKUP($A104,'Macro '!$A$4:$AB$209,M$1,0)),"")</f>
        <v/>
      </c>
      <c r="N104" s="1298" t="str">
        <f>IFERROR(IF(VLOOKUP($A104,'Macro '!$A$4:$AB$209,N$1,0)=0,"",VLOOKUP($A104,'Macro '!$A$4:$AB$209,N$1,0)),"")</f>
        <v/>
      </c>
      <c r="O104" s="1298" t="str">
        <f>IFERROR(IF(VLOOKUP($A104,'Macro '!$A$4:$AB$209,O$1,0)=0,"",VLOOKUP($A104,'Macro '!$A$4:$AB$209,O$1,0)),"")</f>
        <v/>
      </c>
      <c r="P104" s="1298" t="str">
        <f>IFERROR(IF(VLOOKUP($A104,'Macro '!$A$4:$AB$209,P$1,0)=0,"",VLOOKUP($A104,'Macro '!$A$4:$AB$209,P$1,0)),"")</f>
        <v/>
      </c>
      <c r="Q104" s="1298" t="str">
        <f>IFERROR(IF(VLOOKUP($A104,'Macro '!$A$4:$AB$209,Q$1,0)=0,"",VLOOKUP($A104,'Macro '!$A$4:$AB$209,Q$1,0)),"")</f>
        <v/>
      </c>
    </row>
    <row r="105" spans="1:17">
      <c r="A105" s="391" t="s">
        <v>1302</v>
      </c>
      <c r="B105" s="1290" t="s">
        <v>1080</v>
      </c>
      <c r="C105" s="1420">
        <f>IFERROR(IF(VLOOKUP($A105,'Macro '!$A$4:$AA$209,C$1,0)=0,"",VLOOKUP($A105,'Macro '!$A$4:$AA$209,C$1,0)),"")</f>
        <v>1</v>
      </c>
      <c r="D105" s="1298" t="str">
        <f>IFERROR(IF(VLOOKUP($A105,'Macro '!$A$4:$AB$209,D$1,0)=0,"",VLOOKUP($A105,'Macro '!$A$4:$AB$209,D$1,0)),"")</f>
        <v/>
      </c>
      <c r="E105" s="1298" t="str">
        <f>IFERROR(IF(VLOOKUP($A105,'Macro '!$A$4:$AB$209,E$1,0)=0,"",VLOOKUP($A105,'Macro '!$A$4:$AB$209,E$1,0)),"")</f>
        <v/>
      </c>
      <c r="F105" s="1298" t="str">
        <f>IFERROR(IF(VLOOKUP($A105,'Macro '!$A$4:$AB$209,F$1,0)=0,"",VLOOKUP($A105,'Macro '!$A$4:$AB$209,F$1,0)),"")</f>
        <v/>
      </c>
      <c r="G105" s="1298" t="str">
        <f>IFERROR(IF(VLOOKUP($A105,'Macro '!$A$4:$AB$209,G$1,0)=0,"",VLOOKUP($A105,'Macro '!$A$4:$AB$209,G$1,0)),"")</f>
        <v/>
      </c>
      <c r="H105" s="1298" t="str">
        <f>IFERROR(IF(VLOOKUP($A105,'Macro '!$A$4:$AB$209,H$1,0)=0,"",VLOOKUP($A105,'Macro '!$A$4:$AB$209,H$1,0)),"")</f>
        <v/>
      </c>
      <c r="I105" s="1298" t="str">
        <f>IFERROR(IF(VLOOKUP($A105,'Macro '!$A$4:$AB$209,I$1,0)=0,"",VLOOKUP($A105,'Macro '!$A$4:$AB$209,I$1,0)),"")</f>
        <v/>
      </c>
      <c r="J105" s="1298" t="str">
        <f>IFERROR(IF(VLOOKUP($A105,'Macro '!$A$4:$AB$209,J$1,0)=0,"",VLOOKUP($A105,'Macro '!$A$4:$AB$209,J$1,0)),"")</f>
        <v/>
      </c>
      <c r="K105" s="1298" t="str">
        <f>IFERROR(IF(VLOOKUP($A105,'Macro '!$A$4:$AB$209,K$1,0)=0,"",VLOOKUP($A105,'Macro '!$A$4:$AB$209,K$1,0)),"")</f>
        <v/>
      </c>
      <c r="L105" s="1298" t="str">
        <f>IFERROR(IF(VLOOKUP($A105,'Macro '!$A$4:$AB$209,L$1,0)=0,"",VLOOKUP($A105,'Macro '!$A$4:$AB$209,L$1,0)),"")</f>
        <v/>
      </c>
      <c r="M105" s="1298" t="str">
        <f>IFERROR(IF(VLOOKUP($A105,'Macro '!$A$4:$AB$209,M$1,0)=0,"",VLOOKUP($A105,'Macro '!$A$4:$AB$209,M$1,0)),"")</f>
        <v/>
      </c>
      <c r="N105" s="1298" t="str">
        <f>IFERROR(IF(VLOOKUP($A105,'Macro '!$A$4:$AB$209,N$1,0)=0,"",VLOOKUP($A105,'Macro '!$A$4:$AB$209,N$1,0)),"")</f>
        <v/>
      </c>
      <c r="O105" s="1298" t="str">
        <f>IFERROR(IF(VLOOKUP($A105,'Macro '!$A$4:$AB$209,O$1,0)=0,"",VLOOKUP($A105,'Macro '!$A$4:$AB$209,O$1,0)),"")</f>
        <v/>
      </c>
      <c r="P105" s="1298" t="str">
        <f>IFERROR(IF(VLOOKUP($A105,'Macro '!$A$4:$AB$209,P$1,0)=0,"",VLOOKUP($A105,'Macro '!$A$4:$AB$209,P$1,0)),"")</f>
        <v/>
      </c>
      <c r="Q105" s="1298" t="str">
        <f>IFERROR(IF(VLOOKUP($A105,'Macro '!$A$4:$AB$209,Q$1,0)=0,"",VLOOKUP($A105,'Macro '!$A$4:$AB$209,Q$1,0)),"")</f>
        <v/>
      </c>
    </row>
    <row r="106" spans="1:17">
      <c r="A106" s="391" t="s">
        <v>2188</v>
      </c>
      <c r="B106" s="1290" t="s">
        <v>1080</v>
      </c>
      <c r="C106" s="1420" t="str">
        <f>IFERROR(IF(VLOOKUP($A106,'Macro '!$A$4:$AA$209,C$1,0)=0,"",VLOOKUP($A106,'Macro '!$A$4:$AA$209,C$1,0)),"")</f>
        <v>koe/$00</v>
      </c>
      <c r="D106" s="1298" t="str">
        <f>IFERROR(IF(VLOOKUP($A106,'Macro '!$A$4:$AB$209,D$1,0)=0,"",VLOOKUP($A106,'Macro '!$A$4:$AB$209,D$1,0)),"")</f>
        <v/>
      </c>
      <c r="E106" s="1298" t="str">
        <f>IFERROR(IF(VLOOKUP($A106,'Macro '!$A$4:$AB$209,E$1,0)=0,"",VLOOKUP($A106,'Macro '!$A$4:$AB$209,E$1,0)),"")</f>
        <v/>
      </c>
      <c r="F106" s="1298" t="str">
        <f>IFERROR(IF(VLOOKUP($A106,'Macro '!$A$4:$AB$209,F$1,0)=0,"",VLOOKUP($A106,'Macro '!$A$4:$AB$209,F$1,0)),"")</f>
        <v/>
      </c>
      <c r="G106" s="1298" t="str">
        <f>IFERROR(IF(VLOOKUP($A106,'Macro '!$A$4:$AB$209,G$1,0)=0,"",VLOOKUP($A106,'Macro '!$A$4:$AB$209,G$1,0)),"")</f>
        <v/>
      </c>
      <c r="H106" s="1298" t="str">
        <f>IFERROR(IF(VLOOKUP($A106,'Macro '!$A$4:$AB$209,H$1,0)=0,"",VLOOKUP($A106,'Macro '!$A$4:$AB$209,H$1,0)),"")</f>
        <v/>
      </c>
      <c r="I106" s="1298" t="str">
        <f>IFERROR(IF(VLOOKUP($A106,'Macro '!$A$4:$AB$209,I$1,0)=0,"",VLOOKUP($A106,'Macro '!$A$4:$AB$209,I$1,0)),"")</f>
        <v/>
      </c>
      <c r="J106" s="1298" t="str">
        <f>IFERROR(IF(VLOOKUP($A106,'Macro '!$A$4:$AB$209,J$1,0)=0,"",VLOOKUP($A106,'Macro '!$A$4:$AB$209,J$1,0)),"")</f>
        <v/>
      </c>
      <c r="K106" s="1298" t="str">
        <f>IFERROR(IF(VLOOKUP($A106,'Macro '!$A$4:$AB$209,K$1,0)=0,"",VLOOKUP($A106,'Macro '!$A$4:$AB$209,K$1,0)),"")</f>
        <v/>
      </c>
      <c r="L106" s="1298" t="str">
        <f>IFERROR(IF(VLOOKUP($A106,'Macro '!$A$4:$AB$209,L$1,0)=0,"",VLOOKUP($A106,'Macro '!$A$4:$AB$209,L$1,0)),"")</f>
        <v/>
      </c>
      <c r="M106" s="1298" t="str">
        <f>IFERROR(IF(VLOOKUP($A106,'Macro '!$A$4:$AB$209,M$1,0)=0,"",VLOOKUP($A106,'Macro '!$A$4:$AB$209,M$1,0)),"")</f>
        <v/>
      </c>
      <c r="N106" s="1298" t="str">
        <f>IFERROR(IF(VLOOKUP($A106,'Macro '!$A$4:$AB$209,N$1,0)=0,"",VLOOKUP($A106,'Macro '!$A$4:$AB$209,N$1,0)),"")</f>
        <v/>
      </c>
      <c r="O106" s="1298" t="str">
        <f>IFERROR(IF(VLOOKUP($A106,'Macro '!$A$4:$AB$209,O$1,0)=0,"",VLOOKUP($A106,'Macro '!$A$4:$AB$209,O$1,0)),"")</f>
        <v/>
      </c>
      <c r="P106" s="1298" t="str">
        <f>IFERROR(IF(VLOOKUP($A106,'Macro '!$A$4:$AB$209,P$1,0)=0,"",VLOOKUP($A106,'Macro '!$A$4:$AB$209,P$1,0)),"")</f>
        <v/>
      </c>
      <c r="Q106" s="1298" t="str">
        <f>IFERROR(IF(VLOOKUP($A106,'Macro '!$A$4:$AB$209,Q$1,0)=0,"",VLOOKUP($A106,'Macro '!$A$4:$AB$209,Q$1,0)),"")</f>
        <v/>
      </c>
    </row>
    <row r="107" spans="1:17">
      <c r="A107" s="391" t="s">
        <v>2189</v>
      </c>
      <c r="B107" s="1290" t="s">
        <v>1080</v>
      </c>
      <c r="C107" s="1420" t="str">
        <f>IFERROR(IF(VLOOKUP($A107,'Macro '!$A$4:$AA$209,C$1,0)=0,"",VLOOKUP($A107,'Macro '!$A$4:$AA$209,C$1,0)),"")</f>
        <v>koe/$00p</v>
      </c>
      <c r="D107" s="1298" t="str">
        <f>IFERROR(IF(VLOOKUP($A107,'Macro '!$A$4:$AB$209,D$1,0)=0,"",VLOOKUP($A107,'Macro '!$A$4:$AB$209,D$1,0)),"")</f>
        <v/>
      </c>
      <c r="E107" s="1298" t="str">
        <f>IFERROR(IF(VLOOKUP($A107,'Macro '!$A$4:$AB$209,E$1,0)=0,"",VLOOKUP($A107,'Macro '!$A$4:$AB$209,E$1,0)),"")</f>
        <v/>
      </c>
      <c r="F107" s="1298" t="str">
        <f>IFERROR(IF(VLOOKUP($A107,'Macro '!$A$4:$AB$209,F$1,0)=0,"",VLOOKUP($A107,'Macro '!$A$4:$AB$209,F$1,0)),"")</f>
        <v/>
      </c>
      <c r="G107" s="1298" t="str">
        <f>IFERROR(IF(VLOOKUP($A107,'Macro '!$A$4:$AB$209,G$1,0)=0,"",VLOOKUP($A107,'Macro '!$A$4:$AB$209,G$1,0)),"")</f>
        <v/>
      </c>
      <c r="H107" s="1298" t="str">
        <f>IFERROR(IF(VLOOKUP($A107,'Macro '!$A$4:$AB$209,H$1,0)=0,"",VLOOKUP($A107,'Macro '!$A$4:$AB$209,H$1,0)),"")</f>
        <v/>
      </c>
      <c r="I107" s="1298" t="str">
        <f>IFERROR(IF(VLOOKUP($A107,'Macro '!$A$4:$AB$209,I$1,0)=0,"",VLOOKUP($A107,'Macro '!$A$4:$AB$209,I$1,0)),"")</f>
        <v/>
      </c>
      <c r="J107" s="1298" t="str">
        <f>IFERROR(IF(VLOOKUP($A107,'Macro '!$A$4:$AB$209,J$1,0)=0,"",VLOOKUP($A107,'Macro '!$A$4:$AB$209,J$1,0)),"")</f>
        <v/>
      </c>
      <c r="K107" s="1298" t="str">
        <f>IFERROR(IF(VLOOKUP($A107,'Macro '!$A$4:$AB$209,K$1,0)=0,"",VLOOKUP($A107,'Macro '!$A$4:$AB$209,K$1,0)),"")</f>
        <v/>
      </c>
      <c r="L107" s="1298" t="str">
        <f>IFERROR(IF(VLOOKUP($A107,'Macro '!$A$4:$AB$209,L$1,0)=0,"",VLOOKUP($A107,'Macro '!$A$4:$AB$209,L$1,0)),"")</f>
        <v/>
      </c>
      <c r="M107" s="1298" t="str">
        <f>IFERROR(IF(VLOOKUP($A107,'Macro '!$A$4:$AB$209,M$1,0)=0,"",VLOOKUP($A107,'Macro '!$A$4:$AB$209,M$1,0)),"")</f>
        <v/>
      </c>
      <c r="N107" s="1298" t="str">
        <f>IFERROR(IF(VLOOKUP($A107,'Macro '!$A$4:$AB$209,N$1,0)=0,"",VLOOKUP($A107,'Macro '!$A$4:$AB$209,N$1,0)),"")</f>
        <v/>
      </c>
      <c r="O107" s="1298" t="str">
        <f>IFERROR(IF(VLOOKUP($A107,'Macro '!$A$4:$AB$209,O$1,0)=0,"",VLOOKUP($A107,'Macro '!$A$4:$AB$209,O$1,0)),"")</f>
        <v/>
      </c>
      <c r="P107" s="1298" t="str">
        <f>IFERROR(IF(VLOOKUP($A107,'Macro '!$A$4:$AB$209,P$1,0)=0,"",VLOOKUP($A107,'Macro '!$A$4:$AB$209,P$1,0)),"")</f>
        <v/>
      </c>
      <c r="Q107" s="1298" t="str">
        <f>IFERROR(IF(VLOOKUP($A107,'Macro '!$A$4:$AB$209,Q$1,0)=0,"",VLOOKUP($A107,'Macro '!$A$4:$AB$209,Q$1,0)),"")</f>
        <v/>
      </c>
    </row>
    <row r="108" spans="1:17">
      <c r="A108" s="391" t="s">
        <v>2190</v>
      </c>
      <c r="B108" s="1290" t="s">
        <v>1080</v>
      </c>
      <c r="C108" s="1420" t="str">
        <f>IFERROR(IF(VLOOKUP($A108,'Macro '!$A$4:$AA$209,C$1,0)=0,"",VLOOKUP($A108,'Macro '!$A$4:$AA$209,C$1,0)),"")</f>
        <v>koe/$00p</v>
      </c>
      <c r="D108" s="1298" t="str">
        <f>IFERROR(IF(VLOOKUP($A108,'Macro '!$A$4:$AB$209,D$1,0)=0,"",VLOOKUP($A108,'Macro '!$A$4:$AB$209,D$1,0)),"")</f>
        <v/>
      </c>
      <c r="E108" s="1298" t="str">
        <f>IFERROR(IF(VLOOKUP($A108,'Macro '!$A$4:$AB$209,E$1,0)=0,"",VLOOKUP($A108,'Macro '!$A$4:$AB$209,E$1,0)),"")</f>
        <v/>
      </c>
      <c r="F108" s="1298" t="str">
        <f>IFERROR(IF(VLOOKUP($A108,'Macro '!$A$4:$AB$209,F$1,0)=0,"",VLOOKUP($A108,'Macro '!$A$4:$AB$209,F$1,0)),"")</f>
        <v/>
      </c>
      <c r="G108" s="1298" t="str">
        <f>IFERROR(IF(VLOOKUP($A108,'Macro '!$A$4:$AB$209,G$1,0)=0,"",VLOOKUP($A108,'Macro '!$A$4:$AB$209,G$1,0)),"")</f>
        <v/>
      </c>
      <c r="H108" s="1298" t="str">
        <f>IFERROR(IF(VLOOKUP($A108,'Macro '!$A$4:$AB$209,H$1,0)=0,"",VLOOKUP($A108,'Macro '!$A$4:$AB$209,H$1,0)),"")</f>
        <v/>
      </c>
      <c r="I108" s="1298" t="str">
        <f>IFERROR(IF(VLOOKUP($A108,'Macro '!$A$4:$AB$209,I$1,0)=0,"",VLOOKUP($A108,'Macro '!$A$4:$AB$209,I$1,0)),"")</f>
        <v/>
      </c>
      <c r="J108" s="1298" t="str">
        <f>IFERROR(IF(VLOOKUP($A108,'Macro '!$A$4:$AB$209,J$1,0)=0,"",VLOOKUP($A108,'Macro '!$A$4:$AB$209,J$1,0)),"")</f>
        <v/>
      </c>
      <c r="K108" s="1298" t="str">
        <f>IFERROR(IF(VLOOKUP($A108,'Macro '!$A$4:$AB$209,K$1,0)=0,"",VLOOKUP($A108,'Macro '!$A$4:$AB$209,K$1,0)),"")</f>
        <v/>
      </c>
      <c r="L108" s="1298" t="str">
        <f>IFERROR(IF(VLOOKUP($A108,'Macro '!$A$4:$AB$209,L$1,0)=0,"",VLOOKUP($A108,'Macro '!$A$4:$AB$209,L$1,0)),"")</f>
        <v/>
      </c>
      <c r="M108" s="1298" t="str">
        <f>IFERROR(IF(VLOOKUP($A108,'Macro '!$A$4:$AB$209,M$1,0)=0,"",VLOOKUP($A108,'Macro '!$A$4:$AB$209,M$1,0)),"")</f>
        <v/>
      </c>
      <c r="N108" s="1298" t="str">
        <f>IFERROR(IF(VLOOKUP($A108,'Macro '!$A$4:$AB$209,N$1,0)=0,"",VLOOKUP($A108,'Macro '!$A$4:$AB$209,N$1,0)),"")</f>
        <v/>
      </c>
      <c r="O108" s="1298" t="str">
        <f>IFERROR(IF(VLOOKUP($A108,'Macro '!$A$4:$AB$209,O$1,0)=0,"",VLOOKUP($A108,'Macro '!$A$4:$AB$209,O$1,0)),"")</f>
        <v/>
      </c>
      <c r="P108" s="1298" t="str">
        <f>IFERROR(IF(VLOOKUP($A108,'Macro '!$A$4:$AB$209,P$1,0)=0,"",VLOOKUP($A108,'Macro '!$A$4:$AB$209,P$1,0)),"")</f>
        <v/>
      </c>
      <c r="Q108" s="1298" t="str">
        <f>IFERROR(IF(VLOOKUP($A108,'Macro '!$A$4:$AB$209,Q$1,0)=0,"",VLOOKUP($A108,'Macro '!$A$4:$AB$209,Q$1,0)),"")</f>
        <v/>
      </c>
    </row>
    <row r="109" spans="1:17">
      <c r="A109" s="391" t="s">
        <v>2191</v>
      </c>
      <c r="B109" s="1290" t="s">
        <v>1080</v>
      </c>
      <c r="C109" s="1420" t="str">
        <f>IFERROR(IF(VLOOKUP($A109,'Macro '!$A$4:$AA$209,C$1,0)=0,"",VLOOKUP($A109,'Macro '!$A$4:$AA$209,C$1,0)),"")</f>
        <v>koe/$00p</v>
      </c>
      <c r="D109" s="1298" t="str">
        <f>IFERROR(IF(VLOOKUP($A109,'Macro '!$A$4:$AB$209,D$1,0)=0,"",VLOOKUP($A109,'Macro '!$A$4:$AB$209,D$1,0)),"")</f>
        <v/>
      </c>
      <c r="E109" s="1298" t="str">
        <f>IFERROR(IF(VLOOKUP($A109,'Macro '!$A$4:$AB$209,E$1,0)=0,"",VLOOKUP($A109,'Macro '!$A$4:$AB$209,E$1,0)),"")</f>
        <v/>
      </c>
      <c r="F109" s="1298" t="str">
        <f>IFERROR(IF(VLOOKUP($A109,'Macro '!$A$4:$AB$209,F$1,0)=0,"",VLOOKUP($A109,'Macro '!$A$4:$AB$209,F$1,0)),"")</f>
        <v/>
      </c>
      <c r="G109" s="1298" t="str">
        <f>IFERROR(IF(VLOOKUP($A109,'Macro '!$A$4:$AB$209,G$1,0)=0,"",VLOOKUP($A109,'Macro '!$A$4:$AB$209,G$1,0)),"")</f>
        <v/>
      </c>
      <c r="H109" s="1298" t="str">
        <f>IFERROR(IF(VLOOKUP($A109,'Macro '!$A$4:$AB$209,H$1,0)=0,"",VLOOKUP($A109,'Macro '!$A$4:$AB$209,H$1,0)),"")</f>
        <v/>
      </c>
      <c r="I109" s="1298" t="str">
        <f>IFERROR(IF(VLOOKUP($A109,'Macro '!$A$4:$AB$209,I$1,0)=0,"",VLOOKUP($A109,'Macro '!$A$4:$AB$209,I$1,0)),"")</f>
        <v/>
      </c>
      <c r="J109" s="1298" t="str">
        <f>IFERROR(IF(VLOOKUP($A109,'Macro '!$A$4:$AB$209,J$1,0)=0,"",VLOOKUP($A109,'Macro '!$A$4:$AB$209,J$1,0)),"")</f>
        <v/>
      </c>
      <c r="K109" s="1298" t="str">
        <f>IFERROR(IF(VLOOKUP($A109,'Macro '!$A$4:$AB$209,K$1,0)=0,"",VLOOKUP($A109,'Macro '!$A$4:$AB$209,K$1,0)),"")</f>
        <v/>
      </c>
      <c r="L109" s="1298" t="str">
        <f>IFERROR(IF(VLOOKUP($A109,'Macro '!$A$4:$AB$209,L$1,0)=0,"",VLOOKUP($A109,'Macro '!$A$4:$AB$209,L$1,0)),"")</f>
        <v/>
      </c>
      <c r="M109" s="1298" t="str">
        <f>IFERROR(IF(VLOOKUP($A109,'Macro '!$A$4:$AB$209,M$1,0)=0,"",VLOOKUP($A109,'Macro '!$A$4:$AB$209,M$1,0)),"")</f>
        <v/>
      </c>
      <c r="N109" s="1298" t="str">
        <f>IFERROR(IF(VLOOKUP($A109,'Macro '!$A$4:$AB$209,N$1,0)=0,"",VLOOKUP($A109,'Macro '!$A$4:$AB$209,N$1,0)),"")</f>
        <v/>
      </c>
      <c r="O109" s="1298" t="str">
        <f>IFERROR(IF(VLOOKUP($A109,'Macro '!$A$4:$AB$209,O$1,0)=0,"",VLOOKUP($A109,'Macro '!$A$4:$AB$209,O$1,0)),"")</f>
        <v/>
      </c>
      <c r="P109" s="1298" t="str">
        <f>IFERROR(IF(VLOOKUP($A109,'Macro '!$A$4:$AB$209,P$1,0)=0,"",VLOOKUP($A109,'Macro '!$A$4:$AB$209,P$1,0)),"")</f>
        <v/>
      </c>
      <c r="Q109" s="1298" t="str">
        <f>IFERROR(IF(VLOOKUP($A109,'Macro '!$A$4:$AB$209,Q$1,0)=0,"",VLOOKUP($A109,'Macro '!$A$4:$AB$209,Q$1,0)),"")</f>
        <v/>
      </c>
    </row>
    <row r="110" spans="1:17">
      <c r="A110" s="391" t="s">
        <v>2192</v>
      </c>
      <c r="B110" s="1290" t="s">
        <v>1080</v>
      </c>
      <c r="C110" s="1420" t="str">
        <f>IFERROR(IF(VLOOKUP($A110,'Macro '!$A$4:$AA$209,C$1,0)=0,"",VLOOKUP($A110,'Macro '!$A$4:$AA$209,C$1,0)),"")</f>
        <v>koe/$00p</v>
      </c>
      <c r="D110" s="1298" t="str">
        <f>IFERROR(IF(VLOOKUP($A110,'Macro '!$A$4:$AB$209,D$1,0)=0,"",VLOOKUP($A110,'Macro '!$A$4:$AB$209,D$1,0)),"")</f>
        <v/>
      </c>
      <c r="E110" s="1298" t="str">
        <f>IFERROR(IF(VLOOKUP($A110,'Macro '!$A$4:$AB$209,E$1,0)=0,"",VLOOKUP($A110,'Macro '!$A$4:$AB$209,E$1,0)),"")</f>
        <v/>
      </c>
      <c r="F110" s="1298" t="str">
        <f>IFERROR(IF(VLOOKUP($A110,'Macro '!$A$4:$AB$209,F$1,0)=0,"",VLOOKUP($A110,'Macro '!$A$4:$AB$209,F$1,0)),"")</f>
        <v/>
      </c>
      <c r="G110" s="1298" t="str">
        <f>IFERROR(IF(VLOOKUP($A110,'Macro '!$A$4:$AB$209,G$1,0)=0,"",VLOOKUP($A110,'Macro '!$A$4:$AB$209,G$1,0)),"")</f>
        <v/>
      </c>
      <c r="H110" s="1298" t="str">
        <f>IFERROR(IF(VLOOKUP($A110,'Macro '!$A$4:$AB$209,H$1,0)=0,"",VLOOKUP($A110,'Macro '!$A$4:$AB$209,H$1,0)),"")</f>
        <v/>
      </c>
      <c r="I110" s="1298" t="str">
        <f>IFERROR(IF(VLOOKUP($A110,'Macro '!$A$4:$AB$209,I$1,0)=0,"",VLOOKUP($A110,'Macro '!$A$4:$AB$209,I$1,0)),"")</f>
        <v/>
      </c>
      <c r="J110" s="1298" t="str">
        <f>IFERROR(IF(VLOOKUP($A110,'Macro '!$A$4:$AB$209,J$1,0)=0,"",VLOOKUP($A110,'Macro '!$A$4:$AB$209,J$1,0)),"")</f>
        <v/>
      </c>
      <c r="K110" s="1298" t="str">
        <f>IFERROR(IF(VLOOKUP($A110,'Macro '!$A$4:$AB$209,K$1,0)=0,"",VLOOKUP($A110,'Macro '!$A$4:$AB$209,K$1,0)),"")</f>
        <v/>
      </c>
      <c r="L110" s="1298" t="str">
        <f>IFERROR(IF(VLOOKUP($A110,'Macro '!$A$4:$AB$209,L$1,0)=0,"",VLOOKUP($A110,'Macro '!$A$4:$AB$209,L$1,0)),"")</f>
        <v/>
      </c>
      <c r="M110" s="1298" t="str">
        <f>IFERROR(IF(VLOOKUP($A110,'Macro '!$A$4:$AB$209,M$1,0)=0,"",VLOOKUP($A110,'Macro '!$A$4:$AB$209,M$1,0)),"")</f>
        <v/>
      </c>
      <c r="N110" s="1298" t="str">
        <f>IFERROR(IF(VLOOKUP($A110,'Macro '!$A$4:$AB$209,N$1,0)=0,"",VLOOKUP($A110,'Macro '!$A$4:$AB$209,N$1,0)),"")</f>
        <v/>
      </c>
      <c r="O110" s="1298" t="str">
        <f>IFERROR(IF(VLOOKUP($A110,'Macro '!$A$4:$AB$209,O$1,0)=0,"",VLOOKUP($A110,'Macro '!$A$4:$AB$209,O$1,0)),"")</f>
        <v/>
      </c>
      <c r="P110" s="1298" t="str">
        <f>IFERROR(IF(VLOOKUP($A110,'Macro '!$A$4:$AB$209,P$1,0)=0,"",VLOOKUP($A110,'Macro '!$A$4:$AB$209,P$1,0)),"")</f>
        <v/>
      </c>
      <c r="Q110" s="1298" t="str">
        <f>IFERROR(IF(VLOOKUP($A110,'Macro '!$A$4:$AB$209,Q$1,0)=0,"",VLOOKUP($A110,'Macro '!$A$4:$AB$209,Q$1,0)),"")</f>
        <v/>
      </c>
    </row>
    <row r="111" spans="1:17">
      <c r="A111" s="391" t="s">
        <v>2193</v>
      </c>
      <c r="B111" s="1290" t="s">
        <v>1080</v>
      </c>
      <c r="C111" s="1420" t="str">
        <f>IFERROR(IF(VLOOKUP($A111,'Macro '!$A$4:$AA$209,C$1,0)=0,"",VLOOKUP($A111,'Macro '!$A$4:$AA$209,C$1,0)),"")</f>
        <v>koe/$00p</v>
      </c>
      <c r="D111" s="1298" t="str">
        <f>IFERROR(IF(VLOOKUP($A111,'Macro '!$A$4:$AB$209,D$1,0)=0,"",VLOOKUP($A111,'Macro '!$A$4:$AB$209,D$1,0)),"")</f>
        <v/>
      </c>
      <c r="E111" s="1298" t="str">
        <f>IFERROR(IF(VLOOKUP($A111,'Macro '!$A$4:$AB$209,E$1,0)=0,"",VLOOKUP($A111,'Macro '!$A$4:$AB$209,E$1,0)),"")</f>
        <v/>
      </c>
      <c r="F111" s="1298" t="str">
        <f>IFERROR(IF(VLOOKUP($A111,'Macro '!$A$4:$AB$209,F$1,0)=0,"",VLOOKUP($A111,'Macro '!$A$4:$AB$209,F$1,0)),"")</f>
        <v/>
      </c>
      <c r="G111" s="1298" t="str">
        <f>IFERROR(IF(VLOOKUP($A111,'Macro '!$A$4:$AB$209,G$1,0)=0,"",VLOOKUP($A111,'Macro '!$A$4:$AB$209,G$1,0)),"")</f>
        <v/>
      </c>
      <c r="H111" s="1298" t="str">
        <f>IFERROR(IF(VLOOKUP($A111,'Macro '!$A$4:$AB$209,H$1,0)=0,"",VLOOKUP($A111,'Macro '!$A$4:$AB$209,H$1,0)),"")</f>
        <v/>
      </c>
      <c r="I111" s="1298" t="str">
        <f>IFERROR(IF(VLOOKUP($A111,'Macro '!$A$4:$AB$209,I$1,0)=0,"",VLOOKUP($A111,'Macro '!$A$4:$AB$209,I$1,0)),"")</f>
        <v/>
      </c>
      <c r="J111" s="1298" t="str">
        <f>IFERROR(IF(VLOOKUP($A111,'Macro '!$A$4:$AB$209,J$1,0)=0,"",VLOOKUP($A111,'Macro '!$A$4:$AB$209,J$1,0)),"")</f>
        <v/>
      </c>
      <c r="K111" s="1298" t="str">
        <f>IFERROR(IF(VLOOKUP($A111,'Macro '!$A$4:$AB$209,K$1,0)=0,"",VLOOKUP($A111,'Macro '!$A$4:$AB$209,K$1,0)),"")</f>
        <v/>
      </c>
      <c r="L111" s="1298" t="str">
        <f>IFERROR(IF(VLOOKUP($A111,'Macro '!$A$4:$AB$209,L$1,0)=0,"",VLOOKUP($A111,'Macro '!$A$4:$AB$209,L$1,0)),"")</f>
        <v/>
      </c>
      <c r="M111" s="1298" t="str">
        <f>IFERROR(IF(VLOOKUP($A111,'Macro '!$A$4:$AB$209,M$1,0)=0,"",VLOOKUP($A111,'Macro '!$A$4:$AB$209,M$1,0)),"")</f>
        <v/>
      </c>
      <c r="N111" s="1298" t="str">
        <f>IFERROR(IF(VLOOKUP($A111,'Macro '!$A$4:$AB$209,N$1,0)=0,"",VLOOKUP($A111,'Macro '!$A$4:$AB$209,N$1,0)),"")</f>
        <v/>
      </c>
      <c r="O111" s="1298" t="str">
        <f>IFERROR(IF(VLOOKUP($A111,'Macro '!$A$4:$AB$209,O$1,0)=0,"",VLOOKUP($A111,'Macro '!$A$4:$AB$209,O$1,0)),"")</f>
        <v/>
      </c>
      <c r="P111" s="1298" t="str">
        <f>IFERROR(IF(VLOOKUP($A111,'Macro '!$A$4:$AB$209,P$1,0)=0,"",VLOOKUP($A111,'Macro '!$A$4:$AB$209,P$1,0)),"")</f>
        <v/>
      </c>
      <c r="Q111" s="1298" t="str">
        <f>IFERROR(IF(VLOOKUP($A111,'Macro '!$A$4:$AB$209,Q$1,0)=0,"",VLOOKUP($A111,'Macro '!$A$4:$AB$209,Q$1,0)),"")</f>
        <v/>
      </c>
    </row>
    <row r="112" spans="1:17">
      <c r="A112" s="391" t="s">
        <v>2651</v>
      </c>
      <c r="B112" s="1290" t="s">
        <v>1080</v>
      </c>
      <c r="C112" s="1420" t="str">
        <f>IFERROR(IF(VLOOKUP($A112,'Macro '!$A$4:$AA$209,C$1,0)=0,"",VLOOKUP($A112,'Macro '!$A$4:$AA$209,C$1,0)),"")</f>
        <v>koe/$00</v>
      </c>
      <c r="D112" s="1298" t="str">
        <f>IFERROR(IF(VLOOKUP($A112,'Macro '!$A$4:$AB$209,D$1,0)=0,"",VLOOKUP($A112,'Macro '!$A$4:$AB$209,D$1,0)),"")</f>
        <v/>
      </c>
      <c r="E112" s="1298" t="str">
        <f>IFERROR(IF(VLOOKUP($A112,'Macro '!$A$4:$AB$209,E$1,0)=0,"",VLOOKUP($A112,'Macro '!$A$4:$AB$209,E$1,0)),"")</f>
        <v/>
      </c>
      <c r="F112" s="1298" t="str">
        <f>IFERROR(IF(VLOOKUP($A112,'Macro '!$A$4:$AB$209,F$1,0)=0,"",VLOOKUP($A112,'Macro '!$A$4:$AB$209,F$1,0)),"")</f>
        <v/>
      </c>
      <c r="G112" s="1298" t="str">
        <f>IFERROR(IF(VLOOKUP($A112,'Macro '!$A$4:$AB$209,G$1,0)=0,"",VLOOKUP($A112,'Macro '!$A$4:$AB$209,G$1,0)),"")</f>
        <v/>
      </c>
      <c r="H112" s="1298" t="str">
        <f>IFERROR(IF(VLOOKUP($A112,'Macro '!$A$4:$AB$209,H$1,0)=0,"",VLOOKUP($A112,'Macro '!$A$4:$AB$209,H$1,0)),"")</f>
        <v/>
      </c>
      <c r="I112" s="1298" t="str">
        <f>IFERROR(IF(VLOOKUP($A112,'Macro '!$A$4:$AB$209,I$1,0)=0,"",VLOOKUP($A112,'Macro '!$A$4:$AB$209,I$1,0)),"")</f>
        <v/>
      </c>
      <c r="J112" s="1298" t="str">
        <f>IFERROR(IF(VLOOKUP($A112,'Macro '!$A$4:$AB$209,J$1,0)=0,"",VLOOKUP($A112,'Macro '!$A$4:$AB$209,J$1,0)),"")</f>
        <v/>
      </c>
      <c r="K112" s="1298" t="str">
        <f>IFERROR(IF(VLOOKUP($A112,'Macro '!$A$4:$AB$209,K$1,0)=0,"",VLOOKUP($A112,'Macro '!$A$4:$AB$209,K$1,0)),"")</f>
        <v/>
      </c>
      <c r="L112" s="1298" t="str">
        <f>IFERROR(IF(VLOOKUP($A112,'Macro '!$A$4:$AB$209,L$1,0)=0,"",VLOOKUP($A112,'Macro '!$A$4:$AB$209,L$1,0)),"")</f>
        <v/>
      </c>
      <c r="M112" s="1298" t="str">
        <f>IFERROR(IF(VLOOKUP($A112,'Macro '!$A$4:$AB$209,M$1,0)=0,"",VLOOKUP($A112,'Macro '!$A$4:$AB$209,M$1,0)),"")</f>
        <v/>
      </c>
      <c r="N112" s="1298" t="str">
        <f>IFERROR(IF(VLOOKUP($A112,'Macro '!$A$4:$AB$209,N$1,0)=0,"",VLOOKUP($A112,'Macro '!$A$4:$AB$209,N$1,0)),"")</f>
        <v/>
      </c>
      <c r="O112" s="1298" t="str">
        <f>IFERROR(IF(VLOOKUP($A112,'Macro '!$A$4:$AB$209,O$1,0)=0,"",VLOOKUP($A112,'Macro '!$A$4:$AB$209,O$1,0)),"")</f>
        <v/>
      </c>
      <c r="P112" s="1298" t="str">
        <f>IFERROR(IF(VLOOKUP($A112,'Macro '!$A$4:$AB$209,P$1,0)=0,"",VLOOKUP($A112,'Macro '!$A$4:$AB$209,P$1,0)),"")</f>
        <v/>
      </c>
      <c r="Q112" s="1298" t="str">
        <f>IFERROR(IF(VLOOKUP($A112,'Macro '!$A$4:$AB$209,Q$1,0)=0,"",VLOOKUP($A112,'Macro '!$A$4:$AB$209,Q$1,0)),"")</f>
        <v/>
      </c>
    </row>
    <row r="113" spans="1:17">
      <c r="A113" s="391" t="s">
        <v>2652</v>
      </c>
      <c r="B113" s="1290" t="s">
        <v>1080</v>
      </c>
      <c r="C113" s="1420" t="str">
        <f>IFERROR(IF(VLOOKUP($A113,'Macro '!$A$4:$AA$209,C$1,0)=0,"",VLOOKUP($A113,'Macro '!$A$4:$AA$209,C$1,0)),"")</f>
        <v>koe/$00</v>
      </c>
      <c r="D113" s="1298" t="str">
        <f>IFERROR(IF(VLOOKUP($A113,'Macro '!$A$4:$AB$209,D$1,0)=0,"",VLOOKUP($A113,'Macro '!$A$4:$AB$209,D$1,0)),"")</f>
        <v/>
      </c>
      <c r="E113" s="1298" t="str">
        <f>IFERROR(IF(VLOOKUP($A113,'Macro '!$A$4:$AB$209,E$1,0)=0,"",VLOOKUP($A113,'Macro '!$A$4:$AB$209,E$1,0)),"")</f>
        <v/>
      </c>
      <c r="F113" s="1298" t="str">
        <f>IFERROR(IF(VLOOKUP($A113,'Macro '!$A$4:$AB$209,F$1,0)=0,"",VLOOKUP($A113,'Macro '!$A$4:$AB$209,F$1,0)),"")</f>
        <v/>
      </c>
      <c r="G113" s="1298" t="str">
        <f>IFERROR(IF(VLOOKUP($A113,'Macro '!$A$4:$AB$209,G$1,0)=0,"",VLOOKUP($A113,'Macro '!$A$4:$AB$209,G$1,0)),"")</f>
        <v/>
      </c>
      <c r="H113" s="1298" t="str">
        <f>IFERROR(IF(VLOOKUP($A113,'Macro '!$A$4:$AB$209,H$1,0)=0,"",VLOOKUP($A113,'Macro '!$A$4:$AB$209,H$1,0)),"")</f>
        <v/>
      </c>
      <c r="I113" s="1298" t="str">
        <f>IFERROR(IF(VLOOKUP($A113,'Macro '!$A$4:$AB$209,I$1,0)=0,"",VLOOKUP($A113,'Macro '!$A$4:$AB$209,I$1,0)),"")</f>
        <v/>
      </c>
      <c r="J113" s="1298" t="str">
        <f>IFERROR(IF(VLOOKUP($A113,'Macro '!$A$4:$AB$209,J$1,0)=0,"",VLOOKUP($A113,'Macro '!$A$4:$AB$209,J$1,0)),"")</f>
        <v/>
      </c>
      <c r="K113" s="1298" t="str">
        <f>IFERROR(IF(VLOOKUP($A113,'Macro '!$A$4:$AB$209,K$1,0)=0,"",VLOOKUP($A113,'Macro '!$A$4:$AB$209,K$1,0)),"")</f>
        <v/>
      </c>
      <c r="L113" s="1298" t="str">
        <f>IFERROR(IF(VLOOKUP($A113,'Macro '!$A$4:$AB$209,L$1,0)=0,"",VLOOKUP($A113,'Macro '!$A$4:$AB$209,L$1,0)),"")</f>
        <v/>
      </c>
      <c r="M113" s="1298" t="str">
        <f>IFERROR(IF(VLOOKUP($A113,'Macro '!$A$4:$AB$209,M$1,0)=0,"",VLOOKUP($A113,'Macro '!$A$4:$AB$209,M$1,0)),"")</f>
        <v/>
      </c>
      <c r="N113" s="1298" t="str">
        <f>IFERROR(IF(VLOOKUP($A113,'Macro '!$A$4:$AB$209,N$1,0)=0,"",VLOOKUP($A113,'Macro '!$A$4:$AB$209,N$1,0)),"")</f>
        <v/>
      </c>
      <c r="O113" s="1298" t="str">
        <f>IFERROR(IF(VLOOKUP($A113,'Macro '!$A$4:$AB$209,O$1,0)=0,"",VLOOKUP($A113,'Macro '!$A$4:$AB$209,O$1,0)),"")</f>
        <v/>
      </c>
      <c r="P113" s="1298" t="str">
        <f>IFERROR(IF(VLOOKUP($A113,'Macro '!$A$4:$AB$209,P$1,0)=0,"",VLOOKUP($A113,'Macro '!$A$4:$AB$209,P$1,0)),"")</f>
        <v/>
      </c>
      <c r="Q113" s="1298" t="str">
        <f>IFERROR(IF(VLOOKUP($A113,'Macro '!$A$4:$AB$209,Q$1,0)=0,"",VLOOKUP($A113,'Macro '!$A$4:$AB$209,Q$1,0)),"")</f>
        <v/>
      </c>
    </row>
    <row r="114" spans="1:17">
      <c r="A114" s="391" t="s">
        <v>269</v>
      </c>
      <c r="B114" s="1290" t="s">
        <v>1080</v>
      </c>
      <c r="C114" s="1420" t="str">
        <f>IFERROR(IF(VLOOKUP($A114,'Macro '!$A$4:$AA$209,C$1,0)=0,"",VLOOKUP($A114,'Macro '!$A$4:$AA$209,C$1,0)),"")</f>
        <v>koe/$00</v>
      </c>
      <c r="D114" s="1298" t="str">
        <f>IFERROR(IF(VLOOKUP($A114,'Macro '!$A$4:$AB$209,D$1,0)=0,"",VLOOKUP($A114,'Macro '!$A$4:$AB$209,D$1,0)),"")</f>
        <v/>
      </c>
      <c r="E114" s="1298" t="str">
        <f>IFERROR(IF(VLOOKUP($A114,'Macro '!$A$4:$AB$209,E$1,0)=0,"",VLOOKUP($A114,'Macro '!$A$4:$AB$209,E$1,0)),"")</f>
        <v/>
      </c>
      <c r="F114" s="1298" t="str">
        <f>IFERROR(IF(VLOOKUP($A114,'Macro '!$A$4:$AB$209,F$1,0)=0,"",VLOOKUP($A114,'Macro '!$A$4:$AB$209,F$1,0)),"")</f>
        <v/>
      </c>
      <c r="G114" s="1298" t="str">
        <f>IFERROR(IF(VLOOKUP($A114,'Macro '!$A$4:$AB$209,G$1,0)=0,"",VLOOKUP($A114,'Macro '!$A$4:$AB$209,G$1,0)),"")</f>
        <v/>
      </c>
      <c r="H114" s="1298" t="str">
        <f>IFERROR(IF(VLOOKUP($A114,'Macro '!$A$4:$AB$209,H$1,0)=0,"",VLOOKUP($A114,'Macro '!$A$4:$AB$209,H$1,0)),"")</f>
        <v/>
      </c>
      <c r="I114" s="1298" t="str">
        <f>IFERROR(IF(VLOOKUP($A114,'Macro '!$A$4:$AB$209,I$1,0)=0,"",VLOOKUP($A114,'Macro '!$A$4:$AB$209,I$1,0)),"")</f>
        <v/>
      </c>
      <c r="J114" s="1298" t="str">
        <f>IFERROR(IF(VLOOKUP($A114,'Macro '!$A$4:$AB$209,J$1,0)=0,"",VLOOKUP($A114,'Macro '!$A$4:$AB$209,J$1,0)),"")</f>
        <v/>
      </c>
      <c r="K114" s="1298" t="str">
        <f>IFERROR(IF(VLOOKUP($A114,'Macro '!$A$4:$AB$209,K$1,0)=0,"",VLOOKUP($A114,'Macro '!$A$4:$AB$209,K$1,0)),"")</f>
        <v/>
      </c>
      <c r="L114" s="1298" t="str">
        <f>IFERROR(IF(VLOOKUP($A114,'Macro '!$A$4:$AB$209,L$1,0)=0,"",VLOOKUP($A114,'Macro '!$A$4:$AB$209,L$1,0)),"")</f>
        <v/>
      </c>
      <c r="M114" s="1298" t="str">
        <f>IFERROR(IF(VLOOKUP($A114,'Macro '!$A$4:$AB$209,M$1,0)=0,"",VLOOKUP($A114,'Macro '!$A$4:$AB$209,M$1,0)),"")</f>
        <v/>
      </c>
      <c r="N114" s="1298" t="str">
        <f>IFERROR(IF(VLOOKUP($A114,'Macro '!$A$4:$AB$209,N$1,0)=0,"",VLOOKUP($A114,'Macro '!$A$4:$AB$209,N$1,0)),"")</f>
        <v/>
      </c>
      <c r="O114" s="1298" t="str">
        <f>IFERROR(IF(VLOOKUP($A114,'Macro '!$A$4:$AB$209,O$1,0)=0,"",VLOOKUP($A114,'Macro '!$A$4:$AB$209,O$1,0)),"")</f>
        <v/>
      </c>
      <c r="P114" s="1298" t="str">
        <f>IFERROR(IF(VLOOKUP($A114,'Macro '!$A$4:$AB$209,P$1,0)=0,"",VLOOKUP($A114,'Macro '!$A$4:$AB$209,P$1,0)),"")</f>
        <v/>
      </c>
      <c r="Q114" s="1298" t="str">
        <f>IFERROR(IF(VLOOKUP($A114,'Macro '!$A$4:$AB$209,Q$1,0)=0,"",VLOOKUP($A114,'Macro '!$A$4:$AB$209,Q$1,0)),"")</f>
        <v/>
      </c>
    </row>
    <row r="115" spans="1:17">
      <c r="A115" s="391" t="s">
        <v>2655</v>
      </c>
      <c r="B115" s="1290" t="s">
        <v>1080</v>
      </c>
      <c r="C115" s="1420" t="str">
        <f>IFERROR(IF(VLOOKUP($A115,'Macro '!$A$4:$AA$209,C$1,0)=0,"",VLOOKUP($A115,'Macro '!$A$4:$AA$209,C$1,0)),"")</f>
        <v>koe/$00</v>
      </c>
      <c r="D115" s="1298" t="str">
        <f>IFERROR(IF(VLOOKUP($A115,'Macro '!$A$4:$AB$209,D$1,0)=0,"",VLOOKUP($A115,'Macro '!$A$4:$AB$209,D$1,0)),"")</f>
        <v/>
      </c>
      <c r="E115" s="1298" t="str">
        <f>IFERROR(IF(VLOOKUP($A115,'Macro '!$A$4:$AB$209,E$1,0)=0,"",VLOOKUP($A115,'Macro '!$A$4:$AB$209,E$1,0)),"")</f>
        <v/>
      </c>
      <c r="F115" s="1298" t="str">
        <f>IFERROR(IF(VLOOKUP($A115,'Macro '!$A$4:$AB$209,F$1,0)=0,"",VLOOKUP($A115,'Macro '!$A$4:$AB$209,F$1,0)),"")</f>
        <v/>
      </c>
      <c r="G115" s="1298" t="str">
        <f>IFERROR(IF(VLOOKUP($A115,'Macro '!$A$4:$AB$209,G$1,0)=0,"",VLOOKUP($A115,'Macro '!$A$4:$AB$209,G$1,0)),"")</f>
        <v/>
      </c>
      <c r="H115" s="1298" t="str">
        <f>IFERROR(IF(VLOOKUP($A115,'Macro '!$A$4:$AB$209,H$1,0)=0,"",VLOOKUP($A115,'Macro '!$A$4:$AB$209,H$1,0)),"")</f>
        <v/>
      </c>
      <c r="I115" s="1298" t="str">
        <f>IFERROR(IF(VLOOKUP($A115,'Macro '!$A$4:$AB$209,I$1,0)=0,"",VLOOKUP($A115,'Macro '!$A$4:$AB$209,I$1,0)),"")</f>
        <v/>
      </c>
      <c r="J115" s="1298" t="str">
        <f>IFERROR(IF(VLOOKUP($A115,'Macro '!$A$4:$AB$209,J$1,0)=0,"",VLOOKUP($A115,'Macro '!$A$4:$AB$209,J$1,0)),"")</f>
        <v/>
      </c>
      <c r="K115" s="1298" t="str">
        <f>IFERROR(IF(VLOOKUP($A115,'Macro '!$A$4:$AB$209,K$1,0)=0,"",VLOOKUP($A115,'Macro '!$A$4:$AB$209,K$1,0)),"")</f>
        <v/>
      </c>
      <c r="L115" s="1298" t="str">
        <f>IFERROR(IF(VLOOKUP($A115,'Macro '!$A$4:$AB$209,L$1,0)=0,"",VLOOKUP($A115,'Macro '!$A$4:$AB$209,L$1,0)),"")</f>
        <v/>
      </c>
      <c r="M115" s="1298" t="str">
        <f>IFERROR(IF(VLOOKUP($A115,'Macro '!$A$4:$AB$209,M$1,0)=0,"",VLOOKUP($A115,'Macro '!$A$4:$AB$209,M$1,0)),"")</f>
        <v/>
      </c>
      <c r="N115" s="1298" t="str">
        <f>IFERROR(IF(VLOOKUP($A115,'Macro '!$A$4:$AB$209,N$1,0)=0,"",VLOOKUP($A115,'Macro '!$A$4:$AB$209,N$1,0)),"")</f>
        <v/>
      </c>
      <c r="O115" s="1298" t="str">
        <f>IFERROR(IF(VLOOKUP($A115,'Macro '!$A$4:$AB$209,O$1,0)=0,"",VLOOKUP($A115,'Macro '!$A$4:$AB$209,O$1,0)),"")</f>
        <v/>
      </c>
      <c r="P115" s="1298" t="str">
        <f>IFERROR(IF(VLOOKUP($A115,'Macro '!$A$4:$AB$209,P$1,0)=0,"",VLOOKUP($A115,'Macro '!$A$4:$AB$209,P$1,0)),"")</f>
        <v/>
      </c>
      <c r="Q115" s="1298" t="str">
        <f>IFERROR(IF(VLOOKUP($A115,'Macro '!$A$4:$AB$209,Q$1,0)=0,"",VLOOKUP($A115,'Macro '!$A$4:$AB$209,Q$1,0)),"")</f>
        <v/>
      </c>
    </row>
    <row r="116" spans="1:17">
      <c r="A116" s="391" t="s">
        <v>2658</v>
      </c>
      <c r="B116" s="1290" t="s">
        <v>1080</v>
      </c>
      <c r="C116" s="1420" t="str">
        <f>IFERROR(IF(VLOOKUP($A116,'Macro '!$A$4:$AA$209,C$1,0)=0,"",VLOOKUP($A116,'Macro '!$A$4:$AA$209,C$1,0)),"")</f>
        <v>koe/$00p</v>
      </c>
      <c r="D116" s="1298" t="str">
        <f>IFERROR(IF(VLOOKUP($A116,'Macro '!$A$4:$AB$209,D$1,0)=0,"",VLOOKUP($A116,'Macro '!$A$4:$AB$209,D$1,0)),"")</f>
        <v/>
      </c>
      <c r="E116" s="1298" t="str">
        <f>IFERROR(IF(VLOOKUP($A116,'Macro '!$A$4:$AB$209,E$1,0)=0,"",VLOOKUP($A116,'Macro '!$A$4:$AB$209,E$1,0)),"")</f>
        <v/>
      </c>
      <c r="F116" s="1298" t="str">
        <f>IFERROR(IF(VLOOKUP($A116,'Macro '!$A$4:$AB$209,F$1,0)=0,"",VLOOKUP($A116,'Macro '!$A$4:$AB$209,F$1,0)),"")</f>
        <v/>
      </c>
      <c r="G116" s="1298" t="str">
        <f>IFERROR(IF(VLOOKUP($A116,'Macro '!$A$4:$AB$209,G$1,0)=0,"",VLOOKUP($A116,'Macro '!$A$4:$AB$209,G$1,0)),"")</f>
        <v/>
      </c>
      <c r="H116" s="1298" t="str">
        <f>IFERROR(IF(VLOOKUP($A116,'Macro '!$A$4:$AB$209,H$1,0)=0,"",VLOOKUP($A116,'Macro '!$A$4:$AB$209,H$1,0)),"")</f>
        <v/>
      </c>
      <c r="I116" s="1298" t="str">
        <f>IFERROR(IF(VLOOKUP($A116,'Macro '!$A$4:$AB$209,I$1,0)=0,"",VLOOKUP($A116,'Macro '!$A$4:$AB$209,I$1,0)),"")</f>
        <v/>
      </c>
      <c r="J116" s="1298" t="str">
        <f>IFERROR(IF(VLOOKUP($A116,'Macro '!$A$4:$AB$209,J$1,0)=0,"",VLOOKUP($A116,'Macro '!$A$4:$AB$209,J$1,0)),"")</f>
        <v/>
      </c>
      <c r="K116" s="1298" t="str">
        <f>IFERROR(IF(VLOOKUP($A116,'Macro '!$A$4:$AB$209,K$1,0)=0,"",VLOOKUP($A116,'Macro '!$A$4:$AB$209,K$1,0)),"")</f>
        <v/>
      </c>
      <c r="L116" s="1298" t="str">
        <f>IFERROR(IF(VLOOKUP($A116,'Macro '!$A$4:$AB$209,L$1,0)=0,"",VLOOKUP($A116,'Macro '!$A$4:$AB$209,L$1,0)),"")</f>
        <v/>
      </c>
      <c r="M116" s="1298" t="str">
        <f>IFERROR(IF(VLOOKUP($A116,'Macro '!$A$4:$AB$209,M$1,0)=0,"",VLOOKUP($A116,'Macro '!$A$4:$AB$209,M$1,0)),"")</f>
        <v/>
      </c>
      <c r="N116" s="1298" t="str">
        <f>IFERROR(IF(VLOOKUP($A116,'Macro '!$A$4:$AB$209,N$1,0)=0,"",VLOOKUP($A116,'Macro '!$A$4:$AB$209,N$1,0)),"")</f>
        <v/>
      </c>
      <c r="O116" s="1298" t="str">
        <f>IFERROR(IF(VLOOKUP($A116,'Macro '!$A$4:$AB$209,O$1,0)=0,"",VLOOKUP($A116,'Macro '!$A$4:$AB$209,O$1,0)),"")</f>
        <v/>
      </c>
      <c r="P116" s="1298" t="str">
        <f>IFERROR(IF(VLOOKUP($A116,'Macro '!$A$4:$AB$209,P$1,0)=0,"",VLOOKUP($A116,'Macro '!$A$4:$AB$209,P$1,0)),"")</f>
        <v/>
      </c>
      <c r="Q116" s="1298" t="str">
        <f>IFERROR(IF(VLOOKUP($A116,'Macro '!$A$4:$AB$209,Q$1,0)=0,"",VLOOKUP($A116,'Macro '!$A$4:$AB$209,Q$1,0)),"")</f>
        <v/>
      </c>
    </row>
    <row r="117" spans="1:17">
      <c r="A117" s="391" t="s">
        <v>2659</v>
      </c>
      <c r="B117" s="1290" t="s">
        <v>1080</v>
      </c>
      <c r="C117" s="1420" t="str">
        <f>IFERROR(IF(VLOOKUP($A117,'Macro '!$A$4:$AA$209,C$1,0)=0,"",VLOOKUP($A117,'Macro '!$A$4:$AA$209,C$1,0)),"")</f>
        <v>koe/$00p</v>
      </c>
      <c r="D117" s="1298" t="str">
        <f>IFERROR(IF(VLOOKUP($A117,'Macro '!$A$4:$AB$209,D$1,0)=0,"",VLOOKUP($A117,'Macro '!$A$4:$AB$209,D$1,0)),"")</f>
        <v/>
      </c>
      <c r="E117" s="1298" t="str">
        <f>IFERROR(IF(VLOOKUP($A117,'Macro '!$A$4:$AB$209,E$1,0)=0,"",VLOOKUP($A117,'Macro '!$A$4:$AB$209,E$1,0)),"")</f>
        <v/>
      </c>
      <c r="F117" s="1298" t="str">
        <f>IFERROR(IF(VLOOKUP($A117,'Macro '!$A$4:$AB$209,F$1,0)=0,"",VLOOKUP($A117,'Macro '!$A$4:$AB$209,F$1,0)),"")</f>
        <v/>
      </c>
      <c r="G117" s="1298" t="str">
        <f>IFERROR(IF(VLOOKUP($A117,'Macro '!$A$4:$AB$209,G$1,0)=0,"",VLOOKUP($A117,'Macro '!$A$4:$AB$209,G$1,0)),"")</f>
        <v/>
      </c>
      <c r="H117" s="1298" t="str">
        <f>IFERROR(IF(VLOOKUP($A117,'Macro '!$A$4:$AB$209,H$1,0)=0,"",VLOOKUP($A117,'Macro '!$A$4:$AB$209,H$1,0)),"")</f>
        <v/>
      </c>
      <c r="I117" s="1298" t="str">
        <f>IFERROR(IF(VLOOKUP($A117,'Macro '!$A$4:$AB$209,I$1,0)=0,"",VLOOKUP($A117,'Macro '!$A$4:$AB$209,I$1,0)),"")</f>
        <v/>
      </c>
      <c r="J117" s="1298" t="str">
        <f>IFERROR(IF(VLOOKUP($A117,'Macro '!$A$4:$AB$209,J$1,0)=0,"",VLOOKUP($A117,'Macro '!$A$4:$AB$209,J$1,0)),"")</f>
        <v/>
      </c>
      <c r="K117" s="1298" t="str">
        <f>IFERROR(IF(VLOOKUP($A117,'Macro '!$A$4:$AB$209,K$1,0)=0,"",VLOOKUP($A117,'Macro '!$A$4:$AB$209,K$1,0)),"")</f>
        <v/>
      </c>
      <c r="L117" s="1298" t="str">
        <f>IFERROR(IF(VLOOKUP($A117,'Macro '!$A$4:$AB$209,L$1,0)=0,"",VLOOKUP($A117,'Macro '!$A$4:$AB$209,L$1,0)),"")</f>
        <v/>
      </c>
      <c r="M117" s="1298" t="str">
        <f>IFERROR(IF(VLOOKUP($A117,'Macro '!$A$4:$AB$209,M$1,0)=0,"",VLOOKUP($A117,'Macro '!$A$4:$AB$209,M$1,0)),"")</f>
        <v/>
      </c>
      <c r="N117" s="1298" t="str">
        <f>IFERROR(IF(VLOOKUP($A117,'Macro '!$A$4:$AB$209,N$1,0)=0,"",VLOOKUP($A117,'Macro '!$A$4:$AB$209,N$1,0)),"")</f>
        <v/>
      </c>
      <c r="O117" s="1298" t="str">
        <f>IFERROR(IF(VLOOKUP($A117,'Macro '!$A$4:$AB$209,O$1,0)=0,"",VLOOKUP($A117,'Macro '!$A$4:$AB$209,O$1,0)),"")</f>
        <v/>
      </c>
      <c r="P117" s="1298" t="str">
        <f>IFERROR(IF(VLOOKUP($A117,'Macro '!$A$4:$AB$209,P$1,0)=0,"",VLOOKUP($A117,'Macro '!$A$4:$AB$209,P$1,0)),"")</f>
        <v/>
      </c>
      <c r="Q117" s="1298" t="str">
        <f>IFERROR(IF(VLOOKUP($A117,'Macro '!$A$4:$AB$209,Q$1,0)=0,"",VLOOKUP($A117,'Macro '!$A$4:$AB$209,Q$1,0)),"")</f>
        <v/>
      </c>
    </row>
    <row r="118" spans="1:17">
      <c r="A118" s="391" t="s">
        <v>2660</v>
      </c>
      <c r="B118" s="1290" t="s">
        <v>1080</v>
      </c>
      <c r="C118" s="1420" t="str">
        <f>IFERROR(IF(VLOOKUP($A118,'Macro '!$A$4:$AA$209,C$1,0)=0,"",VLOOKUP($A118,'Macro '!$A$4:$AA$209,C$1,0)),"")</f>
        <v>koe/$00p</v>
      </c>
      <c r="D118" s="1298" t="str">
        <f>IFERROR(IF(VLOOKUP($A118,'Macro '!$A$4:$AB$209,D$1,0)=0,"",VLOOKUP($A118,'Macro '!$A$4:$AB$209,D$1,0)),"")</f>
        <v/>
      </c>
      <c r="E118" s="1298" t="str">
        <f>IFERROR(IF(VLOOKUP($A118,'Macro '!$A$4:$AB$209,E$1,0)=0,"",VLOOKUP($A118,'Macro '!$A$4:$AB$209,E$1,0)),"")</f>
        <v/>
      </c>
      <c r="F118" s="1298" t="str">
        <f>IFERROR(IF(VLOOKUP($A118,'Macro '!$A$4:$AB$209,F$1,0)=0,"",VLOOKUP($A118,'Macro '!$A$4:$AB$209,F$1,0)),"")</f>
        <v/>
      </c>
      <c r="G118" s="1298" t="str">
        <f>IFERROR(IF(VLOOKUP($A118,'Macro '!$A$4:$AB$209,G$1,0)=0,"",VLOOKUP($A118,'Macro '!$A$4:$AB$209,G$1,0)),"")</f>
        <v/>
      </c>
      <c r="H118" s="1298" t="str">
        <f>IFERROR(IF(VLOOKUP($A118,'Macro '!$A$4:$AB$209,H$1,0)=0,"",VLOOKUP($A118,'Macro '!$A$4:$AB$209,H$1,0)),"")</f>
        <v/>
      </c>
      <c r="I118" s="1298" t="str">
        <f>IFERROR(IF(VLOOKUP($A118,'Macro '!$A$4:$AB$209,I$1,0)=0,"",VLOOKUP($A118,'Macro '!$A$4:$AB$209,I$1,0)),"")</f>
        <v/>
      </c>
      <c r="J118" s="1298" t="str">
        <f>IFERROR(IF(VLOOKUP($A118,'Macro '!$A$4:$AB$209,J$1,0)=0,"",VLOOKUP($A118,'Macro '!$A$4:$AB$209,J$1,0)),"")</f>
        <v/>
      </c>
      <c r="K118" s="1298" t="str">
        <f>IFERROR(IF(VLOOKUP($A118,'Macro '!$A$4:$AB$209,K$1,0)=0,"",VLOOKUP($A118,'Macro '!$A$4:$AB$209,K$1,0)),"")</f>
        <v/>
      </c>
      <c r="L118" s="1298" t="str">
        <f>IFERROR(IF(VLOOKUP($A118,'Macro '!$A$4:$AB$209,L$1,0)=0,"",VLOOKUP($A118,'Macro '!$A$4:$AB$209,L$1,0)),"")</f>
        <v/>
      </c>
      <c r="M118" s="1298" t="str">
        <f>IFERROR(IF(VLOOKUP($A118,'Macro '!$A$4:$AB$209,M$1,0)=0,"",VLOOKUP($A118,'Macro '!$A$4:$AB$209,M$1,0)),"")</f>
        <v/>
      </c>
      <c r="N118" s="1298" t="str">
        <f>IFERROR(IF(VLOOKUP($A118,'Macro '!$A$4:$AB$209,N$1,0)=0,"",VLOOKUP($A118,'Macro '!$A$4:$AB$209,N$1,0)),"")</f>
        <v/>
      </c>
      <c r="O118" s="1298" t="str">
        <f>IFERROR(IF(VLOOKUP($A118,'Macro '!$A$4:$AB$209,O$1,0)=0,"",VLOOKUP($A118,'Macro '!$A$4:$AB$209,O$1,0)),"")</f>
        <v/>
      </c>
      <c r="P118" s="1298" t="str">
        <f>IFERROR(IF(VLOOKUP($A118,'Macro '!$A$4:$AB$209,P$1,0)=0,"",VLOOKUP($A118,'Macro '!$A$4:$AB$209,P$1,0)),"")</f>
        <v/>
      </c>
      <c r="Q118" s="1298" t="str">
        <f>IFERROR(IF(VLOOKUP($A118,'Macro '!$A$4:$AB$209,Q$1,0)=0,"",VLOOKUP($A118,'Macro '!$A$4:$AB$209,Q$1,0)),"")</f>
        <v/>
      </c>
    </row>
    <row r="119" spans="1:17">
      <c r="A119" s="391" t="s">
        <v>2661</v>
      </c>
      <c r="B119" s="1290" t="s">
        <v>1080</v>
      </c>
      <c r="C119" s="1420" t="str">
        <f>IFERROR(IF(VLOOKUP($A119,'Macro '!$A$4:$AA$209,C$1,0)=0,"",VLOOKUP($A119,'Macro '!$A$4:$AA$209,C$1,0)),"")</f>
        <v>koe/$00p</v>
      </c>
      <c r="D119" s="1298" t="str">
        <f>IFERROR(IF(VLOOKUP($A119,'Macro '!$A$4:$AB$209,D$1,0)=0,"",VLOOKUP($A119,'Macro '!$A$4:$AB$209,D$1,0)),"")</f>
        <v/>
      </c>
      <c r="E119" s="1298" t="str">
        <f>IFERROR(IF(VLOOKUP($A119,'Macro '!$A$4:$AB$209,E$1,0)=0,"",VLOOKUP($A119,'Macro '!$A$4:$AB$209,E$1,0)),"")</f>
        <v/>
      </c>
      <c r="F119" s="1298" t="str">
        <f>IFERROR(IF(VLOOKUP($A119,'Macro '!$A$4:$AB$209,F$1,0)=0,"",VLOOKUP($A119,'Macro '!$A$4:$AB$209,F$1,0)),"")</f>
        <v/>
      </c>
      <c r="G119" s="1298" t="str">
        <f>IFERROR(IF(VLOOKUP($A119,'Macro '!$A$4:$AB$209,G$1,0)=0,"",VLOOKUP($A119,'Macro '!$A$4:$AB$209,G$1,0)),"")</f>
        <v/>
      </c>
      <c r="H119" s="1298" t="str">
        <f>IFERROR(IF(VLOOKUP($A119,'Macro '!$A$4:$AB$209,H$1,0)=0,"",VLOOKUP($A119,'Macro '!$A$4:$AB$209,H$1,0)),"")</f>
        <v/>
      </c>
      <c r="I119" s="1298" t="str">
        <f>IFERROR(IF(VLOOKUP($A119,'Macro '!$A$4:$AB$209,I$1,0)=0,"",VLOOKUP($A119,'Macro '!$A$4:$AB$209,I$1,0)),"")</f>
        <v/>
      </c>
      <c r="J119" s="1298" t="str">
        <f>IFERROR(IF(VLOOKUP($A119,'Macro '!$A$4:$AB$209,J$1,0)=0,"",VLOOKUP($A119,'Macro '!$A$4:$AB$209,J$1,0)),"")</f>
        <v/>
      </c>
      <c r="K119" s="1298" t="str">
        <f>IFERROR(IF(VLOOKUP($A119,'Macro '!$A$4:$AB$209,K$1,0)=0,"",VLOOKUP($A119,'Macro '!$A$4:$AB$209,K$1,0)),"")</f>
        <v/>
      </c>
      <c r="L119" s="1298" t="str">
        <f>IFERROR(IF(VLOOKUP($A119,'Macro '!$A$4:$AB$209,L$1,0)=0,"",VLOOKUP($A119,'Macro '!$A$4:$AB$209,L$1,0)),"")</f>
        <v/>
      </c>
      <c r="M119" s="1298" t="str">
        <f>IFERROR(IF(VLOOKUP($A119,'Macro '!$A$4:$AB$209,M$1,0)=0,"",VLOOKUP($A119,'Macro '!$A$4:$AB$209,M$1,0)),"")</f>
        <v/>
      </c>
      <c r="N119" s="1298" t="str">
        <f>IFERROR(IF(VLOOKUP($A119,'Macro '!$A$4:$AB$209,N$1,0)=0,"",VLOOKUP($A119,'Macro '!$A$4:$AB$209,N$1,0)),"")</f>
        <v/>
      </c>
      <c r="O119" s="1298" t="str">
        <f>IFERROR(IF(VLOOKUP($A119,'Macro '!$A$4:$AB$209,O$1,0)=0,"",VLOOKUP($A119,'Macro '!$A$4:$AB$209,O$1,0)),"")</f>
        <v/>
      </c>
      <c r="P119" s="1298" t="str">
        <f>IFERROR(IF(VLOOKUP($A119,'Macro '!$A$4:$AB$209,P$1,0)=0,"",VLOOKUP($A119,'Macro '!$A$4:$AB$209,P$1,0)),"")</f>
        <v/>
      </c>
      <c r="Q119" s="1298" t="str">
        <f>IFERROR(IF(VLOOKUP($A119,'Macro '!$A$4:$AB$209,Q$1,0)=0,"",VLOOKUP($A119,'Macro '!$A$4:$AB$209,Q$1,0)),"")</f>
        <v/>
      </c>
    </row>
    <row r="120" spans="1:17">
      <c r="A120" s="4" t="s">
        <v>2657</v>
      </c>
      <c r="B120" s="1290" t="s">
        <v>1080</v>
      </c>
      <c r="C120" s="1420" t="s">
        <v>265</v>
      </c>
      <c r="D120" s="1298" t="str">
        <f>IFERROR(IF(VLOOKUP($A120,'Macro '!$A$4:$AB$209,D$1,0)=0,"",VLOOKUP($A120,'Macro '!$A$4:$AB$209,D$1,0)),"")</f>
        <v/>
      </c>
      <c r="E120" s="1298" t="str">
        <f>IFERROR(IF(VLOOKUP($A120,'Macro '!$A$4:$AB$209,E$1,0)=0,"",VLOOKUP($A120,'Macro '!$A$4:$AB$209,E$1,0)),"")</f>
        <v/>
      </c>
      <c r="F120" s="1298" t="str">
        <f>IFERROR(IF(VLOOKUP($A120,'Macro '!$A$4:$AB$209,F$1,0)=0,"",VLOOKUP($A120,'Macro '!$A$4:$AB$209,F$1,0)),"")</f>
        <v/>
      </c>
      <c r="G120" s="1298" t="str">
        <f>IFERROR(IF(VLOOKUP($A120,'Macro '!$A$4:$AB$209,G$1,0)=0,"",VLOOKUP($A120,'Macro '!$A$4:$AB$209,G$1,0)),"")</f>
        <v/>
      </c>
      <c r="H120" s="1298" t="str">
        <f>IFERROR(IF(VLOOKUP($A120,'Macro '!$A$4:$AB$209,H$1,0)=0,"",VLOOKUP($A120,'Macro '!$A$4:$AB$209,H$1,0)),"")</f>
        <v/>
      </c>
      <c r="I120" s="1298" t="str">
        <f>IFERROR(IF(VLOOKUP($A120,'Macro '!$A$4:$AB$209,I$1,0)=0,"",VLOOKUP($A120,'Macro '!$A$4:$AB$209,I$1,0)),"")</f>
        <v/>
      </c>
      <c r="J120" s="1298" t="str">
        <f>IFERROR(IF(VLOOKUP($A120,'Macro '!$A$4:$AB$209,J$1,0)=0,"",VLOOKUP($A120,'Macro '!$A$4:$AB$209,J$1,0)),"")</f>
        <v/>
      </c>
      <c r="K120" s="1298" t="str">
        <f>IFERROR(IF(VLOOKUP($A120,'Macro '!$A$4:$AB$209,K$1,0)=0,"",VLOOKUP($A120,'Macro '!$A$4:$AB$209,K$1,0)),"")</f>
        <v/>
      </c>
      <c r="L120" s="1298" t="str">
        <f>IFERROR(IF(VLOOKUP($A120,'Macro '!$A$4:$AB$209,L$1,0)=0,"",VLOOKUP($A120,'Macro '!$A$4:$AB$209,L$1,0)),"")</f>
        <v/>
      </c>
      <c r="M120" s="1298" t="str">
        <f>IFERROR(IF(VLOOKUP($A120,'Macro '!$A$4:$AB$209,M$1,0)=0,"",VLOOKUP($A120,'Macro '!$A$4:$AB$209,M$1,0)),"")</f>
        <v/>
      </c>
      <c r="N120" s="1298" t="str">
        <f>IFERROR(IF(VLOOKUP($A120,'Macro '!$A$4:$AB$209,N$1,0)=0,"",VLOOKUP($A120,'Macro '!$A$4:$AB$209,N$1,0)),"")</f>
        <v/>
      </c>
      <c r="O120" s="1298" t="str">
        <f>IFERROR(IF(VLOOKUP($A120,'Macro '!$A$4:$AB$209,O$1,0)=0,"",VLOOKUP($A120,'Macro '!$A$4:$AB$209,O$1,0)),"")</f>
        <v/>
      </c>
      <c r="P120" s="1298" t="str">
        <f>IFERROR(IF(VLOOKUP($A120,'Macro '!$A$4:$AB$209,P$1,0)=0,"",VLOOKUP($A120,'Macro '!$A$4:$AB$209,P$1,0)),"")</f>
        <v/>
      </c>
      <c r="Q120" s="1298" t="str">
        <f>IFERROR(IF(VLOOKUP($A120,'Macro '!$A$4:$AB$209,Q$1,0)=0,"",VLOOKUP($A120,'Macro '!$A$4:$AB$209,Q$1,0)),"")</f>
        <v/>
      </c>
    </row>
    <row r="121" spans="1:17">
      <c r="A121" s="4" t="s">
        <v>2662</v>
      </c>
      <c r="B121" s="1290" t="s">
        <v>1080</v>
      </c>
      <c r="C121" s="1420" t="s">
        <v>2646</v>
      </c>
      <c r="D121" s="1298" t="str">
        <f>IFERROR(IF(VLOOKUP($A121,'Macro '!$A$4:$AB$209,D$1,0)=0,"",VLOOKUP($A121,'Macro '!$A$4:$AB$209,D$1,0)),"")</f>
        <v/>
      </c>
      <c r="E121" s="1298" t="str">
        <f>IFERROR(IF(VLOOKUP($A121,'Macro '!$A$4:$AB$209,E$1,0)=0,"",VLOOKUP($A121,'Macro '!$A$4:$AB$209,E$1,0)),"")</f>
        <v/>
      </c>
      <c r="F121" s="1298" t="str">
        <f>IFERROR(IF(VLOOKUP($A121,'Macro '!$A$4:$AB$209,F$1,0)=0,"",VLOOKUP($A121,'Macro '!$A$4:$AB$209,F$1,0)),"")</f>
        <v/>
      </c>
      <c r="G121" s="1298" t="str">
        <f>IFERROR(IF(VLOOKUP($A121,'Macro '!$A$4:$AB$209,G$1,0)=0,"",VLOOKUP($A121,'Macro '!$A$4:$AB$209,G$1,0)),"")</f>
        <v/>
      </c>
      <c r="H121" s="1298" t="str">
        <f>IFERROR(IF(VLOOKUP($A121,'Macro '!$A$4:$AB$209,H$1,0)=0,"",VLOOKUP($A121,'Macro '!$A$4:$AB$209,H$1,0)),"")</f>
        <v/>
      </c>
      <c r="I121" s="1298" t="str">
        <f>IFERROR(IF(VLOOKUP($A121,'Macro '!$A$4:$AB$209,I$1,0)=0,"",VLOOKUP($A121,'Macro '!$A$4:$AB$209,I$1,0)),"")</f>
        <v/>
      </c>
      <c r="J121" s="1298" t="str">
        <f>IFERROR(IF(VLOOKUP($A121,'Macro '!$A$4:$AB$209,J$1,0)=0,"",VLOOKUP($A121,'Macro '!$A$4:$AB$209,J$1,0)),"")</f>
        <v/>
      </c>
      <c r="K121" s="1298" t="str">
        <f>IFERROR(IF(VLOOKUP($A121,'Macro '!$A$4:$AB$209,K$1,0)=0,"",VLOOKUP($A121,'Macro '!$A$4:$AB$209,K$1,0)),"")</f>
        <v/>
      </c>
      <c r="L121" s="1298" t="str">
        <f>IFERROR(IF(VLOOKUP($A121,'Macro '!$A$4:$AB$209,L$1,0)=0,"",VLOOKUP($A121,'Macro '!$A$4:$AB$209,L$1,0)),"")</f>
        <v/>
      </c>
      <c r="M121" s="1298" t="str">
        <f>IFERROR(IF(VLOOKUP($A121,'Macro '!$A$4:$AB$209,M$1,0)=0,"",VLOOKUP($A121,'Macro '!$A$4:$AB$209,M$1,0)),"")</f>
        <v/>
      </c>
      <c r="N121" s="1298" t="str">
        <f>IFERROR(IF(VLOOKUP($A121,'Macro '!$A$4:$AB$209,N$1,0)=0,"",VLOOKUP($A121,'Macro '!$A$4:$AB$209,N$1,0)),"")</f>
        <v/>
      </c>
      <c r="O121" s="1298" t="str">
        <f>IFERROR(IF(VLOOKUP($A121,'Macro '!$A$4:$AB$209,O$1,0)=0,"",VLOOKUP($A121,'Macro '!$A$4:$AB$209,O$1,0)),"")</f>
        <v/>
      </c>
      <c r="P121" s="1298" t="str">
        <f>IFERROR(IF(VLOOKUP($A121,'Macro '!$A$4:$AB$209,P$1,0)=0,"",VLOOKUP($A121,'Macro '!$A$4:$AB$209,P$1,0)),"")</f>
        <v/>
      </c>
      <c r="Q121" s="1298" t="str">
        <f>IFERROR(IF(VLOOKUP($A121,'Macro '!$A$4:$AB$209,Q$1,0)=0,"",VLOOKUP($A121,'Macro '!$A$4:$AB$209,Q$1,0)),"")</f>
        <v/>
      </c>
    </row>
    <row r="122" spans="1:17">
      <c r="A122" s="1468" t="s">
        <v>2770</v>
      </c>
      <c r="B122" s="1290" t="s">
        <v>1080</v>
      </c>
      <c r="C122" s="1420" t="s">
        <v>2772</v>
      </c>
      <c r="D122" s="1298" t="str">
        <f>IFERROR(IF(VLOOKUP($A122,'Macro '!$A$4:$AB$209,D$1,0)=0,"",VLOOKUP($A122,'Macro '!$A$4:$AB$209,D$1,0)),"")</f>
        <v/>
      </c>
      <c r="E122" s="1298" t="str">
        <f>IFERROR(IF(VLOOKUP($A122,'Macro '!$A$4:$AB$209,E$1,0)=0,"",VLOOKUP($A122,'Macro '!$A$4:$AB$209,E$1,0)),"")</f>
        <v/>
      </c>
      <c r="F122" s="1298" t="str">
        <f>IFERROR(IF(VLOOKUP($A122,'Macro '!$A$4:$AB$209,F$1,0)=0,"",VLOOKUP($A122,'Macro '!$A$4:$AB$209,F$1,0)),"")</f>
        <v/>
      </c>
      <c r="G122" s="1298" t="str">
        <f>IFERROR(IF(VLOOKUP($A122,'Macro '!$A$4:$AB$209,G$1,0)=0,"",VLOOKUP($A122,'Macro '!$A$4:$AB$209,G$1,0)),"")</f>
        <v/>
      </c>
      <c r="H122" s="1298" t="str">
        <f>IFERROR(IF(VLOOKUP($A122,'Macro '!$A$4:$AB$209,H$1,0)=0,"",VLOOKUP($A122,'Macro '!$A$4:$AB$209,H$1,0)),"")</f>
        <v/>
      </c>
      <c r="I122" s="1298" t="str">
        <f>IFERROR(IF(VLOOKUP($A122,'Macro '!$A$4:$AB$209,I$1,0)=0,"",VLOOKUP($A122,'Macro '!$A$4:$AB$209,I$1,0)),"")</f>
        <v/>
      </c>
      <c r="J122" s="1298" t="str">
        <f>IFERROR(IF(VLOOKUP($A122,'Macro '!$A$4:$AB$209,J$1,0)=0,"",VLOOKUP($A122,'Macro '!$A$4:$AB$209,J$1,0)),"")</f>
        <v/>
      </c>
      <c r="K122" s="1298" t="str">
        <f>IFERROR(IF(VLOOKUP($A122,'Macro '!$A$4:$AB$209,K$1,0)=0,"",VLOOKUP($A122,'Macro '!$A$4:$AB$209,K$1,0)),"")</f>
        <v/>
      </c>
      <c r="L122" s="1298" t="str">
        <f>IFERROR(IF(VLOOKUP($A122,'Macro '!$A$4:$AB$209,L$1,0)=0,"",VLOOKUP($A122,'Macro '!$A$4:$AB$209,L$1,0)),"")</f>
        <v/>
      </c>
      <c r="M122" s="1298" t="str">
        <f>IFERROR(IF(VLOOKUP($A122,'Macro '!$A$4:$AB$209,M$1,0)=0,"",VLOOKUP($A122,'Macro '!$A$4:$AB$209,M$1,0)),"")</f>
        <v/>
      </c>
      <c r="N122" s="1298" t="str">
        <f>IFERROR(IF(VLOOKUP($A122,'Macro '!$A$4:$AB$209,N$1,0)=0,"",VLOOKUP($A122,'Macro '!$A$4:$AB$209,N$1,0)),"")</f>
        <v/>
      </c>
      <c r="O122" s="1298" t="str">
        <f>IFERROR(IF(VLOOKUP($A122,'Macro '!$A$4:$AB$209,O$1,0)=0,"",VLOOKUP($A122,'Macro '!$A$4:$AB$209,O$1,0)),"")</f>
        <v/>
      </c>
      <c r="P122" s="1298" t="str">
        <f>IFERROR(IF(VLOOKUP($A122,'Macro '!$A$4:$AB$209,P$1,0)=0,"",VLOOKUP($A122,'Macro '!$A$4:$AB$209,P$1,0)),"")</f>
        <v/>
      </c>
      <c r="Q122" s="1298" t="str">
        <f>IFERROR(IF(VLOOKUP($A122,'Macro '!$A$4:$AB$209,Q$1,0)=0,"",VLOOKUP($A122,'Macro '!$A$4:$AB$209,Q$1,0)),"")</f>
        <v/>
      </c>
    </row>
    <row r="123" spans="1:17">
      <c r="A123" s="1468" t="s">
        <v>2773</v>
      </c>
      <c r="B123" s="1290" t="s">
        <v>1080</v>
      </c>
      <c r="C123" s="1420" t="s">
        <v>2775</v>
      </c>
      <c r="D123" s="1298" t="str">
        <f>IFERROR(IF(VLOOKUP($A123,'Macro '!$A$4:$AB$209,D$1,0)=0,"",VLOOKUP($A123,'Macro '!$A$4:$AB$209,D$1,0)),"")</f>
        <v/>
      </c>
      <c r="E123" s="1298" t="str">
        <f>IFERROR(IF(VLOOKUP($A123,'Macro '!$A$4:$AB$209,E$1,0)=0,"",VLOOKUP($A123,'Macro '!$A$4:$AB$209,E$1,0)),"")</f>
        <v/>
      </c>
      <c r="F123" s="1298" t="str">
        <f>IFERROR(IF(VLOOKUP($A123,'Macro '!$A$4:$AB$209,F$1,0)=0,"",VLOOKUP($A123,'Macro '!$A$4:$AB$209,F$1,0)),"")</f>
        <v/>
      </c>
      <c r="G123" s="1298" t="str">
        <f>IFERROR(IF(VLOOKUP($A123,'Macro '!$A$4:$AB$209,G$1,0)=0,"",VLOOKUP($A123,'Macro '!$A$4:$AB$209,G$1,0)),"")</f>
        <v/>
      </c>
      <c r="H123" s="1298" t="str">
        <f>IFERROR(IF(VLOOKUP($A123,'Macro '!$A$4:$AB$209,H$1,0)=0,"",VLOOKUP($A123,'Macro '!$A$4:$AB$209,H$1,0)),"")</f>
        <v/>
      </c>
      <c r="I123" s="1298" t="str">
        <f>IFERROR(IF(VLOOKUP($A123,'Macro '!$A$4:$AB$209,I$1,0)=0,"",VLOOKUP($A123,'Macro '!$A$4:$AB$209,I$1,0)),"")</f>
        <v/>
      </c>
      <c r="J123" s="1298" t="str">
        <f>IFERROR(IF(VLOOKUP($A123,'Macro '!$A$4:$AB$209,J$1,0)=0,"",VLOOKUP($A123,'Macro '!$A$4:$AB$209,J$1,0)),"")</f>
        <v/>
      </c>
      <c r="K123" s="1298" t="str">
        <f>IFERROR(IF(VLOOKUP($A123,'Macro '!$A$4:$AB$209,K$1,0)=0,"",VLOOKUP($A123,'Macro '!$A$4:$AB$209,K$1,0)),"")</f>
        <v/>
      </c>
      <c r="L123" s="1298" t="str">
        <f>IFERROR(IF(VLOOKUP($A123,'Macro '!$A$4:$AB$209,L$1,0)=0,"",VLOOKUP($A123,'Macro '!$A$4:$AB$209,L$1,0)),"")</f>
        <v/>
      </c>
      <c r="M123" s="1298" t="str">
        <f>IFERROR(IF(VLOOKUP($A123,'Macro '!$A$4:$AB$209,M$1,0)=0,"",VLOOKUP($A123,'Macro '!$A$4:$AB$209,M$1,0)),"")</f>
        <v/>
      </c>
      <c r="N123" s="1298" t="str">
        <f>IFERROR(IF(VLOOKUP($A123,'Macro '!$A$4:$AB$209,N$1,0)=0,"",VLOOKUP($A123,'Macro '!$A$4:$AB$209,N$1,0)),"")</f>
        <v/>
      </c>
      <c r="O123" s="1298" t="str">
        <f>IFERROR(IF(VLOOKUP($A123,'Macro '!$A$4:$AB$209,O$1,0)=0,"",VLOOKUP($A123,'Macro '!$A$4:$AB$209,O$1,0)),"")</f>
        <v/>
      </c>
      <c r="P123" s="1298" t="str">
        <f>IFERROR(IF(VLOOKUP($A123,'Macro '!$A$4:$AB$209,P$1,0)=0,"",VLOOKUP($A123,'Macro '!$A$4:$AB$209,P$1,0)),"")</f>
        <v/>
      </c>
      <c r="Q123" s="1298" t="str">
        <f>IFERROR(IF(VLOOKUP($A123,'Macro '!$A$4:$AB$209,Q$1,0)=0,"",VLOOKUP($A123,'Macro '!$A$4:$AB$209,Q$1,0)),"")</f>
        <v/>
      </c>
    </row>
    <row r="124" spans="1:17" ht="15">
      <c r="A124" s="396" t="s">
        <v>2624</v>
      </c>
      <c r="B124" s="1290" t="s">
        <v>1080</v>
      </c>
      <c r="C124" s="1420" t="str">
        <f>IFERROR(IF(VLOOKUP($A124,'Macro '!$A$4:$AA$209,C$1,0)=0,"",VLOOKUP($A124,'Macro '!$A$4:$AA$209,C$1,0)),"")</f>
        <v>k$00</v>
      </c>
      <c r="D124" s="1298" t="str">
        <f>IFERROR(IF(VLOOKUP($A124,'Macro '!$A$4:$AB$209,D$1,0)=0,"",VLOOKUP($A124,'Macro '!$A$4:$AB$209,D$1,0)),"")</f>
        <v/>
      </c>
      <c r="E124" s="1298" t="str">
        <f>IFERROR(IF(VLOOKUP($A124,'Macro '!$A$4:$AB$209,E$1,0)=0,"",VLOOKUP($A124,'Macro '!$A$4:$AB$209,E$1,0)),"")</f>
        <v/>
      </c>
      <c r="F124" s="1298" t="str">
        <f>IFERROR(IF(VLOOKUP($A124,'Macro '!$A$4:$AB$209,F$1,0)=0,"",VLOOKUP($A124,'Macro '!$A$4:$AB$209,F$1,0)),"")</f>
        <v/>
      </c>
      <c r="G124" s="1298" t="str">
        <f>IFERROR(IF(VLOOKUP($A124,'Macro '!$A$4:$AB$209,G$1,0)=0,"",VLOOKUP($A124,'Macro '!$A$4:$AB$209,G$1,0)),"")</f>
        <v/>
      </c>
      <c r="H124" s="1298" t="str">
        <f>IFERROR(IF(VLOOKUP($A124,'Macro '!$A$4:$AB$209,H$1,0)=0,"",VLOOKUP($A124,'Macro '!$A$4:$AB$209,H$1,0)),"")</f>
        <v/>
      </c>
      <c r="I124" s="1298" t="str">
        <f>IFERROR(IF(VLOOKUP($A124,'Macro '!$A$4:$AB$209,I$1,0)=0,"",VLOOKUP($A124,'Macro '!$A$4:$AB$209,I$1,0)),"")</f>
        <v/>
      </c>
      <c r="J124" s="1298" t="str">
        <f>IFERROR(IF(VLOOKUP($A124,'Macro '!$A$4:$AB$209,J$1,0)=0,"",VLOOKUP($A124,'Macro '!$A$4:$AB$209,J$1,0)),"")</f>
        <v/>
      </c>
      <c r="K124" s="1298" t="str">
        <f>IFERROR(IF(VLOOKUP($A124,'Macro '!$A$4:$AB$209,K$1,0)=0,"",VLOOKUP($A124,'Macro '!$A$4:$AB$209,K$1,0)),"")</f>
        <v/>
      </c>
      <c r="L124" s="1298" t="str">
        <f>IFERROR(IF(VLOOKUP($A124,'Macro '!$A$4:$AB$209,L$1,0)=0,"",VLOOKUP($A124,'Macro '!$A$4:$AB$209,L$1,0)),"")</f>
        <v/>
      </c>
      <c r="M124" s="1298" t="str">
        <f>IFERROR(IF(VLOOKUP($A124,'Macro '!$A$4:$AB$209,M$1,0)=0,"",VLOOKUP($A124,'Macro '!$A$4:$AB$209,M$1,0)),"")</f>
        <v/>
      </c>
      <c r="N124" s="1298" t="str">
        <f>IFERROR(IF(VLOOKUP($A124,'Macro '!$A$4:$AB$209,N$1,0)=0,"",VLOOKUP($A124,'Macro '!$A$4:$AB$209,N$1,0)),"")</f>
        <v/>
      </c>
      <c r="O124" s="1298" t="str">
        <f>IFERROR(IF(VLOOKUP($A124,'Macro '!$A$4:$AB$209,O$1,0)=0,"",VLOOKUP($A124,'Macro '!$A$4:$AB$209,O$1,0)),"")</f>
        <v/>
      </c>
      <c r="P124" s="1298" t="str">
        <f>IFERROR(IF(VLOOKUP($A124,'Macro '!$A$4:$AB$209,P$1,0)=0,"",VLOOKUP($A124,'Macro '!$A$4:$AB$209,P$1,0)),"")</f>
        <v/>
      </c>
      <c r="Q124" s="1298" t="str">
        <f>IFERROR(IF(VLOOKUP($A124,'Macro '!$A$4:$AB$209,Q$1,0)=0,"",VLOOKUP($A124,'Macro '!$A$4:$AB$209,Q$1,0)),"")</f>
        <v/>
      </c>
    </row>
    <row r="125" spans="1:17" ht="15">
      <c r="A125" s="396" t="s">
        <v>2632</v>
      </c>
      <c r="B125" s="1290" t="s">
        <v>1080</v>
      </c>
      <c r="C125" s="1420" t="str">
        <f>IFERROR(IF(VLOOKUP($A125,'Macro '!$A$4:$AA$209,C$1,0)=0,"",VLOOKUP($A125,'Macro '!$A$4:$AA$209,C$1,0)),"")</f>
        <v>k$00p</v>
      </c>
      <c r="D125" s="1298" t="str">
        <f>IFERROR(IF(VLOOKUP($A125,'Macro '!$A$4:$AB$209,D$1,0)=0,"",VLOOKUP($A125,'Macro '!$A$4:$AB$209,D$1,0)),"")</f>
        <v/>
      </c>
      <c r="E125" s="1298" t="str">
        <f>IFERROR(IF(VLOOKUP($A125,'Macro '!$A$4:$AB$209,E$1,0)=0,"",VLOOKUP($A125,'Macro '!$A$4:$AB$209,E$1,0)),"")</f>
        <v/>
      </c>
      <c r="F125" s="1298" t="str">
        <f>IFERROR(IF(VLOOKUP($A125,'Macro '!$A$4:$AB$209,F$1,0)=0,"",VLOOKUP($A125,'Macro '!$A$4:$AB$209,F$1,0)),"")</f>
        <v/>
      </c>
      <c r="G125" s="1298" t="str">
        <f>IFERROR(IF(VLOOKUP($A125,'Macro '!$A$4:$AB$209,G$1,0)=0,"",VLOOKUP($A125,'Macro '!$A$4:$AB$209,G$1,0)),"")</f>
        <v/>
      </c>
      <c r="H125" s="1298" t="str">
        <f>IFERROR(IF(VLOOKUP($A125,'Macro '!$A$4:$AB$209,H$1,0)=0,"",VLOOKUP($A125,'Macro '!$A$4:$AB$209,H$1,0)),"")</f>
        <v/>
      </c>
      <c r="I125" s="1298" t="str">
        <f>IFERROR(IF(VLOOKUP($A125,'Macro '!$A$4:$AB$209,I$1,0)=0,"",VLOOKUP($A125,'Macro '!$A$4:$AB$209,I$1,0)),"")</f>
        <v/>
      </c>
      <c r="J125" s="1298" t="str">
        <f>IFERROR(IF(VLOOKUP($A125,'Macro '!$A$4:$AB$209,J$1,0)=0,"",VLOOKUP($A125,'Macro '!$A$4:$AB$209,J$1,0)),"")</f>
        <v/>
      </c>
      <c r="K125" s="1298" t="str">
        <f>IFERROR(IF(VLOOKUP($A125,'Macro '!$A$4:$AB$209,K$1,0)=0,"",VLOOKUP($A125,'Macro '!$A$4:$AB$209,K$1,0)),"")</f>
        <v/>
      </c>
      <c r="L125" s="1298" t="str">
        <f>IFERROR(IF(VLOOKUP($A125,'Macro '!$A$4:$AB$209,L$1,0)=0,"",VLOOKUP($A125,'Macro '!$A$4:$AB$209,L$1,0)),"")</f>
        <v/>
      </c>
      <c r="M125" s="1298" t="str">
        <f>IFERROR(IF(VLOOKUP($A125,'Macro '!$A$4:$AB$209,M$1,0)=0,"",VLOOKUP($A125,'Macro '!$A$4:$AB$209,M$1,0)),"")</f>
        <v/>
      </c>
      <c r="N125" s="1298" t="str">
        <f>IFERROR(IF(VLOOKUP($A125,'Macro '!$A$4:$AB$209,N$1,0)=0,"",VLOOKUP($A125,'Macro '!$A$4:$AB$209,N$1,0)),"")</f>
        <v/>
      </c>
      <c r="O125" s="1298" t="str">
        <f>IFERROR(IF(VLOOKUP($A125,'Macro '!$A$4:$AB$209,O$1,0)=0,"",VLOOKUP($A125,'Macro '!$A$4:$AB$209,O$1,0)),"")</f>
        <v/>
      </c>
      <c r="P125" s="1298" t="str">
        <f>IFERROR(IF(VLOOKUP($A125,'Macro '!$A$4:$AB$209,P$1,0)=0,"",VLOOKUP($A125,'Macro '!$A$4:$AB$209,P$1,0)),"")</f>
        <v/>
      </c>
      <c r="Q125" s="1298" t="str">
        <f>IFERROR(IF(VLOOKUP($A125,'Macro '!$A$4:$AB$209,Q$1,0)=0,"",VLOOKUP($A125,'Macro '!$A$4:$AB$209,Q$1,0)),"")</f>
        <v/>
      </c>
    </row>
    <row r="126" spans="1:17">
      <c r="A126" s="2" t="s">
        <v>1006</v>
      </c>
      <c r="B126" s="1290" t="s">
        <v>1080</v>
      </c>
      <c r="C126" s="1420" t="str">
        <f>IFERROR(IF(VLOOKUP($A126,'Energy sector'!$A$6:$AD$84,C$1,0)=0,"",VLOOKUP($A126,'Energy sector'!$A$6:$AD$84,C$1,0)),"")</f>
        <v>ktoe</v>
      </c>
      <c r="D126" s="1418" t="str">
        <f>IFERROR(IF(VLOOKUP($A126,'Energy sector'!$A$6:$AD$84,D$1,0)=0,"",VLOOKUP($A126,'Energy sector'!$A$6:$AD$84,D$1,0)),"")</f>
        <v/>
      </c>
      <c r="E126" s="1418" t="str">
        <f>IFERROR(IF(VLOOKUP($A126,'Energy sector'!$A$6:$AD$84,E$1,0)=0,"",VLOOKUP($A126,'Energy sector'!$A$6:$AD$84,E$1,0)),"")</f>
        <v/>
      </c>
      <c r="F126" s="1418" t="str">
        <f>IFERROR(IF(VLOOKUP($A126,'Energy sector'!$A$6:$AD$84,F$1,0)=0,"",VLOOKUP($A126,'Energy sector'!$A$6:$AD$84,F$1,0)),"")</f>
        <v/>
      </c>
      <c r="G126" s="1418" t="str">
        <f>IFERROR(IF(VLOOKUP($A126,'Energy sector'!$A$6:$AD$84,G$1,0)=0,"",VLOOKUP($A126,'Energy sector'!$A$6:$AD$84,G$1,0)),"")</f>
        <v/>
      </c>
      <c r="H126" s="1418" t="str">
        <f>IFERROR(IF(VLOOKUP($A126,'Energy sector'!$A$6:$AD$84,H$1,0)=0,"",VLOOKUP($A126,'Energy sector'!$A$6:$AD$84,H$1,0)),"")</f>
        <v/>
      </c>
      <c r="I126" s="1418" t="str">
        <f>IFERROR(IF(VLOOKUP($A126,'Energy sector'!$A$6:$AD$84,I$1,0)=0,"",VLOOKUP($A126,'Energy sector'!$A$6:$AD$84,I$1,0)),"")</f>
        <v/>
      </c>
      <c r="J126" s="1418" t="str">
        <f>IFERROR(IF(VLOOKUP($A126,'Energy sector'!$A$6:$AD$84,J$1,0)=0,"",VLOOKUP($A126,'Energy sector'!$A$6:$AD$84,J$1,0)),"")</f>
        <v/>
      </c>
      <c r="K126" s="1418" t="str">
        <f>IFERROR(IF(VLOOKUP($A126,'Energy sector'!$A$6:$AD$84,K$1,0)=0,"",VLOOKUP($A126,'Energy sector'!$A$6:$AD$84,K$1,0)),"")</f>
        <v/>
      </c>
      <c r="L126" s="1418" t="str">
        <f>IFERROR(IF(VLOOKUP($A126,'Energy sector'!$A$6:$AD$84,L$1,0)=0,"",VLOOKUP($A126,'Energy sector'!$A$6:$AD$84,L$1,0)),"")</f>
        <v/>
      </c>
      <c r="M126" s="1418" t="str">
        <f>IFERROR(IF(VLOOKUP($A126,'Energy sector'!$A$6:$AD$84,M$1,0)=0,"",VLOOKUP($A126,'Energy sector'!$A$6:$AD$84,M$1,0)),"")</f>
        <v/>
      </c>
      <c r="N126" s="1418" t="str">
        <f>IFERROR(IF(VLOOKUP($A126,'Energy sector'!$A$6:$AD$84,N$1,0)=0,"",VLOOKUP($A126,'Energy sector'!$A$6:$AD$84,N$1,0)),"")</f>
        <v/>
      </c>
      <c r="O126" s="1418" t="str">
        <f>IFERROR(IF(VLOOKUP($A126,'Energy sector'!$A$6:$AD$84,O$1,0)=0,"",VLOOKUP($A126,'Energy sector'!$A$6:$AD$84,O$1,0)),"")</f>
        <v/>
      </c>
      <c r="P126" s="1418" t="str">
        <f>IFERROR(IF(VLOOKUP($A126,'Energy sector'!$A$6:$AD$84,P$1,0)=0,"",VLOOKUP($A126,'Energy sector'!$A$6:$AD$84,P$1,0)),"")</f>
        <v/>
      </c>
      <c r="Q126" s="1418" t="str">
        <f>IFERROR(IF(VLOOKUP($A126,'Energy sector'!$A$6:$AD$84,Q$1,0)=0,"",VLOOKUP($A126,'Energy sector'!$A$6:$AD$84,Q$1,0)),"")</f>
        <v/>
      </c>
    </row>
    <row r="127" spans="1:17">
      <c r="A127" s="2" t="s">
        <v>1007</v>
      </c>
      <c r="B127" s="1290" t="s">
        <v>1080</v>
      </c>
      <c r="C127" s="1420" t="str">
        <f>IFERROR(IF(VLOOKUP($A127,'Energy sector'!$A$6:$AD$84,C$1,0)=0,"",VLOOKUP($A127,'Energy sector'!$A$6:$AD$84,C$1,0)),"")</f>
        <v>ktoe</v>
      </c>
      <c r="D127" s="1418" t="str">
        <f>IFERROR(IF(VLOOKUP($A127,'Energy sector'!$A$6:$AD$84,D$1,0)=0,"",VLOOKUP($A127,'Energy sector'!$A$6:$AD$84,D$1,0)),"")</f>
        <v/>
      </c>
      <c r="E127" s="1418" t="str">
        <f>IFERROR(IF(VLOOKUP($A127,'Energy sector'!$A$6:$AD$84,E$1,0)=0,"",VLOOKUP($A127,'Energy sector'!$A$6:$AD$84,E$1,0)),"")</f>
        <v/>
      </c>
      <c r="F127" s="1418" t="str">
        <f>IFERROR(IF(VLOOKUP($A127,'Energy sector'!$A$6:$AD$84,F$1,0)=0,"",VLOOKUP($A127,'Energy sector'!$A$6:$AD$84,F$1,0)),"")</f>
        <v/>
      </c>
      <c r="G127" s="1418" t="str">
        <f>IFERROR(IF(VLOOKUP($A127,'Energy sector'!$A$6:$AD$84,G$1,0)=0,"",VLOOKUP($A127,'Energy sector'!$A$6:$AD$84,G$1,0)),"")</f>
        <v/>
      </c>
      <c r="H127" s="1418" t="str">
        <f>IFERROR(IF(VLOOKUP($A127,'Energy sector'!$A$6:$AD$84,H$1,0)=0,"",VLOOKUP($A127,'Energy sector'!$A$6:$AD$84,H$1,0)),"")</f>
        <v/>
      </c>
      <c r="I127" s="1418" t="str">
        <f>IFERROR(IF(VLOOKUP($A127,'Energy sector'!$A$6:$AD$84,I$1,0)=0,"",VLOOKUP($A127,'Energy sector'!$A$6:$AD$84,I$1,0)),"")</f>
        <v/>
      </c>
      <c r="J127" s="1418" t="str">
        <f>IFERROR(IF(VLOOKUP($A127,'Energy sector'!$A$6:$AD$84,J$1,0)=0,"",VLOOKUP($A127,'Energy sector'!$A$6:$AD$84,J$1,0)),"")</f>
        <v/>
      </c>
      <c r="K127" s="1418" t="str">
        <f>IFERROR(IF(VLOOKUP($A127,'Energy sector'!$A$6:$AD$84,K$1,0)=0,"",VLOOKUP($A127,'Energy sector'!$A$6:$AD$84,K$1,0)),"")</f>
        <v/>
      </c>
      <c r="L127" s="1418" t="str">
        <f>IFERROR(IF(VLOOKUP($A127,'Energy sector'!$A$6:$AD$84,L$1,0)=0,"",VLOOKUP($A127,'Energy sector'!$A$6:$AD$84,L$1,0)),"")</f>
        <v/>
      </c>
      <c r="M127" s="1418" t="str">
        <f>IFERROR(IF(VLOOKUP($A127,'Energy sector'!$A$6:$AD$84,M$1,0)=0,"",VLOOKUP($A127,'Energy sector'!$A$6:$AD$84,M$1,0)),"")</f>
        <v/>
      </c>
      <c r="N127" s="1418" t="str">
        <f>IFERROR(IF(VLOOKUP($A127,'Energy sector'!$A$6:$AD$84,N$1,0)=0,"",VLOOKUP($A127,'Energy sector'!$A$6:$AD$84,N$1,0)),"")</f>
        <v/>
      </c>
      <c r="O127" s="1418" t="str">
        <f>IFERROR(IF(VLOOKUP($A127,'Energy sector'!$A$6:$AD$84,O$1,0)=0,"",VLOOKUP($A127,'Energy sector'!$A$6:$AD$84,O$1,0)),"")</f>
        <v/>
      </c>
      <c r="P127" s="1418" t="str">
        <f>IFERROR(IF(VLOOKUP($A127,'Energy sector'!$A$6:$AD$84,P$1,0)=0,"",VLOOKUP($A127,'Energy sector'!$A$6:$AD$84,P$1,0)),"")</f>
        <v/>
      </c>
      <c r="Q127" s="1418" t="str">
        <f>IFERROR(IF(VLOOKUP($A127,'Energy sector'!$A$6:$AD$84,Q$1,0)=0,"",VLOOKUP($A127,'Energy sector'!$A$6:$AD$84,Q$1,0)),"")</f>
        <v/>
      </c>
    </row>
    <row r="128" spans="1:17">
      <c r="A128" s="2" t="s">
        <v>1008</v>
      </c>
      <c r="B128" s="1290" t="s">
        <v>1080</v>
      </c>
      <c r="C128" s="1420" t="str">
        <f>IFERROR(IF(VLOOKUP($A128,'Energy sector'!$A$6:$AD$84,C$1,0)=0,"",VLOOKUP($A128,'Energy sector'!$A$6:$AD$84,C$1,0)),"")</f>
        <v>ktoe</v>
      </c>
      <c r="D128" s="1418" t="str">
        <f>IFERROR(IF(VLOOKUP($A128,'Energy sector'!$A$6:$AD$84,D$1,0)=0,"",VLOOKUP($A128,'Energy sector'!$A$6:$AD$84,D$1,0)),"")</f>
        <v/>
      </c>
      <c r="E128" s="1418" t="str">
        <f>IFERROR(IF(VLOOKUP($A128,'Energy sector'!$A$6:$AD$84,E$1,0)=0,"",VLOOKUP($A128,'Energy sector'!$A$6:$AD$84,E$1,0)),"")</f>
        <v/>
      </c>
      <c r="F128" s="1418" t="str">
        <f>IFERROR(IF(VLOOKUP($A128,'Energy sector'!$A$6:$AD$84,F$1,0)=0,"",VLOOKUP($A128,'Energy sector'!$A$6:$AD$84,F$1,0)),"")</f>
        <v/>
      </c>
      <c r="G128" s="1418" t="str">
        <f>IFERROR(IF(VLOOKUP($A128,'Energy sector'!$A$6:$AD$84,G$1,0)=0,"",VLOOKUP($A128,'Energy sector'!$A$6:$AD$84,G$1,0)),"")</f>
        <v/>
      </c>
      <c r="H128" s="1418" t="str">
        <f>IFERROR(IF(VLOOKUP($A128,'Energy sector'!$A$6:$AD$84,H$1,0)=0,"",VLOOKUP($A128,'Energy sector'!$A$6:$AD$84,H$1,0)),"")</f>
        <v/>
      </c>
      <c r="I128" s="1418" t="str">
        <f>IFERROR(IF(VLOOKUP($A128,'Energy sector'!$A$6:$AD$84,I$1,0)=0,"",VLOOKUP($A128,'Energy sector'!$A$6:$AD$84,I$1,0)),"")</f>
        <v/>
      </c>
      <c r="J128" s="1418" t="str">
        <f>IFERROR(IF(VLOOKUP($A128,'Energy sector'!$A$6:$AD$84,J$1,0)=0,"",VLOOKUP($A128,'Energy sector'!$A$6:$AD$84,J$1,0)),"")</f>
        <v/>
      </c>
      <c r="K128" s="1418" t="str">
        <f>IFERROR(IF(VLOOKUP($A128,'Energy sector'!$A$6:$AD$84,K$1,0)=0,"",VLOOKUP($A128,'Energy sector'!$A$6:$AD$84,K$1,0)),"")</f>
        <v/>
      </c>
      <c r="L128" s="1418" t="str">
        <f>IFERROR(IF(VLOOKUP($A128,'Energy sector'!$A$6:$AD$84,L$1,0)=0,"",VLOOKUP($A128,'Energy sector'!$A$6:$AD$84,L$1,0)),"")</f>
        <v/>
      </c>
      <c r="M128" s="1418" t="str">
        <f>IFERROR(IF(VLOOKUP($A128,'Energy sector'!$A$6:$AD$84,M$1,0)=0,"",VLOOKUP($A128,'Energy sector'!$A$6:$AD$84,M$1,0)),"")</f>
        <v/>
      </c>
      <c r="N128" s="1418" t="str">
        <f>IFERROR(IF(VLOOKUP($A128,'Energy sector'!$A$6:$AD$84,N$1,0)=0,"",VLOOKUP($A128,'Energy sector'!$A$6:$AD$84,N$1,0)),"")</f>
        <v/>
      </c>
      <c r="O128" s="1418" t="str">
        <f>IFERROR(IF(VLOOKUP($A128,'Energy sector'!$A$6:$AD$84,O$1,0)=0,"",VLOOKUP($A128,'Energy sector'!$A$6:$AD$84,O$1,0)),"")</f>
        <v/>
      </c>
      <c r="P128" s="1418" t="str">
        <f>IFERROR(IF(VLOOKUP($A128,'Energy sector'!$A$6:$AD$84,P$1,0)=0,"",VLOOKUP($A128,'Energy sector'!$A$6:$AD$84,P$1,0)),"")</f>
        <v/>
      </c>
      <c r="Q128" s="1418" t="str">
        <f>IFERROR(IF(VLOOKUP($A128,'Energy sector'!$A$6:$AD$84,Q$1,0)=0,"",VLOOKUP($A128,'Energy sector'!$A$6:$AD$84,Q$1,0)),"")</f>
        <v/>
      </c>
    </row>
    <row r="129" spans="1:17">
      <c r="A129" s="22" t="s">
        <v>1009</v>
      </c>
      <c r="B129" s="1290" t="s">
        <v>1080</v>
      </c>
      <c r="C129" s="1420" t="str">
        <f>IFERROR(IF(VLOOKUP($A129,'Energy sector'!$A$6:$AD$84,C$1,0)=0,"",VLOOKUP($A129,'Energy sector'!$A$6:$AD$84,C$1,0)),"")</f>
        <v>ktoe</v>
      </c>
      <c r="D129" s="1418" t="str">
        <f>IFERROR(IF(VLOOKUP($A129,'Energy sector'!$A$6:$AD$84,D$1,0)=0,"",VLOOKUP($A129,'Energy sector'!$A$6:$AD$84,D$1,0)),"")</f>
        <v/>
      </c>
      <c r="E129" s="1418" t="str">
        <f>IFERROR(IF(VLOOKUP($A129,'Energy sector'!$A$6:$AD$84,E$1,0)=0,"",VLOOKUP($A129,'Energy sector'!$A$6:$AD$84,E$1,0)),"")</f>
        <v/>
      </c>
      <c r="F129" s="1418" t="str">
        <f>IFERROR(IF(VLOOKUP($A129,'Energy sector'!$A$6:$AD$84,F$1,0)=0,"",VLOOKUP($A129,'Energy sector'!$A$6:$AD$84,F$1,0)),"")</f>
        <v/>
      </c>
      <c r="G129" s="1418" t="str">
        <f>IFERROR(IF(VLOOKUP($A129,'Energy sector'!$A$6:$AD$84,G$1,0)=0,"",VLOOKUP($A129,'Energy sector'!$A$6:$AD$84,G$1,0)),"")</f>
        <v/>
      </c>
      <c r="H129" s="1418" t="str">
        <f>IFERROR(IF(VLOOKUP($A129,'Energy sector'!$A$6:$AD$84,H$1,0)=0,"",VLOOKUP($A129,'Energy sector'!$A$6:$AD$84,H$1,0)),"")</f>
        <v/>
      </c>
      <c r="I129" s="1418" t="str">
        <f>IFERROR(IF(VLOOKUP($A129,'Energy sector'!$A$6:$AD$84,I$1,0)=0,"",VLOOKUP($A129,'Energy sector'!$A$6:$AD$84,I$1,0)),"")</f>
        <v/>
      </c>
      <c r="J129" s="1418" t="str">
        <f>IFERROR(IF(VLOOKUP($A129,'Energy sector'!$A$6:$AD$84,J$1,0)=0,"",VLOOKUP($A129,'Energy sector'!$A$6:$AD$84,J$1,0)),"")</f>
        <v/>
      </c>
      <c r="K129" s="1418" t="str">
        <f>IFERROR(IF(VLOOKUP($A129,'Energy sector'!$A$6:$AD$84,K$1,0)=0,"",VLOOKUP($A129,'Energy sector'!$A$6:$AD$84,K$1,0)),"")</f>
        <v/>
      </c>
      <c r="L129" s="1418" t="str">
        <f>IFERROR(IF(VLOOKUP($A129,'Energy sector'!$A$6:$AD$84,L$1,0)=0,"",VLOOKUP($A129,'Energy sector'!$A$6:$AD$84,L$1,0)),"")</f>
        <v/>
      </c>
      <c r="M129" s="1418" t="str">
        <f>IFERROR(IF(VLOOKUP($A129,'Energy sector'!$A$6:$AD$84,M$1,0)=0,"",VLOOKUP($A129,'Energy sector'!$A$6:$AD$84,M$1,0)),"")</f>
        <v/>
      </c>
      <c r="N129" s="1418" t="str">
        <f>IFERROR(IF(VLOOKUP($A129,'Energy sector'!$A$6:$AD$84,N$1,0)=0,"",VLOOKUP($A129,'Energy sector'!$A$6:$AD$84,N$1,0)),"")</f>
        <v/>
      </c>
      <c r="O129" s="1418" t="str">
        <f>IFERROR(IF(VLOOKUP($A129,'Energy sector'!$A$6:$AD$84,O$1,0)=0,"",VLOOKUP($A129,'Energy sector'!$A$6:$AD$84,O$1,0)),"")</f>
        <v/>
      </c>
      <c r="P129" s="1418" t="str">
        <f>IFERROR(IF(VLOOKUP($A129,'Energy sector'!$A$6:$AD$84,P$1,0)=0,"",VLOOKUP($A129,'Energy sector'!$A$6:$AD$84,P$1,0)),"")</f>
        <v/>
      </c>
      <c r="Q129" s="1418" t="str">
        <f>IFERROR(IF(VLOOKUP($A129,'Energy sector'!$A$6:$AD$84,Q$1,0)=0,"",VLOOKUP($A129,'Energy sector'!$A$6:$AD$84,Q$1,0)),"")</f>
        <v/>
      </c>
    </row>
    <row r="130" spans="1:17">
      <c r="A130" s="11" t="s">
        <v>1010</v>
      </c>
      <c r="B130" s="1290" t="s">
        <v>1080</v>
      </c>
      <c r="C130" s="1420" t="str">
        <f>IFERROR(IF(VLOOKUP($A130,'Energy sector'!$A$6:$AD$84,C$1,0)=0,"",VLOOKUP($A130,'Energy sector'!$A$6:$AD$84,C$1,0)),"")</f>
        <v>ktoe</v>
      </c>
      <c r="D130" s="1418" t="str">
        <f>IFERROR(IF(VLOOKUP($A130,'Energy sector'!$A$6:$AD$84,D$1,0)=0,"",VLOOKUP($A130,'Energy sector'!$A$6:$AD$84,D$1,0)),"")</f>
        <v/>
      </c>
      <c r="E130" s="1418" t="str">
        <f>IFERROR(IF(VLOOKUP($A130,'Energy sector'!$A$6:$AD$84,E$1,0)=0,"",VLOOKUP($A130,'Energy sector'!$A$6:$AD$84,E$1,0)),"")</f>
        <v/>
      </c>
      <c r="F130" s="1418" t="str">
        <f>IFERROR(IF(VLOOKUP($A130,'Energy sector'!$A$6:$AD$84,F$1,0)=0,"",VLOOKUP($A130,'Energy sector'!$A$6:$AD$84,F$1,0)),"")</f>
        <v/>
      </c>
      <c r="G130" s="1418" t="str">
        <f>IFERROR(IF(VLOOKUP($A130,'Energy sector'!$A$6:$AD$84,G$1,0)=0,"",VLOOKUP($A130,'Energy sector'!$A$6:$AD$84,G$1,0)),"")</f>
        <v/>
      </c>
      <c r="H130" s="1418" t="str">
        <f>IFERROR(IF(VLOOKUP($A130,'Energy sector'!$A$6:$AD$84,H$1,0)=0,"",VLOOKUP($A130,'Energy sector'!$A$6:$AD$84,H$1,0)),"")</f>
        <v/>
      </c>
      <c r="I130" s="1418" t="str">
        <f>IFERROR(IF(VLOOKUP($A130,'Energy sector'!$A$6:$AD$84,I$1,0)=0,"",VLOOKUP($A130,'Energy sector'!$A$6:$AD$84,I$1,0)),"")</f>
        <v/>
      </c>
      <c r="J130" s="1418" t="str">
        <f>IFERROR(IF(VLOOKUP($A130,'Energy sector'!$A$6:$AD$84,J$1,0)=0,"",VLOOKUP($A130,'Energy sector'!$A$6:$AD$84,J$1,0)),"")</f>
        <v/>
      </c>
      <c r="K130" s="1418" t="str">
        <f>IFERROR(IF(VLOOKUP($A130,'Energy sector'!$A$6:$AD$84,K$1,0)=0,"",VLOOKUP($A130,'Energy sector'!$A$6:$AD$84,K$1,0)),"")</f>
        <v/>
      </c>
      <c r="L130" s="1418" t="str">
        <f>IFERROR(IF(VLOOKUP($A130,'Energy sector'!$A$6:$AD$84,L$1,0)=0,"",VLOOKUP($A130,'Energy sector'!$A$6:$AD$84,L$1,0)),"")</f>
        <v/>
      </c>
      <c r="M130" s="1418" t="str">
        <f>IFERROR(IF(VLOOKUP($A130,'Energy sector'!$A$6:$AD$84,M$1,0)=0,"",VLOOKUP($A130,'Energy sector'!$A$6:$AD$84,M$1,0)),"")</f>
        <v/>
      </c>
      <c r="N130" s="1418" t="str">
        <f>IFERROR(IF(VLOOKUP($A130,'Energy sector'!$A$6:$AD$84,N$1,0)=0,"",VLOOKUP($A130,'Energy sector'!$A$6:$AD$84,N$1,0)),"")</f>
        <v/>
      </c>
      <c r="O130" s="1418" t="str">
        <f>IFERROR(IF(VLOOKUP($A130,'Energy sector'!$A$6:$AD$84,O$1,0)=0,"",VLOOKUP($A130,'Energy sector'!$A$6:$AD$84,O$1,0)),"")</f>
        <v/>
      </c>
      <c r="P130" s="1418" t="str">
        <f>IFERROR(IF(VLOOKUP($A130,'Energy sector'!$A$6:$AD$84,P$1,0)=0,"",VLOOKUP($A130,'Energy sector'!$A$6:$AD$84,P$1,0)),"")</f>
        <v/>
      </c>
      <c r="Q130" s="1418" t="str">
        <f>IFERROR(IF(VLOOKUP($A130,'Energy sector'!$A$6:$AD$84,Q$1,0)=0,"",VLOOKUP($A130,'Energy sector'!$A$6:$AD$84,Q$1,0)),"")</f>
        <v/>
      </c>
    </row>
    <row r="131" spans="1:17">
      <c r="A131" s="11" t="s">
        <v>1011</v>
      </c>
      <c r="B131" s="1290" t="s">
        <v>1080</v>
      </c>
      <c r="C131" s="1420" t="str">
        <f>IFERROR(IF(VLOOKUP($A131,'Energy sector'!$A$6:$AD$84,C$1,0)=0,"",VLOOKUP($A131,'Energy sector'!$A$6:$AD$84,C$1,0)),"")</f>
        <v>ktoe</v>
      </c>
      <c r="D131" s="1418" t="str">
        <f>IFERROR(IF(VLOOKUP($A131,'Energy sector'!$A$6:$AD$84,D$1,0)=0,"",VLOOKUP($A131,'Energy sector'!$A$6:$AD$84,D$1,0)),"")</f>
        <v/>
      </c>
      <c r="E131" s="1418" t="str">
        <f>IFERROR(IF(VLOOKUP($A131,'Energy sector'!$A$6:$AD$84,E$1,0)=0,"",VLOOKUP($A131,'Energy sector'!$A$6:$AD$84,E$1,0)),"")</f>
        <v/>
      </c>
      <c r="F131" s="1418" t="str">
        <f>IFERROR(IF(VLOOKUP($A131,'Energy sector'!$A$6:$AD$84,F$1,0)=0,"",VLOOKUP($A131,'Energy sector'!$A$6:$AD$84,F$1,0)),"")</f>
        <v/>
      </c>
      <c r="G131" s="1418" t="str">
        <f>IFERROR(IF(VLOOKUP($A131,'Energy sector'!$A$6:$AD$84,G$1,0)=0,"",VLOOKUP($A131,'Energy sector'!$A$6:$AD$84,G$1,0)),"")</f>
        <v/>
      </c>
      <c r="H131" s="1418" t="str">
        <f>IFERROR(IF(VLOOKUP($A131,'Energy sector'!$A$6:$AD$84,H$1,0)=0,"",VLOOKUP($A131,'Energy sector'!$A$6:$AD$84,H$1,0)),"")</f>
        <v/>
      </c>
      <c r="I131" s="1418" t="str">
        <f>IFERROR(IF(VLOOKUP($A131,'Energy sector'!$A$6:$AD$84,I$1,0)=0,"",VLOOKUP($A131,'Energy sector'!$A$6:$AD$84,I$1,0)),"")</f>
        <v/>
      </c>
      <c r="J131" s="1418" t="str">
        <f>IFERROR(IF(VLOOKUP($A131,'Energy sector'!$A$6:$AD$84,J$1,0)=0,"",VLOOKUP($A131,'Energy sector'!$A$6:$AD$84,J$1,0)),"")</f>
        <v/>
      </c>
      <c r="K131" s="1418" t="str">
        <f>IFERROR(IF(VLOOKUP($A131,'Energy sector'!$A$6:$AD$84,K$1,0)=0,"",VLOOKUP($A131,'Energy sector'!$A$6:$AD$84,K$1,0)),"")</f>
        <v/>
      </c>
      <c r="L131" s="1418" t="str">
        <f>IFERROR(IF(VLOOKUP($A131,'Energy sector'!$A$6:$AD$84,L$1,0)=0,"",VLOOKUP($A131,'Energy sector'!$A$6:$AD$84,L$1,0)),"")</f>
        <v/>
      </c>
      <c r="M131" s="1418" t="str">
        <f>IFERROR(IF(VLOOKUP($A131,'Energy sector'!$A$6:$AD$84,M$1,0)=0,"",VLOOKUP($A131,'Energy sector'!$A$6:$AD$84,M$1,0)),"")</f>
        <v/>
      </c>
      <c r="N131" s="1418" t="str">
        <f>IFERROR(IF(VLOOKUP($A131,'Energy sector'!$A$6:$AD$84,N$1,0)=0,"",VLOOKUP($A131,'Energy sector'!$A$6:$AD$84,N$1,0)),"")</f>
        <v/>
      </c>
      <c r="O131" s="1418" t="str">
        <f>IFERROR(IF(VLOOKUP($A131,'Energy sector'!$A$6:$AD$84,O$1,0)=0,"",VLOOKUP($A131,'Energy sector'!$A$6:$AD$84,O$1,0)),"")</f>
        <v/>
      </c>
      <c r="P131" s="1418" t="str">
        <f>IFERROR(IF(VLOOKUP($A131,'Energy sector'!$A$6:$AD$84,P$1,0)=0,"",VLOOKUP($A131,'Energy sector'!$A$6:$AD$84,P$1,0)),"")</f>
        <v/>
      </c>
      <c r="Q131" s="1418" t="str">
        <f>IFERROR(IF(VLOOKUP($A131,'Energy sector'!$A$6:$AD$84,Q$1,0)=0,"",VLOOKUP($A131,'Energy sector'!$A$6:$AD$84,Q$1,0)),"")</f>
        <v/>
      </c>
    </row>
    <row r="132" spans="1:17">
      <c r="A132" s="11" t="s">
        <v>1012</v>
      </c>
      <c r="B132" s="1290" t="s">
        <v>1080</v>
      </c>
      <c r="C132" s="1420" t="str">
        <f>IFERROR(IF(VLOOKUP($A132,'Energy sector'!$A$6:$AD$84,C$1,0)=0,"",VLOOKUP($A132,'Energy sector'!$A$6:$AD$84,C$1,0)),"")</f>
        <v>ktoe</v>
      </c>
      <c r="D132" s="1418" t="str">
        <f>IFERROR(IF(VLOOKUP($A132,'Energy sector'!$A$6:$AD$84,D$1,0)=0,"",VLOOKUP($A132,'Energy sector'!$A$6:$AD$84,D$1,0)),"")</f>
        <v/>
      </c>
      <c r="E132" s="1418" t="str">
        <f>IFERROR(IF(VLOOKUP($A132,'Energy sector'!$A$6:$AD$84,E$1,0)=0,"",VLOOKUP($A132,'Energy sector'!$A$6:$AD$84,E$1,0)),"")</f>
        <v/>
      </c>
      <c r="F132" s="1418" t="str">
        <f>IFERROR(IF(VLOOKUP($A132,'Energy sector'!$A$6:$AD$84,F$1,0)=0,"",VLOOKUP($A132,'Energy sector'!$A$6:$AD$84,F$1,0)),"")</f>
        <v/>
      </c>
      <c r="G132" s="1418" t="str">
        <f>IFERROR(IF(VLOOKUP($A132,'Energy sector'!$A$6:$AD$84,G$1,0)=0,"",VLOOKUP($A132,'Energy sector'!$A$6:$AD$84,G$1,0)),"")</f>
        <v/>
      </c>
      <c r="H132" s="1418" t="str">
        <f>IFERROR(IF(VLOOKUP($A132,'Energy sector'!$A$6:$AD$84,H$1,0)=0,"",VLOOKUP($A132,'Energy sector'!$A$6:$AD$84,H$1,0)),"")</f>
        <v/>
      </c>
      <c r="I132" s="1418" t="str">
        <f>IFERROR(IF(VLOOKUP($A132,'Energy sector'!$A$6:$AD$84,I$1,0)=0,"",VLOOKUP($A132,'Energy sector'!$A$6:$AD$84,I$1,0)),"")</f>
        <v/>
      </c>
      <c r="J132" s="1418" t="str">
        <f>IFERROR(IF(VLOOKUP($A132,'Energy sector'!$A$6:$AD$84,J$1,0)=0,"",VLOOKUP($A132,'Energy sector'!$A$6:$AD$84,J$1,0)),"")</f>
        <v/>
      </c>
      <c r="K132" s="1418" t="str">
        <f>IFERROR(IF(VLOOKUP($A132,'Energy sector'!$A$6:$AD$84,K$1,0)=0,"",VLOOKUP($A132,'Energy sector'!$A$6:$AD$84,K$1,0)),"")</f>
        <v/>
      </c>
      <c r="L132" s="1418" t="str">
        <f>IFERROR(IF(VLOOKUP($A132,'Energy sector'!$A$6:$AD$84,L$1,0)=0,"",VLOOKUP($A132,'Energy sector'!$A$6:$AD$84,L$1,0)),"")</f>
        <v/>
      </c>
      <c r="M132" s="1418" t="str">
        <f>IFERROR(IF(VLOOKUP($A132,'Energy sector'!$A$6:$AD$84,M$1,0)=0,"",VLOOKUP($A132,'Energy sector'!$A$6:$AD$84,M$1,0)),"")</f>
        <v/>
      </c>
      <c r="N132" s="1418" t="str">
        <f>IFERROR(IF(VLOOKUP($A132,'Energy sector'!$A$6:$AD$84,N$1,0)=0,"",VLOOKUP($A132,'Energy sector'!$A$6:$AD$84,N$1,0)),"")</f>
        <v/>
      </c>
      <c r="O132" s="1418" t="str">
        <f>IFERROR(IF(VLOOKUP($A132,'Energy sector'!$A$6:$AD$84,O$1,0)=0,"",VLOOKUP($A132,'Energy sector'!$A$6:$AD$84,O$1,0)),"")</f>
        <v/>
      </c>
      <c r="P132" s="1418" t="str">
        <f>IFERROR(IF(VLOOKUP($A132,'Energy sector'!$A$6:$AD$84,P$1,0)=0,"",VLOOKUP($A132,'Energy sector'!$A$6:$AD$84,P$1,0)),"")</f>
        <v/>
      </c>
      <c r="Q132" s="1418" t="str">
        <f>IFERROR(IF(VLOOKUP($A132,'Energy sector'!$A$6:$AD$84,Q$1,0)=0,"",VLOOKUP($A132,'Energy sector'!$A$6:$AD$84,Q$1,0)),"")</f>
        <v/>
      </c>
    </row>
    <row r="133" spans="1:17">
      <c r="A133" s="22" t="s">
        <v>1013</v>
      </c>
      <c r="B133" s="1290" t="s">
        <v>1080</v>
      </c>
      <c r="C133" s="1420" t="str">
        <f>IFERROR(IF(VLOOKUP($A133,'Energy sector'!$A$6:$AD$84,C$1,0)=0,"",VLOOKUP($A133,'Energy sector'!$A$6:$AD$84,C$1,0)),"")</f>
        <v>ktoe</v>
      </c>
      <c r="D133" s="1418" t="str">
        <f>IFERROR(IF(VLOOKUP($A133,'Energy sector'!$A$6:$AD$84,D$1,0)=0,"",VLOOKUP($A133,'Energy sector'!$A$6:$AD$84,D$1,0)),"")</f>
        <v/>
      </c>
      <c r="E133" s="1418" t="str">
        <f>IFERROR(IF(VLOOKUP($A133,'Energy sector'!$A$6:$AD$84,E$1,0)=0,"",VLOOKUP($A133,'Energy sector'!$A$6:$AD$84,E$1,0)),"")</f>
        <v/>
      </c>
      <c r="F133" s="1418" t="str">
        <f>IFERROR(IF(VLOOKUP($A133,'Energy sector'!$A$6:$AD$84,F$1,0)=0,"",VLOOKUP($A133,'Energy sector'!$A$6:$AD$84,F$1,0)),"")</f>
        <v/>
      </c>
      <c r="G133" s="1418" t="str">
        <f>IFERROR(IF(VLOOKUP($A133,'Energy sector'!$A$6:$AD$84,G$1,0)=0,"",VLOOKUP($A133,'Energy sector'!$A$6:$AD$84,G$1,0)),"")</f>
        <v/>
      </c>
      <c r="H133" s="1418" t="str">
        <f>IFERROR(IF(VLOOKUP($A133,'Energy sector'!$A$6:$AD$84,H$1,0)=0,"",VLOOKUP($A133,'Energy sector'!$A$6:$AD$84,H$1,0)),"")</f>
        <v/>
      </c>
      <c r="I133" s="1418" t="str">
        <f>IFERROR(IF(VLOOKUP($A133,'Energy sector'!$A$6:$AD$84,I$1,0)=0,"",VLOOKUP($A133,'Energy sector'!$A$6:$AD$84,I$1,0)),"")</f>
        <v/>
      </c>
      <c r="J133" s="1418" t="str">
        <f>IFERROR(IF(VLOOKUP($A133,'Energy sector'!$A$6:$AD$84,J$1,0)=0,"",VLOOKUP($A133,'Energy sector'!$A$6:$AD$84,J$1,0)),"")</f>
        <v/>
      </c>
      <c r="K133" s="1418" t="str">
        <f>IFERROR(IF(VLOOKUP($A133,'Energy sector'!$A$6:$AD$84,K$1,0)=0,"",VLOOKUP($A133,'Energy sector'!$A$6:$AD$84,K$1,0)),"")</f>
        <v/>
      </c>
      <c r="L133" s="1418" t="str">
        <f>IFERROR(IF(VLOOKUP($A133,'Energy sector'!$A$6:$AD$84,L$1,0)=0,"",VLOOKUP($A133,'Energy sector'!$A$6:$AD$84,L$1,0)),"")</f>
        <v/>
      </c>
      <c r="M133" s="1418" t="str">
        <f>IFERROR(IF(VLOOKUP($A133,'Energy sector'!$A$6:$AD$84,M$1,0)=0,"",VLOOKUP($A133,'Energy sector'!$A$6:$AD$84,M$1,0)),"")</f>
        <v/>
      </c>
      <c r="N133" s="1418" t="str">
        <f>IFERROR(IF(VLOOKUP($A133,'Energy sector'!$A$6:$AD$84,N$1,0)=0,"",VLOOKUP($A133,'Energy sector'!$A$6:$AD$84,N$1,0)),"")</f>
        <v/>
      </c>
      <c r="O133" s="1418" t="str">
        <f>IFERROR(IF(VLOOKUP($A133,'Energy sector'!$A$6:$AD$84,O$1,0)=0,"",VLOOKUP($A133,'Energy sector'!$A$6:$AD$84,O$1,0)),"")</f>
        <v/>
      </c>
      <c r="P133" s="1418" t="str">
        <f>IFERROR(IF(VLOOKUP($A133,'Energy sector'!$A$6:$AD$84,P$1,0)=0,"",VLOOKUP($A133,'Energy sector'!$A$6:$AD$84,P$1,0)),"")</f>
        <v/>
      </c>
      <c r="Q133" s="1418" t="str">
        <f>IFERROR(IF(VLOOKUP($A133,'Energy sector'!$A$6:$AD$84,Q$1,0)=0,"",VLOOKUP($A133,'Energy sector'!$A$6:$AD$84,Q$1,0)),"")</f>
        <v/>
      </c>
    </row>
    <row r="134" spans="1:17">
      <c r="A134" s="11" t="s">
        <v>1010</v>
      </c>
      <c r="B134" s="1290" t="s">
        <v>1080</v>
      </c>
      <c r="C134" s="1420" t="str">
        <f>IFERROR(IF(VLOOKUP($A134,'Energy sector'!$A$6:$AD$84,C$1,0)=0,"",VLOOKUP($A134,'Energy sector'!$A$6:$AD$84,C$1,0)),"")</f>
        <v>ktoe</v>
      </c>
      <c r="D134" s="1418" t="str">
        <f>IFERROR(IF(VLOOKUP($A134,'Energy sector'!$A$6:$AD$84,D$1,0)=0,"",VLOOKUP($A134,'Energy sector'!$A$6:$AD$84,D$1,0)),"")</f>
        <v/>
      </c>
      <c r="E134" s="1418" t="str">
        <f>IFERROR(IF(VLOOKUP($A134,'Energy sector'!$A$6:$AD$84,E$1,0)=0,"",VLOOKUP($A134,'Energy sector'!$A$6:$AD$84,E$1,0)),"")</f>
        <v/>
      </c>
      <c r="F134" s="1418" t="str">
        <f>IFERROR(IF(VLOOKUP($A134,'Energy sector'!$A$6:$AD$84,F$1,0)=0,"",VLOOKUP($A134,'Energy sector'!$A$6:$AD$84,F$1,0)),"")</f>
        <v/>
      </c>
      <c r="G134" s="1418" t="str">
        <f>IFERROR(IF(VLOOKUP($A134,'Energy sector'!$A$6:$AD$84,G$1,0)=0,"",VLOOKUP($A134,'Energy sector'!$A$6:$AD$84,G$1,0)),"")</f>
        <v/>
      </c>
      <c r="H134" s="1418" t="str">
        <f>IFERROR(IF(VLOOKUP($A134,'Energy sector'!$A$6:$AD$84,H$1,0)=0,"",VLOOKUP($A134,'Energy sector'!$A$6:$AD$84,H$1,0)),"")</f>
        <v/>
      </c>
      <c r="I134" s="1418" t="str">
        <f>IFERROR(IF(VLOOKUP($A134,'Energy sector'!$A$6:$AD$84,I$1,0)=0,"",VLOOKUP($A134,'Energy sector'!$A$6:$AD$84,I$1,0)),"")</f>
        <v/>
      </c>
      <c r="J134" s="1418" t="str">
        <f>IFERROR(IF(VLOOKUP($A134,'Energy sector'!$A$6:$AD$84,J$1,0)=0,"",VLOOKUP($A134,'Energy sector'!$A$6:$AD$84,J$1,0)),"")</f>
        <v/>
      </c>
      <c r="K134" s="1418" t="str">
        <f>IFERROR(IF(VLOOKUP($A134,'Energy sector'!$A$6:$AD$84,K$1,0)=0,"",VLOOKUP($A134,'Energy sector'!$A$6:$AD$84,K$1,0)),"")</f>
        <v/>
      </c>
      <c r="L134" s="1418" t="str">
        <f>IFERROR(IF(VLOOKUP($A134,'Energy sector'!$A$6:$AD$84,L$1,0)=0,"",VLOOKUP($A134,'Energy sector'!$A$6:$AD$84,L$1,0)),"")</f>
        <v/>
      </c>
      <c r="M134" s="1418" t="str">
        <f>IFERROR(IF(VLOOKUP($A134,'Energy sector'!$A$6:$AD$84,M$1,0)=0,"",VLOOKUP($A134,'Energy sector'!$A$6:$AD$84,M$1,0)),"")</f>
        <v/>
      </c>
      <c r="N134" s="1418" t="str">
        <f>IFERROR(IF(VLOOKUP($A134,'Energy sector'!$A$6:$AD$84,N$1,0)=0,"",VLOOKUP($A134,'Energy sector'!$A$6:$AD$84,N$1,0)),"")</f>
        <v/>
      </c>
      <c r="O134" s="1418" t="str">
        <f>IFERROR(IF(VLOOKUP($A134,'Energy sector'!$A$6:$AD$84,O$1,0)=0,"",VLOOKUP($A134,'Energy sector'!$A$6:$AD$84,O$1,0)),"")</f>
        <v/>
      </c>
      <c r="P134" s="1418" t="str">
        <f>IFERROR(IF(VLOOKUP($A134,'Energy sector'!$A$6:$AD$84,P$1,0)=0,"",VLOOKUP($A134,'Energy sector'!$A$6:$AD$84,P$1,0)),"")</f>
        <v/>
      </c>
      <c r="Q134" s="1418" t="str">
        <f>IFERROR(IF(VLOOKUP($A134,'Energy sector'!$A$6:$AD$84,Q$1,0)=0,"",VLOOKUP($A134,'Energy sector'!$A$6:$AD$84,Q$1,0)),"")</f>
        <v/>
      </c>
    </row>
    <row r="135" spans="1:17">
      <c r="A135" s="11" t="s">
        <v>1011</v>
      </c>
      <c r="B135" s="1290" t="s">
        <v>1080</v>
      </c>
      <c r="C135" s="1420" t="str">
        <f>IFERROR(IF(VLOOKUP($A135,'Energy sector'!$A$6:$AD$84,C$1,0)=0,"",VLOOKUP($A135,'Energy sector'!$A$6:$AD$84,C$1,0)),"")</f>
        <v>ktoe</v>
      </c>
      <c r="D135" s="1418" t="str">
        <f>IFERROR(IF(VLOOKUP($A135,'Energy sector'!$A$6:$AD$84,D$1,0)=0,"",VLOOKUP($A135,'Energy sector'!$A$6:$AD$84,D$1,0)),"")</f>
        <v/>
      </c>
      <c r="E135" s="1418" t="str">
        <f>IFERROR(IF(VLOOKUP($A135,'Energy sector'!$A$6:$AD$84,E$1,0)=0,"",VLOOKUP($A135,'Energy sector'!$A$6:$AD$84,E$1,0)),"")</f>
        <v/>
      </c>
      <c r="F135" s="1418" t="str">
        <f>IFERROR(IF(VLOOKUP($A135,'Energy sector'!$A$6:$AD$84,F$1,0)=0,"",VLOOKUP($A135,'Energy sector'!$A$6:$AD$84,F$1,0)),"")</f>
        <v/>
      </c>
      <c r="G135" s="1418" t="str">
        <f>IFERROR(IF(VLOOKUP($A135,'Energy sector'!$A$6:$AD$84,G$1,0)=0,"",VLOOKUP($A135,'Energy sector'!$A$6:$AD$84,G$1,0)),"")</f>
        <v/>
      </c>
      <c r="H135" s="1418" t="str">
        <f>IFERROR(IF(VLOOKUP($A135,'Energy sector'!$A$6:$AD$84,H$1,0)=0,"",VLOOKUP($A135,'Energy sector'!$A$6:$AD$84,H$1,0)),"")</f>
        <v/>
      </c>
      <c r="I135" s="1418" t="str">
        <f>IFERROR(IF(VLOOKUP($A135,'Energy sector'!$A$6:$AD$84,I$1,0)=0,"",VLOOKUP($A135,'Energy sector'!$A$6:$AD$84,I$1,0)),"")</f>
        <v/>
      </c>
      <c r="J135" s="1418" t="str">
        <f>IFERROR(IF(VLOOKUP($A135,'Energy sector'!$A$6:$AD$84,J$1,0)=0,"",VLOOKUP($A135,'Energy sector'!$A$6:$AD$84,J$1,0)),"")</f>
        <v/>
      </c>
      <c r="K135" s="1418" t="str">
        <f>IFERROR(IF(VLOOKUP($A135,'Energy sector'!$A$6:$AD$84,K$1,0)=0,"",VLOOKUP($A135,'Energy sector'!$A$6:$AD$84,K$1,0)),"")</f>
        <v/>
      </c>
      <c r="L135" s="1418" t="str">
        <f>IFERROR(IF(VLOOKUP($A135,'Energy sector'!$A$6:$AD$84,L$1,0)=0,"",VLOOKUP($A135,'Energy sector'!$A$6:$AD$84,L$1,0)),"")</f>
        <v/>
      </c>
      <c r="M135" s="1418" t="str">
        <f>IFERROR(IF(VLOOKUP($A135,'Energy sector'!$A$6:$AD$84,M$1,0)=0,"",VLOOKUP($A135,'Energy sector'!$A$6:$AD$84,M$1,0)),"")</f>
        <v/>
      </c>
      <c r="N135" s="1418" t="str">
        <f>IFERROR(IF(VLOOKUP($A135,'Energy sector'!$A$6:$AD$84,N$1,0)=0,"",VLOOKUP($A135,'Energy sector'!$A$6:$AD$84,N$1,0)),"")</f>
        <v/>
      </c>
      <c r="O135" s="1418" t="str">
        <f>IFERROR(IF(VLOOKUP($A135,'Energy sector'!$A$6:$AD$84,O$1,0)=0,"",VLOOKUP($A135,'Energy sector'!$A$6:$AD$84,O$1,0)),"")</f>
        <v/>
      </c>
      <c r="P135" s="1418" t="str">
        <f>IFERROR(IF(VLOOKUP($A135,'Energy sector'!$A$6:$AD$84,P$1,0)=0,"",VLOOKUP($A135,'Energy sector'!$A$6:$AD$84,P$1,0)),"")</f>
        <v/>
      </c>
      <c r="Q135" s="1418" t="str">
        <f>IFERROR(IF(VLOOKUP($A135,'Energy sector'!$A$6:$AD$84,Q$1,0)=0,"",VLOOKUP($A135,'Energy sector'!$A$6:$AD$84,Q$1,0)),"")</f>
        <v/>
      </c>
    </row>
    <row r="136" spans="1:17">
      <c r="A136" s="11" t="s">
        <v>1012</v>
      </c>
      <c r="B136" s="1290" t="s">
        <v>1080</v>
      </c>
      <c r="C136" s="1420" t="str">
        <f>IFERROR(IF(VLOOKUP($A136,'Energy sector'!$A$6:$AD$84,C$1,0)=0,"",VLOOKUP($A136,'Energy sector'!$A$6:$AD$84,C$1,0)),"")</f>
        <v>ktoe</v>
      </c>
      <c r="D136" s="1418" t="str">
        <f>IFERROR(IF(VLOOKUP($A136,'Energy sector'!$A$6:$AD$84,D$1,0)=0,"",VLOOKUP($A136,'Energy sector'!$A$6:$AD$84,D$1,0)),"")</f>
        <v/>
      </c>
      <c r="E136" s="1418" t="str">
        <f>IFERROR(IF(VLOOKUP($A136,'Energy sector'!$A$6:$AD$84,E$1,0)=0,"",VLOOKUP($A136,'Energy sector'!$A$6:$AD$84,E$1,0)),"")</f>
        <v/>
      </c>
      <c r="F136" s="1418" t="str">
        <f>IFERROR(IF(VLOOKUP($A136,'Energy sector'!$A$6:$AD$84,F$1,0)=0,"",VLOOKUP($A136,'Energy sector'!$A$6:$AD$84,F$1,0)),"")</f>
        <v/>
      </c>
      <c r="G136" s="1418" t="str">
        <f>IFERROR(IF(VLOOKUP($A136,'Energy sector'!$A$6:$AD$84,G$1,0)=0,"",VLOOKUP($A136,'Energy sector'!$A$6:$AD$84,G$1,0)),"")</f>
        <v/>
      </c>
      <c r="H136" s="1418" t="str">
        <f>IFERROR(IF(VLOOKUP($A136,'Energy sector'!$A$6:$AD$84,H$1,0)=0,"",VLOOKUP($A136,'Energy sector'!$A$6:$AD$84,H$1,0)),"")</f>
        <v/>
      </c>
      <c r="I136" s="1418" t="str">
        <f>IFERROR(IF(VLOOKUP($A136,'Energy sector'!$A$6:$AD$84,I$1,0)=0,"",VLOOKUP($A136,'Energy sector'!$A$6:$AD$84,I$1,0)),"")</f>
        <v/>
      </c>
      <c r="J136" s="1418" t="str">
        <f>IFERROR(IF(VLOOKUP($A136,'Energy sector'!$A$6:$AD$84,J$1,0)=0,"",VLOOKUP($A136,'Energy sector'!$A$6:$AD$84,J$1,0)),"")</f>
        <v/>
      </c>
      <c r="K136" s="1418" t="str">
        <f>IFERROR(IF(VLOOKUP($A136,'Energy sector'!$A$6:$AD$84,K$1,0)=0,"",VLOOKUP($A136,'Energy sector'!$A$6:$AD$84,K$1,0)),"")</f>
        <v/>
      </c>
      <c r="L136" s="1418" t="str">
        <f>IFERROR(IF(VLOOKUP($A136,'Energy sector'!$A$6:$AD$84,L$1,0)=0,"",VLOOKUP($A136,'Energy sector'!$A$6:$AD$84,L$1,0)),"")</f>
        <v/>
      </c>
      <c r="M136" s="1418" t="str">
        <f>IFERROR(IF(VLOOKUP($A136,'Energy sector'!$A$6:$AD$84,M$1,0)=0,"",VLOOKUP($A136,'Energy sector'!$A$6:$AD$84,M$1,0)),"")</f>
        <v/>
      </c>
      <c r="N136" s="1418" t="str">
        <f>IFERROR(IF(VLOOKUP($A136,'Energy sector'!$A$6:$AD$84,N$1,0)=0,"",VLOOKUP($A136,'Energy sector'!$A$6:$AD$84,N$1,0)),"")</f>
        <v/>
      </c>
      <c r="O136" s="1418" t="str">
        <f>IFERROR(IF(VLOOKUP($A136,'Energy sector'!$A$6:$AD$84,O$1,0)=0,"",VLOOKUP($A136,'Energy sector'!$A$6:$AD$84,O$1,0)),"")</f>
        <v/>
      </c>
      <c r="P136" s="1418" t="str">
        <f>IFERROR(IF(VLOOKUP($A136,'Energy sector'!$A$6:$AD$84,P$1,0)=0,"",VLOOKUP($A136,'Energy sector'!$A$6:$AD$84,P$1,0)),"")</f>
        <v/>
      </c>
      <c r="Q136" s="1418" t="str">
        <f>IFERROR(IF(VLOOKUP($A136,'Energy sector'!$A$6:$AD$84,Q$1,0)=0,"",VLOOKUP($A136,'Energy sector'!$A$6:$AD$84,Q$1,0)),"")</f>
        <v/>
      </c>
    </row>
    <row r="137" spans="1:17">
      <c r="A137" s="22" t="s">
        <v>1013</v>
      </c>
      <c r="B137" s="1290" t="s">
        <v>1080</v>
      </c>
      <c r="C137" s="1420" t="str">
        <f>IFERROR(IF(VLOOKUP($A137,'Energy sector'!$A$6:$AD$84,C$1,0)=0,"",VLOOKUP($A137,'Energy sector'!$A$6:$AD$84,C$1,0)),"")</f>
        <v>ktoe</v>
      </c>
      <c r="D137" s="1418" t="str">
        <f>IFERROR(IF(VLOOKUP($A137,'Energy sector'!$A$6:$AD$84,D$1,0)=0,"",VLOOKUP($A137,'Energy sector'!$A$6:$AD$84,D$1,0)),"")</f>
        <v/>
      </c>
      <c r="E137" s="1418" t="str">
        <f>IFERROR(IF(VLOOKUP($A137,'Energy sector'!$A$6:$AD$84,E$1,0)=0,"",VLOOKUP($A137,'Energy sector'!$A$6:$AD$84,E$1,0)),"")</f>
        <v/>
      </c>
      <c r="F137" s="1418" t="str">
        <f>IFERROR(IF(VLOOKUP($A137,'Energy sector'!$A$6:$AD$84,F$1,0)=0,"",VLOOKUP($A137,'Energy sector'!$A$6:$AD$84,F$1,0)),"")</f>
        <v/>
      </c>
      <c r="G137" s="1418" t="str">
        <f>IFERROR(IF(VLOOKUP($A137,'Energy sector'!$A$6:$AD$84,G$1,0)=0,"",VLOOKUP($A137,'Energy sector'!$A$6:$AD$84,G$1,0)),"")</f>
        <v/>
      </c>
      <c r="H137" s="1418" t="str">
        <f>IFERROR(IF(VLOOKUP($A137,'Energy sector'!$A$6:$AD$84,H$1,0)=0,"",VLOOKUP($A137,'Energy sector'!$A$6:$AD$84,H$1,0)),"")</f>
        <v/>
      </c>
      <c r="I137" s="1418" t="str">
        <f>IFERROR(IF(VLOOKUP($A137,'Energy sector'!$A$6:$AD$84,I$1,0)=0,"",VLOOKUP($A137,'Energy sector'!$A$6:$AD$84,I$1,0)),"")</f>
        <v/>
      </c>
      <c r="J137" s="1418" t="str">
        <f>IFERROR(IF(VLOOKUP($A137,'Energy sector'!$A$6:$AD$84,J$1,0)=0,"",VLOOKUP($A137,'Energy sector'!$A$6:$AD$84,J$1,0)),"")</f>
        <v/>
      </c>
      <c r="K137" s="1418" t="str">
        <f>IFERROR(IF(VLOOKUP($A137,'Energy sector'!$A$6:$AD$84,K$1,0)=0,"",VLOOKUP($A137,'Energy sector'!$A$6:$AD$84,K$1,0)),"")</f>
        <v/>
      </c>
      <c r="L137" s="1418" t="str">
        <f>IFERROR(IF(VLOOKUP($A137,'Energy sector'!$A$6:$AD$84,L$1,0)=0,"",VLOOKUP($A137,'Energy sector'!$A$6:$AD$84,L$1,0)),"")</f>
        <v/>
      </c>
      <c r="M137" s="1418" t="str">
        <f>IFERROR(IF(VLOOKUP($A137,'Energy sector'!$A$6:$AD$84,M$1,0)=0,"",VLOOKUP($A137,'Energy sector'!$A$6:$AD$84,M$1,0)),"")</f>
        <v/>
      </c>
      <c r="N137" s="1418" t="str">
        <f>IFERROR(IF(VLOOKUP($A137,'Energy sector'!$A$6:$AD$84,N$1,0)=0,"",VLOOKUP($A137,'Energy sector'!$A$6:$AD$84,N$1,0)),"")</f>
        <v/>
      </c>
      <c r="O137" s="1418" t="str">
        <f>IFERROR(IF(VLOOKUP($A137,'Energy sector'!$A$6:$AD$84,O$1,0)=0,"",VLOOKUP($A137,'Energy sector'!$A$6:$AD$84,O$1,0)),"")</f>
        <v/>
      </c>
      <c r="P137" s="1418" t="str">
        <f>IFERROR(IF(VLOOKUP($A137,'Energy sector'!$A$6:$AD$84,P$1,0)=0,"",VLOOKUP($A137,'Energy sector'!$A$6:$AD$84,P$1,0)),"")</f>
        <v/>
      </c>
      <c r="Q137" s="1418" t="str">
        <f>IFERROR(IF(VLOOKUP($A137,'Energy sector'!$A$6:$AD$84,Q$1,0)=0,"",VLOOKUP($A137,'Energy sector'!$A$6:$AD$84,Q$1,0)),"")</f>
        <v/>
      </c>
    </row>
    <row r="138" spans="1:17">
      <c r="A138" s="22" t="s">
        <v>1360</v>
      </c>
      <c r="B138" s="1290" t="s">
        <v>1080</v>
      </c>
      <c r="C138" s="1420" t="str">
        <f>IFERROR(IF(VLOOKUP($A138,'Energy sector'!$A$6:$AD$84,C$1,0)=0,"",VLOOKUP($A138,'Energy sector'!$A$6:$AD$84,C$1,0)),"")</f>
        <v>ktoe</v>
      </c>
      <c r="D138" s="1418" t="str">
        <f>IFERROR(IF(VLOOKUP($A138,'Energy sector'!$A$6:$AD$84,D$1,0)=0,"",VLOOKUP($A138,'Energy sector'!$A$6:$AD$84,D$1,0)),"")</f>
        <v/>
      </c>
      <c r="E138" s="1418" t="str">
        <f>IFERROR(IF(VLOOKUP($A138,'Energy sector'!$A$6:$AD$84,E$1,0)=0,"",VLOOKUP($A138,'Energy sector'!$A$6:$AD$84,E$1,0)),"")</f>
        <v/>
      </c>
      <c r="F138" s="1418" t="str">
        <f>IFERROR(IF(VLOOKUP($A138,'Energy sector'!$A$6:$AD$84,F$1,0)=0,"",VLOOKUP($A138,'Energy sector'!$A$6:$AD$84,F$1,0)),"")</f>
        <v/>
      </c>
      <c r="G138" s="1418" t="str">
        <f>IFERROR(IF(VLOOKUP($A138,'Energy sector'!$A$6:$AD$84,G$1,0)=0,"",VLOOKUP($A138,'Energy sector'!$A$6:$AD$84,G$1,0)),"")</f>
        <v/>
      </c>
      <c r="H138" s="1418" t="str">
        <f>IFERROR(IF(VLOOKUP($A138,'Energy sector'!$A$6:$AD$84,H$1,0)=0,"",VLOOKUP($A138,'Energy sector'!$A$6:$AD$84,H$1,0)),"")</f>
        <v/>
      </c>
      <c r="I138" s="1418" t="str">
        <f>IFERROR(IF(VLOOKUP($A138,'Energy sector'!$A$6:$AD$84,I$1,0)=0,"",VLOOKUP($A138,'Energy sector'!$A$6:$AD$84,I$1,0)),"")</f>
        <v/>
      </c>
      <c r="J138" s="1418" t="str">
        <f>IFERROR(IF(VLOOKUP($A138,'Energy sector'!$A$6:$AD$84,J$1,0)=0,"",VLOOKUP($A138,'Energy sector'!$A$6:$AD$84,J$1,0)),"")</f>
        <v/>
      </c>
      <c r="K138" s="1418" t="str">
        <f>IFERROR(IF(VLOOKUP($A138,'Energy sector'!$A$6:$AD$84,K$1,0)=0,"",VLOOKUP($A138,'Energy sector'!$A$6:$AD$84,K$1,0)),"")</f>
        <v/>
      </c>
      <c r="L138" s="1418" t="str">
        <f>IFERROR(IF(VLOOKUP($A138,'Energy sector'!$A$6:$AD$84,L$1,0)=0,"",VLOOKUP($A138,'Energy sector'!$A$6:$AD$84,L$1,0)),"")</f>
        <v/>
      </c>
      <c r="M138" s="1418" t="str">
        <f>IFERROR(IF(VLOOKUP($A138,'Energy sector'!$A$6:$AD$84,M$1,0)=0,"",VLOOKUP($A138,'Energy sector'!$A$6:$AD$84,M$1,0)),"")</f>
        <v/>
      </c>
      <c r="N138" s="1418" t="str">
        <f>IFERROR(IF(VLOOKUP($A138,'Energy sector'!$A$6:$AD$84,N$1,0)=0,"",VLOOKUP($A138,'Energy sector'!$A$6:$AD$84,N$1,0)),"")</f>
        <v/>
      </c>
      <c r="O138" s="1418" t="str">
        <f>IFERROR(IF(VLOOKUP($A138,'Energy sector'!$A$6:$AD$84,O$1,0)=0,"",VLOOKUP($A138,'Energy sector'!$A$6:$AD$84,O$1,0)),"")</f>
        <v/>
      </c>
      <c r="P138" s="1418" t="str">
        <f>IFERROR(IF(VLOOKUP($A138,'Energy sector'!$A$6:$AD$84,P$1,0)=0,"",VLOOKUP($A138,'Energy sector'!$A$6:$AD$84,P$1,0)),"")</f>
        <v/>
      </c>
      <c r="Q138" s="1418" t="str">
        <f>IFERROR(IF(VLOOKUP($A138,'Energy sector'!$A$6:$AD$84,Q$1,0)=0,"",VLOOKUP($A138,'Energy sector'!$A$6:$AD$84,Q$1,0)),"")</f>
        <v/>
      </c>
    </row>
    <row r="139" spans="1:17">
      <c r="A139" s="1264" t="s">
        <v>1054</v>
      </c>
      <c r="B139" s="1290" t="s">
        <v>1080</v>
      </c>
      <c r="C139" s="1420" t="str">
        <f>IFERROR(IF(VLOOKUP($A139,'Energy sector'!$A$6:$AD$84,C$1,0)=0,"",VLOOKUP($A139,'Energy sector'!$A$6:$AD$84,C$1,0)),"")</f>
        <v>ktoe</v>
      </c>
      <c r="D139" s="1418" t="str">
        <f>IFERROR(IF(VLOOKUP($A139,'Energy sector'!$A$6:$AD$84,D$1,0)=0,"",VLOOKUP($A139,'Energy sector'!$A$6:$AD$84,D$1,0)),"")</f>
        <v/>
      </c>
      <c r="E139" s="1418" t="str">
        <f>IFERROR(IF(VLOOKUP($A139,'Energy sector'!$A$6:$AD$84,E$1,0)=0,"",VLOOKUP($A139,'Energy sector'!$A$6:$AD$84,E$1,0)),"")</f>
        <v/>
      </c>
      <c r="F139" s="1418" t="str">
        <f>IFERROR(IF(VLOOKUP($A139,'Energy sector'!$A$6:$AD$84,F$1,0)=0,"",VLOOKUP($A139,'Energy sector'!$A$6:$AD$84,F$1,0)),"")</f>
        <v/>
      </c>
      <c r="G139" s="1418" t="str">
        <f>IFERROR(IF(VLOOKUP($A139,'Energy sector'!$A$6:$AD$84,G$1,0)=0,"",VLOOKUP($A139,'Energy sector'!$A$6:$AD$84,G$1,0)),"")</f>
        <v/>
      </c>
      <c r="H139" s="1418" t="str">
        <f>IFERROR(IF(VLOOKUP($A139,'Energy sector'!$A$6:$AD$84,H$1,0)=0,"",VLOOKUP($A139,'Energy sector'!$A$6:$AD$84,H$1,0)),"")</f>
        <v/>
      </c>
      <c r="I139" s="1418" t="str">
        <f>IFERROR(IF(VLOOKUP($A139,'Energy sector'!$A$6:$AD$84,I$1,0)=0,"",VLOOKUP($A139,'Energy sector'!$A$6:$AD$84,I$1,0)),"")</f>
        <v/>
      </c>
      <c r="J139" s="1418" t="str">
        <f>IFERROR(IF(VLOOKUP($A139,'Energy sector'!$A$6:$AD$84,J$1,0)=0,"",VLOOKUP($A139,'Energy sector'!$A$6:$AD$84,J$1,0)),"")</f>
        <v/>
      </c>
      <c r="K139" s="1418" t="str">
        <f>IFERROR(IF(VLOOKUP($A139,'Energy sector'!$A$6:$AD$84,K$1,0)=0,"",VLOOKUP($A139,'Energy sector'!$A$6:$AD$84,K$1,0)),"")</f>
        <v/>
      </c>
      <c r="L139" s="1418" t="str">
        <f>IFERROR(IF(VLOOKUP($A139,'Energy sector'!$A$6:$AD$84,L$1,0)=0,"",VLOOKUP($A139,'Energy sector'!$A$6:$AD$84,L$1,0)),"")</f>
        <v/>
      </c>
      <c r="M139" s="1418" t="str">
        <f>IFERROR(IF(VLOOKUP($A139,'Energy sector'!$A$6:$AD$84,M$1,0)=0,"",VLOOKUP($A139,'Energy sector'!$A$6:$AD$84,M$1,0)),"")</f>
        <v/>
      </c>
      <c r="N139" s="1418" t="str">
        <f>IFERROR(IF(VLOOKUP($A139,'Energy sector'!$A$6:$AD$84,N$1,0)=0,"",VLOOKUP($A139,'Energy sector'!$A$6:$AD$84,N$1,0)),"")</f>
        <v/>
      </c>
      <c r="O139" s="1418" t="str">
        <f>IFERROR(IF(VLOOKUP($A139,'Energy sector'!$A$6:$AD$84,O$1,0)=0,"",VLOOKUP($A139,'Energy sector'!$A$6:$AD$84,O$1,0)),"")</f>
        <v/>
      </c>
      <c r="P139" s="1418" t="str">
        <f>IFERROR(IF(VLOOKUP($A139,'Energy sector'!$A$6:$AD$84,P$1,0)=0,"",VLOOKUP($A139,'Energy sector'!$A$6:$AD$84,P$1,0)),"")</f>
        <v/>
      </c>
      <c r="Q139" s="1418" t="str">
        <f>IFERROR(IF(VLOOKUP($A139,'Energy sector'!$A$6:$AD$84,Q$1,0)=0,"",VLOOKUP($A139,'Energy sector'!$A$6:$AD$84,Q$1,0)),"")</f>
        <v/>
      </c>
    </row>
    <row r="140" spans="1:17">
      <c r="A140" s="515" t="s">
        <v>1259</v>
      </c>
      <c r="B140" s="1290" t="s">
        <v>1080</v>
      </c>
      <c r="C140" s="1420" t="str">
        <f>IFERROR(IF(VLOOKUP($A140,'Energy sector'!$A$6:$AD$84,C$1,0)=0,"",VLOOKUP($A140,'Energy sector'!$A$6:$AD$84,C$1,0)),"")</f>
        <v>ktoe</v>
      </c>
      <c r="D140" s="1418" t="str">
        <f>IFERROR(IF(VLOOKUP($A140,'Energy sector'!$A$6:$AD$84,D$1,0)=0,"",VLOOKUP($A140,'Energy sector'!$A$6:$AD$84,D$1,0)),"")</f>
        <v/>
      </c>
      <c r="E140" s="1418" t="str">
        <f>IFERROR(IF(VLOOKUP($A140,'Energy sector'!$A$6:$AD$84,E$1,0)=0,"",VLOOKUP($A140,'Energy sector'!$A$6:$AD$84,E$1,0)),"")</f>
        <v/>
      </c>
      <c r="F140" s="1418" t="str">
        <f>IFERROR(IF(VLOOKUP($A140,'Energy sector'!$A$6:$AD$84,F$1,0)=0,"",VLOOKUP($A140,'Energy sector'!$A$6:$AD$84,F$1,0)),"")</f>
        <v/>
      </c>
      <c r="G140" s="1418" t="str">
        <f>IFERROR(IF(VLOOKUP($A140,'Energy sector'!$A$6:$AD$84,G$1,0)=0,"",VLOOKUP($A140,'Energy sector'!$A$6:$AD$84,G$1,0)),"")</f>
        <v/>
      </c>
      <c r="H140" s="1418" t="str">
        <f>IFERROR(IF(VLOOKUP($A140,'Energy sector'!$A$6:$AD$84,H$1,0)=0,"",VLOOKUP($A140,'Energy sector'!$A$6:$AD$84,H$1,0)),"")</f>
        <v/>
      </c>
      <c r="I140" s="1418" t="str">
        <f>IFERROR(IF(VLOOKUP($A140,'Energy sector'!$A$6:$AD$84,I$1,0)=0,"",VLOOKUP($A140,'Energy sector'!$A$6:$AD$84,I$1,0)),"")</f>
        <v/>
      </c>
      <c r="J140" s="1418" t="str">
        <f>IFERROR(IF(VLOOKUP($A140,'Energy sector'!$A$6:$AD$84,J$1,0)=0,"",VLOOKUP($A140,'Energy sector'!$A$6:$AD$84,J$1,0)),"")</f>
        <v/>
      </c>
      <c r="K140" s="1418" t="str">
        <f>IFERROR(IF(VLOOKUP($A140,'Energy sector'!$A$6:$AD$84,K$1,0)=0,"",VLOOKUP($A140,'Energy sector'!$A$6:$AD$84,K$1,0)),"")</f>
        <v/>
      </c>
      <c r="L140" s="1418" t="str">
        <f>IFERROR(IF(VLOOKUP($A140,'Energy sector'!$A$6:$AD$84,L$1,0)=0,"",VLOOKUP($A140,'Energy sector'!$A$6:$AD$84,L$1,0)),"")</f>
        <v/>
      </c>
      <c r="M140" s="1418" t="str">
        <f>IFERROR(IF(VLOOKUP($A140,'Energy sector'!$A$6:$AD$84,M$1,0)=0,"",VLOOKUP($A140,'Energy sector'!$A$6:$AD$84,M$1,0)),"")</f>
        <v/>
      </c>
      <c r="N140" s="1418" t="str">
        <f>IFERROR(IF(VLOOKUP($A140,'Energy sector'!$A$6:$AD$84,N$1,0)=0,"",VLOOKUP($A140,'Energy sector'!$A$6:$AD$84,N$1,0)),"")</f>
        <v/>
      </c>
      <c r="O140" s="1418" t="str">
        <f>IFERROR(IF(VLOOKUP($A140,'Energy sector'!$A$6:$AD$84,O$1,0)=0,"",VLOOKUP($A140,'Energy sector'!$A$6:$AD$84,O$1,0)),"")</f>
        <v/>
      </c>
      <c r="P140" s="1418" t="str">
        <f>IFERROR(IF(VLOOKUP($A140,'Energy sector'!$A$6:$AD$84,P$1,0)=0,"",VLOOKUP($A140,'Energy sector'!$A$6:$AD$84,P$1,0)),"")</f>
        <v/>
      </c>
      <c r="Q140" s="1418" t="str">
        <f>IFERROR(IF(VLOOKUP($A140,'Energy sector'!$A$6:$AD$84,Q$1,0)=0,"",VLOOKUP($A140,'Energy sector'!$A$6:$AD$84,Q$1,0)),"")</f>
        <v/>
      </c>
    </row>
    <row r="141" spans="1:17">
      <c r="A141" s="515" t="s">
        <v>1035</v>
      </c>
      <c r="B141" s="1290" t="s">
        <v>1080</v>
      </c>
      <c r="C141" s="1420" t="str">
        <f>IFERROR(IF(VLOOKUP($A141,'Energy sector'!$A$6:$AD$84,C$1,0)=0,"",VLOOKUP($A141,'Energy sector'!$A$6:$AD$84,C$1,0)),"")</f>
        <v>ktoe</v>
      </c>
      <c r="D141" s="1418" t="str">
        <f>IFERROR(IF(VLOOKUP($A141,'Energy sector'!$A$6:$AD$84,D$1,0)=0,"",VLOOKUP($A141,'Energy sector'!$A$6:$AD$84,D$1,0)),"")</f>
        <v/>
      </c>
      <c r="E141" s="1418" t="str">
        <f>IFERROR(IF(VLOOKUP($A141,'Energy sector'!$A$6:$AD$84,E$1,0)=0,"",VLOOKUP($A141,'Energy sector'!$A$6:$AD$84,E$1,0)),"")</f>
        <v/>
      </c>
      <c r="F141" s="1418" t="str">
        <f>IFERROR(IF(VLOOKUP($A141,'Energy sector'!$A$6:$AD$84,F$1,0)=0,"",VLOOKUP($A141,'Energy sector'!$A$6:$AD$84,F$1,0)),"")</f>
        <v/>
      </c>
      <c r="G141" s="1418" t="str">
        <f>IFERROR(IF(VLOOKUP($A141,'Energy sector'!$A$6:$AD$84,G$1,0)=0,"",VLOOKUP($A141,'Energy sector'!$A$6:$AD$84,G$1,0)),"")</f>
        <v/>
      </c>
      <c r="H141" s="1418" t="str">
        <f>IFERROR(IF(VLOOKUP($A141,'Energy sector'!$A$6:$AD$84,H$1,0)=0,"",VLOOKUP($A141,'Energy sector'!$A$6:$AD$84,H$1,0)),"")</f>
        <v/>
      </c>
      <c r="I141" s="1418" t="str">
        <f>IFERROR(IF(VLOOKUP($A141,'Energy sector'!$A$6:$AD$84,I$1,0)=0,"",VLOOKUP($A141,'Energy sector'!$A$6:$AD$84,I$1,0)),"")</f>
        <v/>
      </c>
      <c r="J141" s="1418" t="str">
        <f>IFERROR(IF(VLOOKUP($A141,'Energy sector'!$A$6:$AD$84,J$1,0)=0,"",VLOOKUP($A141,'Energy sector'!$A$6:$AD$84,J$1,0)),"")</f>
        <v/>
      </c>
      <c r="K141" s="1418" t="str">
        <f>IFERROR(IF(VLOOKUP($A141,'Energy sector'!$A$6:$AD$84,K$1,0)=0,"",VLOOKUP($A141,'Energy sector'!$A$6:$AD$84,K$1,0)),"")</f>
        <v/>
      </c>
      <c r="L141" s="1418" t="str">
        <f>IFERROR(IF(VLOOKUP($A141,'Energy sector'!$A$6:$AD$84,L$1,0)=0,"",VLOOKUP($A141,'Energy sector'!$A$6:$AD$84,L$1,0)),"")</f>
        <v/>
      </c>
      <c r="M141" s="1418" t="str">
        <f>IFERROR(IF(VLOOKUP($A141,'Energy sector'!$A$6:$AD$84,M$1,0)=0,"",VLOOKUP($A141,'Energy sector'!$A$6:$AD$84,M$1,0)),"")</f>
        <v/>
      </c>
      <c r="N141" s="1418" t="str">
        <f>IFERROR(IF(VLOOKUP($A141,'Energy sector'!$A$6:$AD$84,N$1,0)=0,"",VLOOKUP($A141,'Energy sector'!$A$6:$AD$84,N$1,0)),"")</f>
        <v/>
      </c>
      <c r="O141" s="1418" t="str">
        <f>IFERROR(IF(VLOOKUP($A141,'Energy sector'!$A$6:$AD$84,O$1,0)=0,"",VLOOKUP($A141,'Energy sector'!$A$6:$AD$84,O$1,0)),"")</f>
        <v/>
      </c>
      <c r="P141" s="1418" t="str">
        <f>IFERROR(IF(VLOOKUP($A141,'Energy sector'!$A$6:$AD$84,P$1,0)=0,"",VLOOKUP($A141,'Energy sector'!$A$6:$AD$84,P$1,0)),"")</f>
        <v/>
      </c>
      <c r="Q141" s="1418" t="str">
        <f>IFERROR(IF(VLOOKUP($A141,'Energy sector'!$A$6:$AD$84,Q$1,0)=0,"",VLOOKUP($A141,'Energy sector'!$A$6:$AD$84,Q$1,0)),"")</f>
        <v/>
      </c>
    </row>
    <row r="142" spans="1:17">
      <c r="A142" s="4" t="s">
        <v>1557</v>
      </c>
      <c r="B142" s="1290" t="s">
        <v>1080</v>
      </c>
      <c r="C142" s="1420" t="str">
        <f>IFERROR(IF(VLOOKUP($A142,'Energy sector'!$A$6:$AD$84,C$1,0)=0,"",VLOOKUP($A142,'Energy sector'!$A$6:$AD$84,C$1,0)),"")</f>
        <v>ktoe</v>
      </c>
      <c r="D142" s="1418" t="str">
        <f>IFERROR(IF(VLOOKUP($A142,'Energy sector'!$A$6:$AD$84,D$1,0)=0,"",VLOOKUP($A142,'Energy sector'!$A$6:$AD$84,D$1,0)),"")</f>
        <v/>
      </c>
      <c r="E142" s="1418" t="str">
        <f>IFERROR(IF(VLOOKUP($A142,'Energy sector'!$A$6:$AD$84,E$1,0)=0,"",VLOOKUP($A142,'Energy sector'!$A$6:$AD$84,E$1,0)),"")</f>
        <v/>
      </c>
      <c r="F142" s="1418" t="str">
        <f>IFERROR(IF(VLOOKUP($A142,'Energy sector'!$A$6:$AD$84,F$1,0)=0,"",VLOOKUP($A142,'Energy sector'!$A$6:$AD$84,F$1,0)),"")</f>
        <v/>
      </c>
      <c r="G142" s="1418" t="str">
        <f>IFERROR(IF(VLOOKUP($A142,'Energy sector'!$A$6:$AD$84,G$1,0)=0,"",VLOOKUP($A142,'Energy sector'!$A$6:$AD$84,G$1,0)),"")</f>
        <v/>
      </c>
      <c r="H142" s="1418" t="str">
        <f>IFERROR(IF(VLOOKUP($A142,'Energy sector'!$A$6:$AD$84,H$1,0)=0,"",VLOOKUP($A142,'Energy sector'!$A$6:$AD$84,H$1,0)),"")</f>
        <v/>
      </c>
      <c r="I142" s="1418" t="str">
        <f>IFERROR(IF(VLOOKUP($A142,'Energy sector'!$A$6:$AD$84,I$1,0)=0,"",VLOOKUP($A142,'Energy sector'!$A$6:$AD$84,I$1,0)),"")</f>
        <v/>
      </c>
      <c r="J142" s="1418" t="str">
        <f>IFERROR(IF(VLOOKUP($A142,'Energy sector'!$A$6:$AD$84,J$1,0)=0,"",VLOOKUP($A142,'Energy sector'!$A$6:$AD$84,J$1,0)),"")</f>
        <v/>
      </c>
      <c r="K142" s="1418" t="str">
        <f>IFERROR(IF(VLOOKUP($A142,'Energy sector'!$A$6:$AD$84,K$1,0)=0,"",VLOOKUP($A142,'Energy sector'!$A$6:$AD$84,K$1,0)),"")</f>
        <v/>
      </c>
      <c r="L142" s="1418" t="str">
        <f>IFERROR(IF(VLOOKUP($A142,'Energy sector'!$A$6:$AD$84,L$1,0)=0,"",VLOOKUP($A142,'Energy sector'!$A$6:$AD$84,L$1,0)),"")</f>
        <v/>
      </c>
      <c r="M142" s="1418" t="str">
        <f>IFERROR(IF(VLOOKUP($A142,'Energy sector'!$A$6:$AD$84,M$1,0)=0,"",VLOOKUP($A142,'Energy sector'!$A$6:$AD$84,M$1,0)),"")</f>
        <v/>
      </c>
      <c r="N142" s="1418" t="str">
        <f>IFERROR(IF(VLOOKUP($A142,'Energy sector'!$A$6:$AD$84,N$1,0)=0,"",VLOOKUP($A142,'Energy sector'!$A$6:$AD$84,N$1,0)),"")</f>
        <v/>
      </c>
      <c r="O142" s="1418" t="str">
        <f>IFERROR(IF(VLOOKUP($A142,'Energy sector'!$A$6:$AD$84,O$1,0)=0,"",VLOOKUP($A142,'Energy sector'!$A$6:$AD$84,O$1,0)),"")</f>
        <v/>
      </c>
      <c r="P142" s="1418" t="str">
        <f>IFERROR(IF(VLOOKUP($A142,'Energy sector'!$A$6:$AD$84,P$1,0)=0,"",VLOOKUP($A142,'Energy sector'!$A$6:$AD$84,P$1,0)),"")</f>
        <v/>
      </c>
      <c r="Q142" s="1418" t="str">
        <f>IFERROR(IF(VLOOKUP($A142,'Energy sector'!$A$6:$AD$84,Q$1,0)=0,"",VLOOKUP($A142,'Energy sector'!$A$6:$AD$84,Q$1,0)),"")</f>
        <v/>
      </c>
    </row>
    <row r="143" spans="1:17">
      <c r="A143" s="515" t="s">
        <v>1552</v>
      </c>
      <c r="B143" s="1290" t="s">
        <v>1080</v>
      </c>
      <c r="C143" s="1420" t="str">
        <f>IFERROR(IF(VLOOKUP($A143,'Energy sector'!$A$6:$AD$84,C$1,0)=0,"",VLOOKUP($A143,'Energy sector'!$A$6:$AD$84,C$1,0)),"")</f>
        <v>ktoe</v>
      </c>
      <c r="D143" s="1418" t="str">
        <f>IFERROR(IF(VLOOKUP($A143,'Energy sector'!$A$6:$AD$84,D$1,0)=0,"",VLOOKUP($A143,'Energy sector'!$A$6:$AD$84,D$1,0)),"")</f>
        <v/>
      </c>
      <c r="E143" s="1418" t="str">
        <f>IFERROR(IF(VLOOKUP($A143,'Energy sector'!$A$6:$AD$84,E$1,0)=0,"",VLOOKUP($A143,'Energy sector'!$A$6:$AD$84,E$1,0)),"")</f>
        <v/>
      </c>
      <c r="F143" s="1418" t="str">
        <f>IFERROR(IF(VLOOKUP($A143,'Energy sector'!$A$6:$AD$84,F$1,0)=0,"",VLOOKUP($A143,'Energy sector'!$A$6:$AD$84,F$1,0)),"")</f>
        <v/>
      </c>
      <c r="G143" s="1418" t="str">
        <f>IFERROR(IF(VLOOKUP($A143,'Energy sector'!$A$6:$AD$84,G$1,0)=0,"",VLOOKUP($A143,'Energy sector'!$A$6:$AD$84,G$1,0)),"")</f>
        <v/>
      </c>
      <c r="H143" s="1418" t="str">
        <f>IFERROR(IF(VLOOKUP($A143,'Energy sector'!$A$6:$AD$84,H$1,0)=0,"",VLOOKUP($A143,'Energy sector'!$A$6:$AD$84,H$1,0)),"")</f>
        <v/>
      </c>
      <c r="I143" s="1418" t="str">
        <f>IFERROR(IF(VLOOKUP($A143,'Energy sector'!$A$6:$AD$84,I$1,0)=0,"",VLOOKUP($A143,'Energy sector'!$A$6:$AD$84,I$1,0)),"")</f>
        <v/>
      </c>
      <c r="J143" s="1418" t="str">
        <f>IFERROR(IF(VLOOKUP($A143,'Energy sector'!$A$6:$AD$84,J$1,0)=0,"",VLOOKUP($A143,'Energy sector'!$A$6:$AD$84,J$1,0)),"")</f>
        <v/>
      </c>
      <c r="K143" s="1418" t="str">
        <f>IFERROR(IF(VLOOKUP($A143,'Energy sector'!$A$6:$AD$84,K$1,0)=0,"",VLOOKUP($A143,'Energy sector'!$A$6:$AD$84,K$1,0)),"")</f>
        <v/>
      </c>
      <c r="L143" s="1418" t="str">
        <f>IFERROR(IF(VLOOKUP($A143,'Energy sector'!$A$6:$AD$84,L$1,0)=0,"",VLOOKUP($A143,'Energy sector'!$A$6:$AD$84,L$1,0)),"")</f>
        <v/>
      </c>
      <c r="M143" s="1418" t="str">
        <f>IFERROR(IF(VLOOKUP($A143,'Energy sector'!$A$6:$AD$84,M$1,0)=0,"",VLOOKUP($A143,'Energy sector'!$A$6:$AD$84,M$1,0)),"")</f>
        <v/>
      </c>
      <c r="N143" s="1418" t="str">
        <f>IFERROR(IF(VLOOKUP($A143,'Energy sector'!$A$6:$AD$84,N$1,0)=0,"",VLOOKUP($A143,'Energy sector'!$A$6:$AD$84,N$1,0)),"")</f>
        <v/>
      </c>
      <c r="O143" s="1418" t="str">
        <f>IFERROR(IF(VLOOKUP($A143,'Energy sector'!$A$6:$AD$84,O$1,0)=0,"",VLOOKUP($A143,'Energy sector'!$A$6:$AD$84,O$1,0)),"")</f>
        <v/>
      </c>
      <c r="P143" s="1418" t="str">
        <f>IFERROR(IF(VLOOKUP($A143,'Energy sector'!$A$6:$AD$84,P$1,0)=0,"",VLOOKUP($A143,'Energy sector'!$A$6:$AD$84,P$1,0)),"")</f>
        <v/>
      </c>
      <c r="Q143" s="1418" t="str">
        <f>IFERROR(IF(VLOOKUP($A143,'Energy sector'!$A$6:$AD$84,Q$1,0)=0,"",VLOOKUP($A143,'Energy sector'!$A$6:$AD$84,Q$1,0)),"")</f>
        <v/>
      </c>
    </row>
    <row r="144" spans="1:17">
      <c r="A144" s="515" t="s">
        <v>1553</v>
      </c>
      <c r="B144" s="1290" t="s">
        <v>1080</v>
      </c>
      <c r="C144" s="1420" t="str">
        <f>IFERROR(IF(VLOOKUP($A144,'Energy sector'!$A$6:$AD$84,C$1,0)=0,"",VLOOKUP($A144,'Energy sector'!$A$6:$AD$84,C$1,0)),"")</f>
        <v>ktoe</v>
      </c>
      <c r="D144" s="1418" t="str">
        <f>IFERROR(IF(VLOOKUP($A144,'Energy sector'!$A$6:$AD$84,D$1,0)=0,"",VLOOKUP($A144,'Energy sector'!$A$6:$AD$84,D$1,0)),"")</f>
        <v/>
      </c>
      <c r="E144" s="1418" t="str">
        <f>IFERROR(IF(VLOOKUP($A144,'Energy sector'!$A$6:$AD$84,E$1,0)=0,"",VLOOKUP($A144,'Energy sector'!$A$6:$AD$84,E$1,0)),"")</f>
        <v/>
      </c>
      <c r="F144" s="1418" t="str">
        <f>IFERROR(IF(VLOOKUP($A144,'Energy sector'!$A$6:$AD$84,F$1,0)=0,"",VLOOKUP($A144,'Energy sector'!$A$6:$AD$84,F$1,0)),"")</f>
        <v/>
      </c>
      <c r="G144" s="1418" t="str">
        <f>IFERROR(IF(VLOOKUP($A144,'Energy sector'!$A$6:$AD$84,G$1,0)=0,"",VLOOKUP($A144,'Energy sector'!$A$6:$AD$84,G$1,0)),"")</f>
        <v/>
      </c>
      <c r="H144" s="1418" t="str">
        <f>IFERROR(IF(VLOOKUP($A144,'Energy sector'!$A$6:$AD$84,H$1,0)=0,"",VLOOKUP($A144,'Energy sector'!$A$6:$AD$84,H$1,0)),"")</f>
        <v/>
      </c>
      <c r="I144" s="1418" t="str">
        <f>IFERROR(IF(VLOOKUP($A144,'Energy sector'!$A$6:$AD$84,I$1,0)=0,"",VLOOKUP($A144,'Energy sector'!$A$6:$AD$84,I$1,0)),"")</f>
        <v/>
      </c>
      <c r="J144" s="1418" t="str">
        <f>IFERROR(IF(VLOOKUP($A144,'Energy sector'!$A$6:$AD$84,J$1,0)=0,"",VLOOKUP($A144,'Energy sector'!$A$6:$AD$84,J$1,0)),"")</f>
        <v/>
      </c>
      <c r="K144" s="1418" t="str">
        <f>IFERROR(IF(VLOOKUP($A144,'Energy sector'!$A$6:$AD$84,K$1,0)=0,"",VLOOKUP($A144,'Energy sector'!$A$6:$AD$84,K$1,0)),"")</f>
        <v/>
      </c>
      <c r="L144" s="1418" t="str">
        <f>IFERROR(IF(VLOOKUP($A144,'Energy sector'!$A$6:$AD$84,L$1,0)=0,"",VLOOKUP($A144,'Energy sector'!$A$6:$AD$84,L$1,0)),"")</f>
        <v/>
      </c>
      <c r="M144" s="1418" t="str">
        <f>IFERROR(IF(VLOOKUP($A144,'Energy sector'!$A$6:$AD$84,M$1,0)=0,"",VLOOKUP($A144,'Energy sector'!$A$6:$AD$84,M$1,0)),"")</f>
        <v/>
      </c>
      <c r="N144" s="1418" t="str">
        <f>IFERROR(IF(VLOOKUP($A144,'Energy sector'!$A$6:$AD$84,N$1,0)=0,"",VLOOKUP($A144,'Energy sector'!$A$6:$AD$84,N$1,0)),"")</f>
        <v/>
      </c>
      <c r="O144" s="1418" t="str">
        <f>IFERROR(IF(VLOOKUP($A144,'Energy sector'!$A$6:$AD$84,O$1,0)=0,"",VLOOKUP($A144,'Energy sector'!$A$6:$AD$84,O$1,0)),"")</f>
        <v/>
      </c>
      <c r="P144" s="1418" t="str">
        <f>IFERROR(IF(VLOOKUP($A144,'Energy sector'!$A$6:$AD$84,P$1,0)=0,"",VLOOKUP($A144,'Energy sector'!$A$6:$AD$84,P$1,0)),"")</f>
        <v/>
      </c>
      <c r="Q144" s="1418" t="str">
        <f>IFERROR(IF(VLOOKUP($A144,'Energy sector'!$A$6:$AD$84,Q$1,0)=0,"",VLOOKUP($A144,'Energy sector'!$A$6:$AD$84,Q$1,0)),"")</f>
        <v/>
      </c>
    </row>
    <row r="145" spans="1:17">
      <c r="A145" s="515" t="s">
        <v>1029</v>
      </c>
      <c r="B145" s="1290" t="s">
        <v>1080</v>
      </c>
      <c r="C145" s="1420" t="str">
        <f>IFERROR(IF(VLOOKUP($A145,'Energy sector'!$A$6:$AD$84,C$1,0)=0,"",VLOOKUP($A145,'Energy sector'!$A$6:$AD$84,C$1,0)),"")</f>
        <v>ktoe</v>
      </c>
      <c r="D145" s="1418" t="str">
        <f>IFERROR(IF(VLOOKUP($A145,'Energy sector'!$A$6:$AD$84,D$1,0)=0,"",VLOOKUP($A145,'Energy sector'!$A$6:$AD$84,D$1,0)),"")</f>
        <v/>
      </c>
      <c r="E145" s="1418" t="str">
        <f>IFERROR(IF(VLOOKUP($A145,'Energy sector'!$A$6:$AD$84,E$1,0)=0,"",VLOOKUP($A145,'Energy sector'!$A$6:$AD$84,E$1,0)),"")</f>
        <v/>
      </c>
      <c r="F145" s="1418" t="str">
        <f>IFERROR(IF(VLOOKUP($A145,'Energy sector'!$A$6:$AD$84,F$1,0)=0,"",VLOOKUP($A145,'Energy sector'!$A$6:$AD$84,F$1,0)),"")</f>
        <v/>
      </c>
      <c r="G145" s="1418" t="str">
        <f>IFERROR(IF(VLOOKUP($A145,'Energy sector'!$A$6:$AD$84,G$1,0)=0,"",VLOOKUP($A145,'Energy sector'!$A$6:$AD$84,G$1,0)),"")</f>
        <v/>
      </c>
      <c r="H145" s="1418" t="str">
        <f>IFERROR(IF(VLOOKUP($A145,'Energy sector'!$A$6:$AD$84,H$1,0)=0,"",VLOOKUP($A145,'Energy sector'!$A$6:$AD$84,H$1,0)),"")</f>
        <v/>
      </c>
      <c r="I145" s="1418" t="str">
        <f>IFERROR(IF(VLOOKUP($A145,'Energy sector'!$A$6:$AD$84,I$1,0)=0,"",VLOOKUP($A145,'Energy sector'!$A$6:$AD$84,I$1,0)),"")</f>
        <v/>
      </c>
      <c r="J145" s="1418" t="str">
        <f>IFERROR(IF(VLOOKUP($A145,'Energy sector'!$A$6:$AD$84,J$1,0)=0,"",VLOOKUP($A145,'Energy sector'!$A$6:$AD$84,J$1,0)),"")</f>
        <v/>
      </c>
      <c r="K145" s="1418" t="str">
        <f>IFERROR(IF(VLOOKUP($A145,'Energy sector'!$A$6:$AD$84,K$1,0)=0,"",VLOOKUP($A145,'Energy sector'!$A$6:$AD$84,K$1,0)),"")</f>
        <v/>
      </c>
      <c r="L145" s="1418" t="str">
        <f>IFERROR(IF(VLOOKUP($A145,'Energy sector'!$A$6:$AD$84,L$1,0)=0,"",VLOOKUP($A145,'Energy sector'!$A$6:$AD$84,L$1,0)),"")</f>
        <v/>
      </c>
      <c r="M145" s="1418" t="str">
        <f>IFERROR(IF(VLOOKUP($A145,'Energy sector'!$A$6:$AD$84,M$1,0)=0,"",VLOOKUP($A145,'Energy sector'!$A$6:$AD$84,M$1,0)),"")</f>
        <v/>
      </c>
      <c r="N145" s="1418" t="str">
        <f>IFERROR(IF(VLOOKUP($A145,'Energy sector'!$A$6:$AD$84,N$1,0)=0,"",VLOOKUP($A145,'Energy sector'!$A$6:$AD$84,N$1,0)),"")</f>
        <v/>
      </c>
      <c r="O145" s="1418" t="str">
        <f>IFERROR(IF(VLOOKUP($A145,'Energy sector'!$A$6:$AD$84,O$1,0)=0,"",VLOOKUP($A145,'Energy sector'!$A$6:$AD$84,O$1,0)),"")</f>
        <v/>
      </c>
      <c r="P145" s="1418" t="str">
        <f>IFERROR(IF(VLOOKUP($A145,'Energy sector'!$A$6:$AD$84,P$1,0)=0,"",VLOOKUP($A145,'Energy sector'!$A$6:$AD$84,P$1,0)),"")</f>
        <v/>
      </c>
      <c r="Q145" s="1418" t="str">
        <f>IFERROR(IF(VLOOKUP($A145,'Energy sector'!$A$6:$AD$84,Q$1,0)=0,"",VLOOKUP($A145,'Energy sector'!$A$6:$AD$84,Q$1,0)),"")</f>
        <v/>
      </c>
    </row>
    <row r="146" spans="1:17">
      <c r="A146" s="515" t="s">
        <v>1014</v>
      </c>
      <c r="B146" s="1290" t="s">
        <v>1080</v>
      </c>
      <c r="C146" s="1420" t="str">
        <f>IFERROR(IF(VLOOKUP($A146,'Energy sector'!$A$6:$AD$84,C$1,0)=0,"",VLOOKUP($A146,'Energy sector'!$A$6:$AD$84,C$1,0)),"")</f>
        <v>ktoe</v>
      </c>
      <c r="D146" s="1418" t="str">
        <f>IFERROR(IF(VLOOKUP($A146,'Energy sector'!$A$6:$AD$84,D$1,0)=0,"",VLOOKUP($A146,'Energy sector'!$A$6:$AD$84,D$1,0)),"")</f>
        <v/>
      </c>
      <c r="E146" s="1418" t="str">
        <f>IFERROR(IF(VLOOKUP($A146,'Energy sector'!$A$6:$AD$84,E$1,0)=0,"",VLOOKUP($A146,'Energy sector'!$A$6:$AD$84,E$1,0)),"")</f>
        <v/>
      </c>
      <c r="F146" s="1418" t="str">
        <f>IFERROR(IF(VLOOKUP($A146,'Energy sector'!$A$6:$AD$84,F$1,0)=0,"",VLOOKUP($A146,'Energy sector'!$A$6:$AD$84,F$1,0)),"")</f>
        <v/>
      </c>
      <c r="G146" s="1418" t="str">
        <f>IFERROR(IF(VLOOKUP($A146,'Energy sector'!$A$6:$AD$84,G$1,0)=0,"",VLOOKUP($A146,'Energy sector'!$A$6:$AD$84,G$1,0)),"")</f>
        <v/>
      </c>
      <c r="H146" s="1418" t="str">
        <f>IFERROR(IF(VLOOKUP($A146,'Energy sector'!$A$6:$AD$84,H$1,0)=0,"",VLOOKUP($A146,'Energy sector'!$A$6:$AD$84,H$1,0)),"")</f>
        <v/>
      </c>
      <c r="I146" s="1418" t="str">
        <f>IFERROR(IF(VLOOKUP($A146,'Energy sector'!$A$6:$AD$84,I$1,0)=0,"",VLOOKUP($A146,'Energy sector'!$A$6:$AD$84,I$1,0)),"")</f>
        <v/>
      </c>
      <c r="J146" s="1418" t="str">
        <f>IFERROR(IF(VLOOKUP($A146,'Energy sector'!$A$6:$AD$84,J$1,0)=0,"",VLOOKUP($A146,'Energy sector'!$A$6:$AD$84,J$1,0)),"")</f>
        <v/>
      </c>
      <c r="K146" s="1418" t="str">
        <f>IFERROR(IF(VLOOKUP($A146,'Energy sector'!$A$6:$AD$84,K$1,0)=0,"",VLOOKUP($A146,'Energy sector'!$A$6:$AD$84,K$1,0)),"")</f>
        <v/>
      </c>
      <c r="L146" s="1418" t="str">
        <f>IFERROR(IF(VLOOKUP($A146,'Energy sector'!$A$6:$AD$84,L$1,0)=0,"",VLOOKUP($A146,'Energy sector'!$A$6:$AD$84,L$1,0)),"")</f>
        <v/>
      </c>
      <c r="M146" s="1418" t="str">
        <f>IFERROR(IF(VLOOKUP($A146,'Energy sector'!$A$6:$AD$84,M$1,0)=0,"",VLOOKUP($A146,'Energy sector'!$A$6:$AD$84,M$1,0)),"")</f>
        <v/>
      </c>
      <c r="N146" s="1418" t="str">
        <f>IFERROR(IF(VLOOKUP($A146,'Energy sector'!$A$6:$AD$84,N$1,0)=0,"",VLOOKUP($A146,'Energy sector'!$A$6:$AD$84,N$1,0)),"")</f>
        <v/>
      </c>
      <c r="O146" s="1418" t="str">
        <f>IFERROR(IF(VLOOKUP($A146,'Energy sector'!$A$6:$AD$84,O$1,0)=0,"",VLOOKUP($A146,'Energy sector'!$A$6:$AD$84,O$1,0)),"")</f>
        <v/>
      </c>
      <c r="P146" s="1418" t="str">
        <f>IFERROR(IF(VLOOKUP($A146,'Energy sector'!$A$6:$AD$84,P$1,0)=0,"",VLOOKUP($A146,'Energy sector'!$A$6:$AD$84,P$1,0)),"")</f>
        <v/>
      </c>
      <c r="Q146" s="1418" t="str">
        <f>IFERROR(IF(VLOOKUP($A146,'Energy sector'!$A$6:$AD$84,Q$1,0)=0,"",VLOOKUP($A146,'Energy sector'!$A$6:$AD$84,Q$1,0)),"")</f>
        <v/>
      </c>
    </row>
    <row r="147" spans="1:17">
      <c r="A147" s="515" t="s">
        <v>1015</v>
      </c>
      <c r="B147" s="1290" t="s">
        <v>1080</v>
      </c>
      <c r="C147" s="1420" t="str">
        <f>IFERROR(IF(VLOOKUP($A147,'Energy sector'!$A$6:$AD$84,C$1,0)=0,"",VLOOKUP($A147,'Energy sector'!$A$6:$AD$84,C$1,0)),"")</f>
        <v>ktoe</v>
      </c>
      <c r="D147" s="1418" t="str">
        <f>IFERROR(IF(VLOOKUP($A147,'Energy sector'!$A$6:$AD$84,D$1,0)=0,"",VLOOKUP($A147,'Energy sector'!$A$6:$AD$84,D$1,0)),"")</f>
        <v/>
      </c>
      <c r="E147" s="1418" t="str">
        <f>IFERROR(IF(VLOOKUP($A147,'Energy sector'!$A$6:$AD$84,E$1,0)=0,"",VLOOKUP($A147,'Energy sector'!$A$6:$AD$84,E$1,0)),"")</f>
        <v/>
      </c>
      <c r="F147" s="1418" t="str">
        <f>IFERROR(IF(VLOOKUP($A147,'Energy sector'!$A$6:$AD$84,F$1,0)=0,"",VLOOKUP($A147,'Energy sector'!$A$6:$AD$84,F$1,0)),"")</f>
        <v/>
      </c>
      <c r="G147" s="1418" t="str">
        <f>IFERROR(IF(VLOOKUP($A147,'Energy sector'!$A$6:$AD$84,G$1,0)=0,"",VLOOKUP($A147,'Energy sector'!$A$6:$AD$84,G$1,0)),"")</f>
        <v/>
      </c>
      <c r="H147" s="1418" t="str">
        <f>IFERROR(IF(VLOOKUP($A147,'Energy sector'!$A$6:$AD$84,H$1,0)=0,"",VLOOKUP($A147,'Energy sector'!$A$6:$AD$84,H$1,0)),"")</f>
        <v/>
      </c>
      <c r="I147" s="1418" t="str">
        <f>IFERROR(IF(VLOOKUP($A147,'Energy sector'!$A$6:$AD$84,I$1,0)=0,"",VLOOKUP($A147,'Energy sector'!$A$6:$AD$84,I$1,0)),"")</f>
        <v/>
      </c>
      <c r="J147" s="1418" t="str">
        <f>IFERROR(IF(VLOOKUP($A147,'Energy sector'!$A$6:$AD$84,J$1,0)=0,"",VLOOKUP($A147,'Energy sector'!$A$6:$AD$84,J$1,0)),"")</f>
        <v/>
      </c>
      <c r="K147" s="1418" t="str">
        <f>IFERROR(IF(VLOOKUP($A147,'Energy sector'!$A$6:$AD$84,K$1,0)=0,"",VLOOKUP($A147,'Energy sector'!$A$6:$AD$84,K$1,0)),"")</f>
        <v/>
      </c>
      <c r="L147" s="1418" t="str">
        <f>IFERROR(IF(VLOOKUP($A147,'Energy sector'!$A$6:$AD$84,L$1,0)=0,"",VLOOKUP($A147,'Energy sector'!$A$6:$AD$84,L$1,0)),"")</f>
        <v/>
      </c>
      <c r="M147" s="1418" t="str">
        <f>IFERROR(IF(VLOOKUP($A147,'Energy sector'!$A$6:$AD$84,M$1,0)=0,"",VLOOKUP($A147,'Energy sector'!$A$6:$AD$84,M$1,0)),"")</f>
        <v/>
      </c>
      <c r="N147" s="1418" t="str">
        <f>IFERROR(IF(VLOOKUP($A147,'Energy sector'!$A$6:$AD$84,N$1,0)=0,"",VLOOKUP($A147,'Energy sector'!$A$6:$AD$84,N$1,0)),"")</f>
        <v/>
      </c>
      <c r="O147" s="1418" t="str">
        <f>IFERROR(IF(VLOOKUP($A147,'Energy sector'!$A$6:$AD$84,O$1,0)=0,"",VLOOKUP($A147,'Energy sector'!$A$6:$AD$84,O$1,0)),"")</f>
        <v/>
      </c>
      <c r="P147" s="1418" t="str">
        <f>IFERROR(IF(VLOOKUP($A147,'Energy sector'!$A$6:$AD$84,P$1,0)=0,"",VLOOKUP($A147,'Energy sector'!$A$6:$AD$84,P$1,0)),"")</f>
        <v/>
      </c>
      <c r="Q147" s="1418" t="str">
        <f>IFERROR(IF(VLOOKUP($A147,'Energy sector'!$A$6:$AD$84,Q$1,0)=0,"",VLOOKUP($A147,'Energy sector'!$A$6:$AD$84,Q$1,0)),"")</f>
        <v/>
      </c>
    </row>
    <row r="148" spans="1:17">
      <c r="A148" s="515" t="s">
        <v>2666</v>
      </c>
      <c r="B148" s="1290" t="s">
        <v>1080</v>
      </c>
      <c r="C148" s="1420" t="str">
        <f>IFERROR(IF(VLOOKUP($A148,'Energy sector'!$A$6:$AD$84,C$1,0)=0,"",VLOOKUP($A148,'Energy sector'!$A$6:$AD$84,C$1,0)),"")</f>
        <v>ktoe</v>
      </c>
      <c r="D148" s="1418" t="str">
        <f>IFERROR(IF(VLOOKUP($A148,'Energy sector'!$A$6:$AD$84,D$1,0)=0,"",VLOOKUP($A148,'Energy sector'!$A$6:$AD$84,D$1,0)),"")</f>
        <v/>
      </c>
      <c r="E148" s="1418" t="str">
        <f>IFERROR(IF(VLOOKUP($A148,'Energy sector'!$A$6:$AD$84,E$1,0)=0,"",VLOOKUP($A148,'Energy sector'!$A$6:$AD$84,E$1,0)),"")</f>
        <v/>
      </c>
      <c r="F148" s="1418" t="str">
        <f>IFERROR(IF(VLOOKUP($A148,'Energy sector'!$A$6:$AD$84,F$1,0)=0,"",VLOOKUP($A148,'Energy sector'!$A$6:$AD$84,F$1,0)),"")</f>
        <v/>
      </c>
      <c r="G148" s="1418" t="str">
        <f>IFERROR(IF(VLOOKUP($A148,'Energy sector'!$A$6:$AD$84,G$1,0)=0,"",VLOOKUP($A148,'Energy sector'!$A$6:$AD$84,G$1,0)),"")</f>
        <v/>
      </c>
      <c r="H148" s="1418" t="str">
        <f>IFERROR(IF(VLOOKUP($A148,'Energy sector'!$A$6:$AD$84,H$1,0)=0,"",VLOOKUP($A148,'Energy sector'!$A$6:$AD$84,H$1,0)),"")</f>
        <v/>
      </c>
      <c r="I148" s="1418" t="str">
        <f>IFERROR(IF(VLOOKUP($A148,'Energy sector'!$A$6:$AD$84,I$1,0)=0,"",VLOOKUP($A148,'Energy sector'!$A$6:$AD$84,I$1,0)),"")</f>
        <v/>
      </c>
      <c r="J148" s="1418" t="str">
        <f>IFERROR(IF(VLOOKUP($A148,'Energy sector'!$A$6:$AD$84,J$1,0)=0,"",VLOOKUP($A148,'Energy sector'!$A$6:$AD$84,J$1,0)),"")</f>
        <v/>
      </c>
      <c r="K148" s="1418" t="str">
        <f>IFERROR(IF(VLOOKUP($A148,'Energy sector'!$A$6:$AD$84,K$1,0)=0,"",VLOOKUP($A148,'Energy sector'!$A$6:$AD$84,K$1,0)),"")</f>
        <v/>
      </c>
      <c r="L148" s="1418" t="str">
        <f>IFERROR(IF(VLOOKUP($A148,'Energy sector'!$A$6:$AD$84,L$1,0)=0,"",VLOOKUP($A148,'Energy sector'!$A$6:$AD$84,L$1,0)),"")</f>
        <v/>
      </c>
      <c r="M148" s="1418" t="str">
        <f>IFERROR(IF(VLOOKUP($A148,'Energy sector'!$A$6:$AD$84,M$1,0)=0,"",VLOOKUP($A148,'Energy sector'!$A$6:$AD$84,M$1,0)),"")</f>
        <v/>
      </c>
      <c r="N148" s="1418" t="str">
        <f>IFERROR(IF(VLOOKUP($A148,'Energy sector'!$A$6:$AD$84,N$1,0)=0,"",VLOOKUP($A148,'Energy sector'!$A$6:$AD$84,N$1,0)),"")</f>
        <v/>
      </c>
      <c r="O148" s="1418" t="str">
        <f>IFERROR(IF(VLOOKUP($A148,'Energy sector'!$A$6:$AD$84,O$1,0)=0,"",VLOOKUP($A148,'Energy sector'!$A$6:$AD$84,O$1,0)),"")</f>
        <v/>
      </c>
      <c r="P148" s="1418" t="str">
        <f>IFERROR(IF(VLOOKUP($A148,'Energy sector'!$A$6:$AD$84,P$1,0)=0,"",VLOOKUP($A148,'Energy sector'!$A$6:$AD$84,P$1,0)),"")</f>
        <v/>
      </c>
      <c r="Q148" s="1418" t="str">
        <f>IFERROR(IF(VLOOKUP($A148,'Energy sector'!$A$6:$AD$84,Q$1,0)=0,"",VLOOKUP($A148,'Energy sector'!$A$6:$AD$84,Q$1,0)),"")</f>
        <v/>
      </c>
    </row>
    <row r="149" spans="1:17">
      <c r="A149" s="515" t="s">
        <v>1363</v>
      </c>
      <c r="B149" s="1290" t="s">
        <v>1080</v>
      </c>
      <c r="C149" s="1420" t="s">
        <v>1104</v>
      </c>
      <c r="D149" s="1418" t="str">
        <f>IFERROR(IF(VLOOKUP($A149,'Energy sector'!$A$6:$AD$84,D$1,0)=0,"",VLOOKUP($A149,'Energy sector'!$A$6:$AD$84,D$1,0)),"")</f>
        <v/>
      </c>
      <c r="E149" s="1418" t="str">
        <f>IFERROR(IF(VLOOKUP($A149,'Energy sector'!$A$6:$AD$84,E$1,0)=0,"",VLOOKUP($A149,'Energy sector'!$A$6:$AD$84,E$1,0)),"")</f>
        <v/>
      </c>
      <c r="F149" s="1418" t="str">
        <f>IFERROR(IF(VLOOKUP($A149,'Energy sector'!$A$6:$AD$84,F$1,0)=0,"",VLOOKUP($A149,'Energy sector'!$A$6:$AD$84,F$1,0)),"")</f>
        <v/>
      </c>
      <c r="G149" s="1418" t="str">
        <f>IFERROR(IF(VLOOKUP($A149,'Energy sector'!$A$6:$AD$84,G$1,0)=0,"",VLOOKUP($A149,'Energy sector'!$A$6:$AD$84,G$1,0)),"")</f>
        <v/>
      </c>
      <c r="H149" s="1418" t="str">
        <f>IFERROR(IF(VLOOKUP($A149,'Energy sector'!$A$6:$AD$84,H$1,0)=0,"",VLOOKUP($A149,'Energy sector'!$A$6:$AD$84,H$1,0)),"")</f>
        <v/>
      </c>
      <c r="I149" s="1418" t="str">
        <f>IFERROR(IF(VLOOKUP($A149,'Energy sector'!$A$6:$AD$84,I$1,0)=0,"",VLOOKUP($A149,'Energy sector'!$A$6:$AD$84,I$1,0)),"")</f>
        <v/>
      </c>
      <c r="J149" s="1418" t="str">
        <f>IFERROR(IF(VLOOKUP($A149,'Energy sector'!$A$6:$AD$84,J$1,0)=0,"",VLOOKUP($A149,'Energy sector'!$A$6:$AD$84,J$1,0)),"")</f>
        <v/>
      </c>
      <c r="K149" s="1418" t="str">
        <f>IFERROR(IF(VLOOKUP($A149,'Energy sector'!$A$6:$AD$84,K$1,0)=0,"",VLOOKUP($A149,'Energy sector'!$A$6:$AD$84,K$1,0)),"")</f>
        <v/>
      </c>
      <c r="L149" s="1418" t="str">
        <f>IFERROR(IF(VLOOKUP($A149,'Energy sector'!$A$6:$AD$84,L$1,0)=0,"",VLOOKUP($A149,'Energy sector'!$A$6:$AD$84,L$1,0)),"")</f>
        <v/>
      </c>
      <c r="M149" s="1418" t="str">
        <f>IFERROR(IF(VLOOKUP($A149,'Energy sector'!$A$6:$AD$84,M$1,0)=0,"",VLOOKUP($A149,'Energy sector'!$A$6:$AD$84,M$1,0)),"")</f>
        <v/>
      </c>
      <c r="N149" s="1418" t="str">
        <f>IFERROR(IF(VLOOKUP($A149,'Energy sector'!$A$6:$AD$84,N$1,0)=0,"",VLOOKUP($A149,'Energy sector'!$A$6:$AD$84,N$1,0)),"")</f>
        <v/>
      </c>
      <c r="O149" s="1418" t="str">
        <f>IFERROR(IF(VLOOKUP($A149,'Energy sector'!$A$6:$AD$84,O$1,0)=0,"",VLOOKUP($A149,'Energy sector'!$A$6:$AD$84,O$1,0)),"")</f>
        <v/>
      </c>
      <c r="P149" s="1418" t="str">
        <f>IFERROR(IF(VLOOKUP($A149,'Energy sector'!$A$6:$AD$84,P$1,0)=0,"",VLOOKUP($A149,'Energy sector'!$A$6:$AD$84,P$1,0)),"")</f>
        <v/>
      </c>
      <c r="Q149" s="1418" t="str">
        <f>IFERROR(IF(VLOOKUP($A149,'Energy sector'!$A$6:$AD$84,Q$1,0)=0,"",VLOOKUP($A149,'Energy sector'!$A$6:$AD$84,Q$1,0)),"")</f>
        <v/>
      </c>
    </row>
    <row r="150" spans="1:17">
      <c r="A150" s="515" t="s">
        <v>1036</v>
      </c>
      <c r="B150" s="1290" t="s">
        <v>1080</v>
      </c>
      <c r="C150" s="1420" t="str">
        <f>IFERROR(IF(VLOOKUP($A150,'Energy sector'!$A$6:$AD$84,C$1,0)=0,"",VLOOKUP($A150,'Energy sector'!$A$6:$AD$84,C$1,0)),"")</f>
        <v>ktoe</v>
      </c>
      <c r="D150" s="1418" t="str">
        <f>IFERROR(IF(VLOOKUP($A150,'Energy sector'!$A$6:$AD$84,D$1,0)=0,"",VLOOKUP($A150,'Energy sector'!$A$6:$AD$84,D$1,0)),"")</f>
        <v/>
      </c>
      <c r="E150" s="1418" t="str">
        <f>IFERROR(IF(VLOOKUP($A150,'Energy sector'!$A$6:$AD$84,E$1,0)=0,"",VLOOKUP($A150,'Energy sector'!$A$6:$AD$84,E$1,0)),"")</f>
        <v/>
      </c>
      <c r="F150" s="1418" t="str">
        <f>IFERROR(IF(VLOOKUP($A150,'Energy sector'!$A$6:$AD$84,F$1,0)=0,"",VLOOKUP($A150,'Energy sector'!$A$6:$AD$84,F$1,0)),"")</f>
        <v/>
      </c>
      <c r="G150" s="1418" t="str">
        <f>IFERROR(IF(VLOOKUP($A150,'Energy sector'!$A$6:$AD$84,G$1,0)=0,"",VLOOKUP($A150,'Energy sector'!$A$6:$AD$84,G$1,0)),"")</f>
        <v/>
      </c>
      <c r="H150" s="1418" t="str">
        <f>IFERROR(IF(VLOOKUP($A150,'Energy sector'!$A$6:$AD$84,H$1,0)=0,"",VLOOKUP($A150,'Energy sector'!$A$6:$AD$84,H$1,0)),"")</f>
        <v/>
      </c>
      <c r="I150" s="1418" t="str">
        <f>IFERROR(IF(VLOOKUP($A150,'Energy sector'!$A$6:$AD$84,I$1,0)=0,"",VLOOKUP($A150,'Energy sector'!$A$6:$AD$84,I$1,0)),"")</f>
        <v/>
      </c>
      <c r="J150" s="1418" t="str">
        <f>IFERROR(IF(VLOOKUP($A150,'Energy sector'!$A$6:$AD$84,J$1,0)=0,"",VLOOKUP($A150,'Energy sector'!$A$6:$AD$84,J$1,0)),"")</f>
        <v/>
      </c>
      <c r="K150" s="1418" t="str">
        <f>IFERROR(IF(VLOOKUP($A150,'Energy sector'!$A$6:$AD$84,K$1,0)=0,"",VLOOKUP($A150,'Energy sector'!$A$6:$AD$84,K$1,0)),"")</f>
        <v/>
      </c>
      <c r="L150" s="1418" t="str">
        <f>IFERROR(IF(VLOOKUP($A150,'Energy sector'!$A$6:$AD$84,L$1,0)=0,"",VLOOKUP($A150,'Energy sector'!$A$6:$AD$84,L$1,0)),"")</f>
        <v/>
      </c>
      <c r="M150" s="1418" t="str">
        <f>IFERROR(IF(VLOOKUP($A150,'Energy sector'!$A$6:$AD$84,M$1,0)=0,"",VLOOKUP($A150,'Energy sector'!$A$6:$AD$84,M$1,0)),"")</f>
        <v/>
      </c>
      <c r="N150" s="1418" t="str">
        <f>IFERROR(IF(VLOOKUP($A150,'Energy sector'!$A$6:$AD$84,N$1,0)=0,"",VLOOKUP($A150,'Energy sector'!$A$6:$AD$84,N$1,0)),"")</f>
        <v/>
      </c>
      <c r="O150" s="1418" t="str">
        <f>IFERROR(IF(VLOOKUP($A150,'Energy sector'!$A$6:$AD$84,O$1,0)=0,"",VLOOKUP($A150,'Energy sector'!$A$6:$AD$84,O$1,0)),"")</f>
        <v/>
      </c>
      <c r="P150" s="1418" t="str">
        <f>IFERROR(IF(VLOOKUP($A150,'Energy sector'!$A$6:$AD$84,P$1,0)=0,"",VLOOKUP($A150,'Energy sector'!$A$6:$AD$84,P$1,0)),"")</f>
        <v/>
      </c>
      <c r="Q150" s="1418" t="str">
        <f>IFERROR(IF(VLOOKUP($A150,'Energy sector'!$A$6:$AD$84,Q$1,0)=0,"",VLOOKUP($A150,'Energy sector'!$A$6:$AD$84,Q$1,0)),"")</f>
        <v/>
      </c>
    </row>
    <row r="151" spans="1:17">
      <c r="A151" s="515" t="s">
        <v>1367</v>
      </c>
      <c r="B151" s="1290" t="s">
        <v>1080</v>
      </c>
      <c r="C151" s="1420" t="str">
        <f>IFERROR(IF(VLOOKUP($A151,'Energy sector'!$A$6:$AD$84,C$1,0)=0,"",VLOOKUP($A151,'Energy sector'!$A$6:$AD$84,C$1,0)),"")</f>
        <v>ktoe</v>
      </c>
      <c r="D151" s="1418" t="str">
        <f>IFERROR(IF(VLOOKUP($A151,'Energy sector'!$A$6:$AD$84,D$1,0)=0,"",VLOOKUP($A151,'Energy sector'!$A$6:$AD$84,D$1,0)),"")</f>
        <v/>
      </c>
      <c r="E151" s="1418" t="str">
        <f>IFERROR(IF(VLOOKUP($A151,'Energy sector'!$A$6:$AD$84,E$1,0)=0,"",VLOOKUP($A151,'Energy sector'!$A$6:$AD$84,E$1,0)),"")</f>
        <v/>
      </c>
      <c r="F151" s="1418" t="str">
        <f>IFERROR(IF(VLOOKUP($A151,'Energy sector'!$A$6:$AD$84,F$1,0)=0,"",VLOOKUP($A151,'Energy sector'!$A$6:$AD$84,F$1,0)),"")</f>
        <v/>
      </c>
      <c r="G151" s="1418" t="str">
        <f>IFERROR(IF(VLOOKUP($A151,'Energy sector'!$A$6:$AD$84,G$1,0)=0,"",VLOOKUP($A151,'Energy sector'!$A$6:$AD$84,G$1,0)),"")</f>
        <v/>
      </c>
      <c r="H151" s="1418" t="str">
        <f>IFERROR(IF(VLOOKUP($A151,'Energy sector'!$A$6:$AD$84,H$1,0)=0,"",VLOOKUP($A151,'Energy sector'!$A$6:$AD$84,H$1,0)),"")</f>
        <v/>
      </c>
      <c r="I151" s="1418" t="str">
        <f>IFERROR(IF(VLOOKUP($A151,'Energy sector'!$A$6:$AD$84,I$1,0)=0,"",VLOOKUP($A151,'Energy sector'!$A$6:$AD$84,I$1,0)),"")</f>
        <v/>
      </c>
      <c r="J151" s="1418" t="str">
        <f>IFERROR(IF(VLOOKUP($A151,'Energy sector'!$A$6:$AD$84,J$1,0)=0,"",VLOOKUP($A151,'Energy sector'!$A$6:$AD$84,J$1,0)),"")</f>
        <v/>
      </c>
      <c r="K151" s="1418" t="str">
        <f>IFERROR(IF(VLOOKUP($A151,'Energy sector'!$A$6:$AD$84,K$1,0)=0,"",VLOOKUP($A151,'Energy sector'!$A$6:$AD$84,K$1,0)),"")</f>
        <v/>
      </c>
      <c r="L151" s="1418" t="str">
        <f>IFERROR(IF(VLOOKUP($A151,'Energy sector'!$A$6:$AD$84,L$1,0)=0,"",VLOOKUP($A151,'Energy sector'!$A$6:$AD$84,L$1,0)),"")</f>
        <v/>
      </c>
      <c r="M151" s="1418" t="str">
        <f>IFERROR(IF(VLOOKUP($A151,'Energy sector'!$A$6:$AD$84,M$1,0)=0,"",VLOOKUP($A151,'Energy sector'!$A$6:$AD$84,M$1,0)),"")</f>
        <v/>
      </c>
      <c r="N151" s="1418" t="str">
        <f>IFERROR(IF(VLOOKUP($A151,'Energy sector'!$A$6:$AD$84,N$1,0)=0,"",VLOOKUP($A151,'Energy sector'!$A$6:$AD$84,N$1,0)),"")</f>
        <v/>
      </c>
      <c r="O151" s="1418" t="str">
        <f>IFERROR(IF(VLOOKUP($A151,'Energy sector'!$A$6:$AD$84,O$1,0)=0,"",VLOOKUP($A151,'Energy sector'!$A$6:$AD$84,O$1,0)),"")</f>
        <v/>
      </c>
      <c r="P151" s="1418" t="str">
        <f>IFERROR(IF(VLOOKUP($A151,'Energy sector'!$A$6:$AD$84,P$1,0)=0,"",VLOOKUP($A151,'Energy sector'!$A$6:$AD$84,P$1,0)),"")</f>
        <v/>
      </c>
      <c r="Q151" s="1418" t="str">
        <f>IFERROR(IF(VLOOKUP($A151,'Energy sector'!$A$6:$AD$84,Q$1,0)=0,"",VLOOKUP($A151,'Energy sector'!$A$6:$AD$84,Q$1,0)),"")</f>
        <v/>
      </c>
    </row>
    <row r="152" spans="1:17">
      <c r="A152" s="4" t="s">
        <v>1368</v>
      </c>
      <c r="B152" s="1290" t="s">
        <v>1080</v>
      </c>
      <c r="C152" s="1420" t="str">
        <f>IFERROR(IF(VLOOKUP($A152,'Energy sector'!$A$6:$AD$84,C$1,0)=0,"",VLOOKUP($A152,'Energy sector'!$A$6:$AD$84,C$1,0)),"")</f>
        <v>ktoe</v>
      </c>
      <c r="D152" s="1418" t="str">
        <f>IFERROR(IF(VLOOKUP($A152,'Energy sector'!$A$6:$AD$84,D$1,0)=0,"",VLOOKUP($A152,'Energy sector'!$A$6:$AD$84,D$1,0)),"")</f>
        <v/>
      </c>
      <c r="E152" s="1418" t="str">
        <f>IFERROR(IF(VLOOKUP($A152,'Energy sector'!$A$6:$AD$84,E$1,0)=0,"",VLOOKUP($A152,'Energy sector'!$A$6:$AD$84,E$1,0)),"")</f>
        <v/>
      </c>
      <c r="F152" s="1418" t="str">
        <f>IFERROR(IF(VLOOKUP($A152,'Energy sector'!$A$6:$AD$84,F$1,0)=0,"",VLOOKUP($A152,'Energy sector'!$A$6:$AD$84,F$1,0)),"")</f>
        <v/>
      </c>
      <c r="G152" s="1418" t="str">
        <f>IFERROR(IF(VLOOKUP($A152,'Energy sector'!$A$6:$AD$84,G$1,0)=0,"",VLOOKUP($A152,'Energy sector'!$A$6:$AD$84,G$1,0)),"")</f>
        <v/>
      </c>
      <c r="H152" s="1418" t="str">
        <f>IFERROR(IF(VLOOKUP($A152,'Energy sector'!$A$6:$AD$84,H$1,0)=0,"",VLOOKUP($A152,'Energy sector'!$A$6:$AD$84,H$1,0)),"")</f>
        <v/>
      </c>
      <c r="I152" s="1418" t="str">
        <f>IFERROR(IF(VLOOKUP($A152,'Energy sector'!$A$6:$AD$84,I$1,0)=0,"",VLOOKUP($A152,'Energy sector'!$A$6:$AD$84,I$1,0)),"")</f>
        <v/>
      </c>
      <c r="J152" s="1418" t="str">
        <f>IFERROR(IF(VLOOKUP($A152,'Energy sector'!$A$6:$AD$84,J$1,0)=0,"",VLOOKUP($A152,'Energy sector'!$A$6:$AD$84,J$1,0)),"")</f>
        <v/>
      </c>
      <c r="K152" s="1418" t="str">
        <f>IFERROR(IF(VLOOKUP($A152,'Energy sector'!$A$6:$AD$84,K$1,0)=0,"",VLOOKUP($A152,'Energy sector'!$A$6:$AD$84,K$1,0)),"")</f>
        <v/>
      </c>
      <c r="L152" s="1418" t="str">
        <f>IFERROR(IF(VLOOKUP($A152,'Energy sector'!$A$6:$AD$84,L$1,0)=0,"",VLOOKUP($A152,'Energy sector'!$A$6:$AD$84,L$1,0)),"")</f>
        <v/>
      </c>
      <c r="M152" s="1418" t="str">
        <f>IFERROR(IF(VLOOKUP($A152,'Energy sector'!$A$6:$AD$84,M$1,0)=0,"",VLOOKUP($A152,'Energy sector'!$A$6:$AD$84,M$1,0)),"")</f>
        <v/>
      </c>
      <c r="N152" s="1418" t="str">
        <f>IFERROR(IF(VLOOKUP($A152,'Energy sector'!$A$6:$AD$84,N$1,0)=0,"",VLOOKUP($A152,'Energy sector'!$A$6:$AD$84,N$1,0)),"")</f>
        <v/>
      </c>
      <c r="O152" s="1418" t="str">
        <f>IFERROR(IF(VLOOKUP($A152,'Energy sector'!$A$6:$AD$84,O$1,0)=0,"",VLOOKUP($A152,'Energy sector'!$A$6:$AD$84,O$1,0)),"")</f>
        <v/>
      </c>
      <c r="P152" s="1418" t="str">
        <f>IFERROR(IF(VLOOKUP($A152,'Energy sector'!$A$6:$AD$84,P$1,0)=0,"",VLOOKUP($A152,'Energy sector'!$A$6:$AD$84,P$1,0)),"")</f>
        <v/>
      </c>
      <c r="Q152" s="1418" t="str">
        <f>IFERROR(IF(VLOOKUP($A152,'Energy sector'!$A$6:$AD$84,Q$1,0)=0,"",VLOOKUP($A152,'Energy sector'!$A$6:$AD$84,Q$1,0)),"")</f>
        <v/>
      </c>
    </row>
    <row r="153" spans="1:17">
      <c r="A153" s="515" t="s">
        <v>1559</v>
      </c>
      <c r="B153" s="1290" t="s">
        <v>1080</v>
      </c>
      <c r="C153" s="1420" t="str">
        <f>IFERROR(IF(VLOOKUP($A153,'Energy sector'!$A$6:$AD$84,C$1,0)=0,"",VLOOKUP($A153,'Energy sector'!$A$6:$AD$84,C$1,0)),"")</f>
        <v>ktoe</v>
      </c>
      <c r="D153" s="1418" t="str">
        <f>IFERROR(IF(VLOOKUP($A153,'Energy sector'!$A$6:$AD$84,D$1,0)=0,"",VLOOKUP($A153,'Energy sector'!$A$6:$AD$84,D$1,0)),"")</f>
        <v/>
      </c>
      <c r="E153" s="1418" t="str">
        <f>IFERROR(IF(VLOOKUP($A153,'Energy sector'!$A$6:$AD$84,E$1,0)=0,"",VLOOKUP($A153,'Energy sector'!$A$6:$AD$84,E$1,0)),"")</f>
        <v/>
      </c>
      <c r="F153" s="1418" t="str">
        <f>IFERROR(IF(VLOOKUP($A153,'Energy sector'!$A$6:$AD$84,F$1,0)=0,"",VLOOKUP($A153,'Energy sector'!$A$6:$AD$84,F$1,0)),"")</f>
        <v/>
      </c>
      <c r="G153" s="1418" t="str">
        <f>IFERROR(IF(VLOOKUP($A153,'Energy sector'!$A$6:$AD$84,G$1,0)=0,"",VLOOKUP($A153,'Energy sector'!$A$6:$AD$84,G$1,0)),"")</f>
        <v/>
      </c>
      <c r="H153" s="1418" t="str">
        <f>IFERROR(IF(VLOOKUP($A153,'Energy sector'!$A$6:$AD$84,H$1,0)=0,"",VLOOKUP($A153,'Energy sector'!$A$6:$AD$84,H$1,0)),"")</f>
        <v/>
      </c>
      <c r="I153" s="1418" t="str">
        <f>IFERROR(IF(VLOOKUP($A153,'Energy sector'!$A$6:$AD$84,I$1,0)=0,"",VLOOKUP($A153,'Energy sector'!$A$6:$AD$84,I$1,0)),"")</f>
        <v/>
      </c>
      <c r="J153" s="1418" t="str">
        <f>IFERROR(IF(VLOOKUP($A153,'Energy sector'!$A$6:$AD$84,J$1,0)=0,"",VLOOKUP($A153,'Energy sector'!$A$6:$AD$84,J$1,0)),"")</f>
        <v/>
      </c>
      <c r="K153" s="1418" t="str">
        <f>IFERROR(IF(VLOOKUP($A153,'Energy sector'!$A$6:$AD$84,K$1,0)=0,"",VLOOKUP($A153,'Energy sector'!$A$6:$AD$84,K$1,0)),"")</f>
        <v/>
      </c>
      <c r="L153" s="1418" t="str">
        <f>IFERROR(IF(VLOOKUP($A153,'Energy sector'!$A$6:$AD$84,L$1,0)=0,"",VLOOKUP($A153,'Energy sector'!$A$6:$AD$84,L$1,0)),"")</f>
        <v/>
      </c>
      <c r="M153" s="1418" t="str">
        <f>IFERROR(IF(VLOOKUP($A153,'Energy sector'!$A$6:$AD$84,M$1,0)=0,"",VLOOKUP($A153,'Energy sector'!$A$6:$AD$84,M$1,0)),"")</f>
        <v/>
      </c>
      <c r="N153" s="1418" t="str">
        <f>IFERROR(IF(VLOOKUP($A153,'Energy sector'!$A$6:$AD$84,N$1,0)=0,"",VLOOKUP($A153,'Energy sector'!$A$6:$AD$84,N$1,0)),"")</f>
        <v/>
      </c>
      <c r="O153" s="1418" t="str">
        <f>IFERROR(IF(VLOOKUP($A153,'Energy sector'!$A$6:$AD$84,O$1,0)=0,"",VLOOKUP($A153,'Energy sector'!$A$6:$AD$84,O$1,0)),"")</f>
        <v/>
      </c>
      <c r="P153" s="1418" t="str">
        <f>IFERROR(IF(VLOOKUP($A153,'Energy sector'!$A$6:$AD$84,P$1,0)=0,"",VLOOKUP($A153,'Energy sector'!$A$6:$AD$84,P$1,0)),"")</f>
        <v/>
      </c>
      <c r="Q153" s="1418" t="str">
        <f>IFERROR(IF(VLOOKUP($A153,'Energy sector'!$A$6:$AD$84,Q$1,0)=0,"",VLOOKUP($A153,'Energy sector'!$A$6:$AD$84,Q$1,0)),"")</f>
        <v/>
      </c>
    </row>
    <row r="154" spans="1:17">
      <c r="A154" s="4" t="s">
        <v>1560</v>
      </c>
      <c r="B154" s="1290" t="s">
        <v>1080</v>
      </c>
      <c r="C154" s="1420" t="str">
        <f>IFERROR(IF(VLOOKUP($A154,'Energy sector'!$A$6:$AD$84,C$1,0)=0,"",VLOOKUP($A154,'Energy sector'!$A$6:$AD$84,C$1,0)),"")</f>
        <v>ktoe</v>
      </c>
      <c r="D154" s="1418" t="str">
        <f>IFERROR(IF(VLOOKUP($A154,'Energy sector'!$A$6:$AD$84,D$1,0)=0,"",VLOOKUP($A154,'Energy sector'!$A$6:$AD$84,D$1,0)),"")</f>
        <v/>
      </c>
      <c r="E154" s="1418" t="str">
        <f>IFERROR(IF(VLOOKUP($A154,'Energy sector'!$A$6:$AD$84,E$1,0)=0,"",VLOOKUP($A154,'Energy sector'!$A$6:$AD$84,E$1,0)),"")</f>
        <v/>
      </c>
      <c r="F154" s="1418" t="str">
        <f>IFERROR(IF(VLOOKUP($A154,'Energy sector'!$A$6:$AD$84,F$1,0)=0,"",VLOOKUP($A154,'Energy sector'!$A$6:$AD$84,F$1,0)),"")</f>
        <v/>
      </c>
      <c r="G154" s="1418" t="str">
        <f>IFERROR(IF(VLOOKUP($A154,'Energy sector'!$A$6:$AD$84,G$1,0)=0,"",VLOOKUP($A154,'Energy sector'!$A$6:$AD$84,G$1,0)),"")</f>
        <v/>
      </c>
      <c r="H154" s="1418" t="str">
        <f>IFERROR(IF(VLOOKUP($A154,'Energy sector'!$A$6:$AD$84,H$1,0)=0,"",VLOOKUP($A154,'Energy sector'!$A$6:$AD$84,H$1,0)),"")</f>
        <v/>
      </c>
      <c r="I154" s="1418" t="str">
        <f>IFERROR(IF(VLOOKUP($A154,'Energy sector'!$A$6:$AD$84,I$1,0)=0,"",VLOOKUP($A154,'Energy sector'!$A$6:$AD$84,I$1,0)),"")</f>
        <v/>
      </c>
      <c r="J154" s="1418" t="str">
        <f>IFERROR(IF(VLOOKUP($A154,'Energy sector'!$A$6:$AD$84,J$1,0)=0,"",VLOOKUP($A154,'Energy sector'!$A$6:$AD$84,J$1,0)),"")</f>
        <v/>
      </c>
      <c r="K154" s="1418" t="str">
        <f>IFERROR(IF(VLOOKUP($A154,'Energy sector'!$A$6:$AD$84,K$1,0)=0,"",VLOOKUP($A154,'Energy sector'!$A$6:$AD$84,K$1,0)),"")</f>
        <v/>
      </c>
      <c r="L154" s="1418" t="str">
        <f>IFERROR(IF(VLOOKUP($A154,'Energy sector'!$A$6:$AD$84,L$1,0)=0,"",VLOOKUP($A154,'Energy sector'!$A$6:$AD$84,L$1,0)),"")</f>
        <v/>
      </c>
      <c r="M154" s="1418" t="str">
        <f>IFERROR(IF(VLOOKUP($A154,'Energy sector'!$A$6:$AD$84,M$1,0)=0,"",VLOOKUP($A154,'Energy sector'!$A$6:$AD$84,M$1,0)),"")</f>
        <v/>
      </c>
      <c r="N154" s="1418" t="str">
        <f>IFERROR(IF(VLOOKUP($A154,'Energy sector'!$A$6:$AD$84,N$1,0)=0,"",VLOOKUP($A154,'Energy sector'!$A$6:$AD$84,N$1,0)),"")</f>
        <v/>
      </c>
      <c r="O154" s="1418" t="str">
        <f>IFERROR(IF(VLOOKUP($A154,'Energy sector'!$A$6:$AD$84,O$1,0)=0,"",VLOOKUP($A154,'Energy sector'!$A$6:$AD$84,O$1,0)),"")</f>
        <v/>
      </c>
      <c r="P154" s="1418" t="str">
        <f>IFERROR(IF(VLOOKUP($A154,'Energy sector'!$A$6:$AD$84,P$1,0)=0,"",VLOOKUP($A154,'Energy sector'!$A$6:$AD$84,P$1,0)),"")</f>
        <v/>
      </c>
      <c r="Q154" s="1418" t="str">
        <f>IFERROR(IF(VLOOKUP($A154,'Energy sector'!$A$6:$AD$84,Q$1,0)=0,"",VLOOKUP($A154,'Energy sector'!$A$6:$AD$84,Q$1,0)),"")</f>
        <v/>
      </c>
    </row>
    <row r="155" spans="1:17">
      <c r="A155" s="515" t="s">
        <v>1371</v>
      </c>
      <c r="B155" s="1290" t="s">
        <v>1080</v>
      </c>
      <c r="C155" s="1420" t="str">
        <f>IFERROR(IF(VLOOKUP($A155,'Energy sector'!$A$6:$AD$84,C$1,0)=0,"",VLOOKUP($A155,'Energy sector'!$A$6:$AD$84,C$1,0)),"")</f>
        <v>ktoe</v>
      </c>
      <c r="D155" s="1418" t="str">
        <f>IFERROR(IF(VLOOKUP($A155,'Energy sector'!$A$6:$AD$84,D$1,0)=0,"",VLOOKUP($A155,'Energy sector'!$A$6:$AD$84,D$1,0)),"")</f>
        <v/>
      </c>
      <c r="E155" s="1418" t="str">
        <f>IFERROR(IF(VLOOKUP($A155,'Energy sector'!$A$6:$AD$84,E$1,0)=0,"",VLOOKUP($A155,'Energy sector'!$A$6:$AD$84,E$1,0)),"")</f>
        <v/>
      </c>
      <c r="F155" s="1418" t="str">
        <f>IFERROR(IF(VLOOKUP($A155,'Energy sector'!$A$6:$AD$84,F$1,0)=0,"",VLOOKUP($A155,'Energy sector'!$A$6:$AD$84,F$1,0)),"")</f>
        <v/>
      </c>
      <c r="G155" s="1418" t="str">
        <f>IFERROR(IF(VLOOKUP($A155,'Energy sector'!$A$6:$AD$84,G$1,0)=0,"",VLOOKUP($A155,'Energy sector'!$A$6:$AD$84,G$1,0)),"")</f>
        <v/>
      </c>
      <c r="H155" s="1418" t="str">
        <f>IFERROR(IF(VLOOKUP($A155,'Energy sector'!$A$6:$AD$84,H$1,0)=0,"",VLOOKUP($A155,'Energy sector'!$A$6:$AD$84,H$1,0)),"")</f>
        <v/>
      </c>
      <c r="I155" s="1418" t="str">
        <f>IFERROR(IF(VLOOKUP($A155,'Energy sector'!$A$6:$AD$84,I$1,0)=0,"",VLOOKUP($A155,'Energy sector'!$A$6:$AD$84,I$1,0)),"")</f>
        <v/>
      </c>
      <c r="J155" s="1418" t="str">
        <f>IFERROR(IF(VLOOKUP($A155,'Energy sector'!$A$6:$AD$84,J$1,0)=0,"",VLOOKUP($A155,'Energy sector'!$A$6:$AD$84,J$1,0)),"")</f>
        <v/>
      </c>
      <c r="K155" s="1418" t="str">
        <f>IFERROR(IF(VLOOKUP($A155,'Energy sector'!$A$6:$AD$84,K$1,0)=0,"",VLOOKUP($A155,'Energy sector'!$A$6:$AD$84,K$1,0)),"")</f>
        <v/>
      </c>
      <c r="L155" s="1418" t="str">
        <f>IFERROR(IF(VLOOKUP($A155,'Energy sector'!$A$6:$AD$84,L$1,0)=0,"",VLOOKUP($A155,'Energy sector'!$A$6:$AD$84,L$1,0)),"")</f>
        <v/>
      </c>
      <c r="M155" s="1418" t="str">
        <f>IFERROR(IF(VLOOKUP($A155,'Energy sector'!$A$6:$AD$84,M$1,0)=0,"",VLOOKUP($A155,'Energy sector'!$A$6:$AD$84,M$1,0)),"")</f>
        <v/>
      </c>
      <c r="N155" s="1418" t="str">
        <f>IFERROR(IF(VLOOKUP($A155,'Energy sector'!$A$6:$AD$84,N$1,0)=0,"",VLOOKUP($A155,'Energy sector'!$A$6:$AD$84,N$1,0)),"")</f>
        <v/>
      </c>
      <c r="O155" s="1418" t="str">
        <f>IFERROR(IF(VLOOKUP($A155,'Energy sector'!$A$6:$AD$84,O$1,0)=0,"",VLOOKUP($A155,'Energy sector'!$A$6:$AD$84,O$1,0)),"")</f>
        <v/>
      </c>
      <c r="P155" s="1418" t="str">
        <f>IFERROR(IF(VLOOKUP($A155,'Energy sector'!$A$6:$AD$84,P$1,0)=0,"",VLOOKUP($A155,'Energy sector'!$A$6:$AD$84,P$1,0)),"")</f>
        <v/>
      </c>
      <c r="Q155" s="1418" t="str">
        <f>IFERROR(IF(VLOOKUP($A155,'Energy sector'!$A$6:$AD$84,Q$1,0)=0,"",VLOOKUP($A155,'Energy sector'!$A$6:$AD$84,Q$1,0)),"")</f>
        <v/>
      </c>
    </row>
    <row r="156" spans="1:17">
      <c r="A156" s="4" t="s">
        <v>1372</v>
      </c>
      <c r="B156" s="1290" t="s">
        <v>1080</v>
      </c>
      <c r="C156" s="1420" t="str">
        <f>IFERROR(IF(VLOOKUP($A156,'Energy sector'!$A$6:$AD$84,C$1,0)=0,"",VLOOKUP($A156,'Energy sector'!$A$6:$AD$84,C$1,0)),"")</f>
        <v>ktoe</v>
      </c>
      <c r="D156" s="1418" t="str">
        <f>IFERROR(IF(VLOOKUP($A156,'Energy sector'!$A$6:$AD$84,D$1,0)=0,"",VLOOKUP($A156,'Energy sector'!$A$6:$AD$84,D$1,0)),"")</f>
        <v/>
      </c>
      <c r="E156" s="1418" t="str">
        <f>IFERROR(IF(VLOOKUP($A156,'Energy sector'!$A$6:$AD$84,E$1,0)=0,"",VLOOKUP($A156,'Energy sector'!$A$6:$AD$84,E$1,0)),"")</f>
        <v/>
      </c>
      <c r="F156" s="1418" t="str">
        <f>IFERROR(IF(VLOOKUP($A156,'Energy sector'!$A$6:$AD$84,F$1,0)=0,"",VLOOKUP($A156,'Energy sector'!$A$6:$AD$84,F$1,0)),"")</f>
        <v/>
      </c>
      <c r="G156" s="1418" t="str">
        <f>IFERROR(IF(VLOOKUP($A156,'Energy sector'!$A$6:$AD$84,G$1,0)=0,"",VLOOKUP($A156,'Energy sector'!$A$6:$AD$84,G$1,0)),"")</f>
        <v/>
      </c>
      <c r="H156" s="1418" t="str">
        <f>IFERROR(IF(VLOOKUP($A156,'Energy sector'!$A$6:$AD$84,H$1,0)=0,"",VLOOKUP($A156,'Energy sector'!$A$6:$AD$84,H$1,0)),"")</f>
        <v/>
      </c>
      <c r="I156" s="1418" t="str">
        <f>IFERROR(IF(VLOOKUP($A156,'Energy sector'!$A$6:$AD$84,I$1,0)=0,"",VLOOKUP($A156,'Energy sector'!$A$6:$AD$84,I$1,0)),"")</f>
        <v/>
      </c>
      <c r="J156" s="1418" t="str">
        <f>IFERROR(IF(VLOOKUP($A156,'Energy sector'!$A$6:$AD$84,J$1,0)=0,"",VLOOKUP($A156,'Energy sector'!$A$6:$AD$84,J$1,0)),"")</f>
        <v/>
      </c>
      <c r="K156" s="1418" t="str">
        <f>IFERROR(IF(VLOOKUP($A156,'Energy sector'!$A$6:$AD$84,K$1,0)=0,"",VLOOKUP($A156,'Energy sector'!$A$6:$AD$84,K$1,0)),"")</f>
        <v/>
      </c>
      <c r="L156" s="1418" t="str">
        <f>IFERROR(IF(VLOOKUP($A156,'Energy sector'!$A$6:$AD$84,L$1,0)=0,"",VLOOKUP($A156,'Energy sector'!$A$6:$AD$84,L$1,0)),"")</f>
        <v/>
      </c>
      <c r="M156" s="1418" t="str">
        <f>IFERROR(IF(VLOOKUP($A156,'Energy sector'!$A$6:$AD$84,M$1,0)=0,"",VLOOKUP($A156,'Energy sector'!$A$6:$AD$84,M$1,0)),"")</f>
        <v/>
      </c>
      <c r="N156" s="1418" t="str">
        <f>IFERROR(IF(VLOOKUP($A156,'Energy sector'!$A$6:$AD$84,N$1,0)=0,"",VLOOKUP($A156,'Energy sector'!$A$6:$AD$84,N$1,0)),"")</f>
        <v/>
      </c>
      <c r="O156" s="1418" t="str">
        <f>IFERROR(IF(VLOOKUP($A156,'Energy sector'!$A$6:$AD$84,O$1,0)=0,"",VLOOKUP($A156,'Energy sector'!$A$6:$AD$84,O$1,0)),"")</f>
        <v/>
      </c>
      <c r="P156" s="1418" t="str">
        <f>IFERROR(IF(VLOOKUP($A156,'Energy sector'!$A$6:$AD$84,P$1,0)=0,"",VLOOKUP($A156,'Energy sector'!$A$6:$AD$84,P$1,0)),"")</f>
        <v/>
      </c>
      <c r="Q156" s="1418" t="str">
        <f>IFERROR(IF(VLOOKUP($A156,'Energy sector'!$A$6:$AD$84,Q$1,0)=0,"",VLOOKUP($A156,'Energy sector'!$A$6:$AD$84,Q$1,0)),"")</f>
        <v/>
      </c>
    </row>
    <row r="157" spans="1:17">
      <c r="A157" s="515" t="s">
        <v>2667</v>
      </c>
      <c r="B157" s="1290" t="s">
        <v>1080</v>
      </c>
      <c r="C157" s="1420" t="s">
        <v>1104</v>
      </c>
      <c r="D157" s="1418" t="str">
        <f>IFERROR(IF(VLOOKUP($A157,'Energy sector'!$A$6:$AD$84,D$1,0)=0,"",VLOOKUP($A157,'Energy sector'!$A$6:$AD$84,D$1,0)),"")</f>
        <v/>
      </c>
      <c r="E157" s="1418" t="str">
        <f>IFERROR(IF(VLOOKUP($A157,'Energy sector'!$A$6:$AD$84,E$1,0)=0,"",VLOOKUP($A157,'Energy sector'!$A$6:$AD$84,E$1,0)),"")</f>
        <v/>
      </c>
      <c r="F157" s="1418" t="str">
        <f>IFERROR(IF(VLOOKUP($A157,'Energy sector'!$A$6:$AD$84,F$1,0)=0,"",VLOOKUP($A157,'Energy sector'!$A$6:$AD$84,F$1,0)),"")</f>
        <v/>
      </c>
      <c r="G157" s="1418" t="str">
        <f>IFERROR(IF(VLOOKUP($A157,'Energy sector'!$A$6:$AD$84,G$1,0)=0,"",VLOOKUP($A157,'Energy sector'!$A$6:$AD$84,G$1,0)),"")</f>
        <v/>
      </c>
      <c r="H157" s="1418" t="str">
        <f>IFERROR(IF(VLOOKUP($A157,'Energy sector'!$A$6:$AD$84,H$1,0)=0,"",VLOOKUP($A157,'Energy sector'!$A$6:$AD$84,H$1,0)),"")</f>
        <v/>
      </c>
      <c r="I157" s="1418" t="str">
        <f>IFERROR(IF(VLOOKUP($A157,'Energy sector'!$A$6:$AD$84,I$1,0)=0,"",VLOOKUP($A157,'Energy sector'!$A$6:$AD$84,I$1,0)),"")</f>
        <v/>
      </c>
      <c r="J157" s="1418" t="str">
        <f>IFERROR(IF(VLOOKUP($A157,'Energy sector'!$A$6:$AD$84,J$1,0)=0,"",VLOOKUP($A157,'Energy sector'!$A$6:$AD$84,J$1,0)),"")</f>
        <v/>
      </c>
      <c r="K157" s="1418" t="str">
        <f>IFERROR(IF(VLOOKUP($A157,'Energy sector'!$A$6:$AD$84,K$1,0)=0,"",VLOOKUP($A157,'Energy sector'!$A$6:$AD$84,K$1,0)),"")</f>
        <v/>
      </c>
      <c r="L157" s="1418" t="str">
        <f>IFERROR(IF(VLOOKUP($A157,'Energy sector'!$A$6:$AD$84,L$1,0)=0,"",VLOOKUP($A157,'Energy sector'!$A$6:$AD$84,L$1,0)),"")</f>
        <v/>
      </c>
      <c r="M157" s="1418" t="str">
        <f>IFERROR(IF(VLOOKUP($A157,'Energy sector'!$A$6:$AD$84,M$1,0)=0,"",VLOOKUP($A157,'Energy sector'!$A$6:$AD$84,M$1,0)),"")</f>
        <v/>
      </c>
      <c r="N157" s="1418" t="str">
        <f>IFERROR(IF(VLOOKUP($A157,'Energy sector'!$A$6:$AD$84,N$1,0)=0,"",VLOOKUP($A157,'Energy sector'!$A$6:$AD$84,N$1,0)),"")</f>
        <v/>
      </c>
      <c r="O157" s="1418" t="str">
        <f>IFERROR(IF(VLOOKUP($A157,'Energy sector'!$A$6:$AD$84,O$1,0)=0,"",VLOOKUP($A157,'Energy sector'!$A$6:$AD$84,O$1,0)),"")</f>
        <v/>
      </c>
      <c r="P157" s="1418" t="str">
        <f>IFERROR(IF(VLOOKUP($A157,'Energy sector'!$A$6:$AD$84,P$1,0)=0,"",VLOOKUP($A157,'Energy sector'!$A$6:$AD$84,P$1,0)),"")</f>
        <v/>
      </c>
      <c r="Q157" s="1418" t="str">
        <f>IFERROR(IF(VLOOKUP($A157,'Energy sector'!$A$6:$AD$84,Q$1,0)=0,"",VLOOKUP($A157,'Energy sector'!$A$6:$AD$84,Q$1,0)),"")</f>
        <v/>
      </c>
    </row>
    <row r="158" spans="1:17">
      <c r="A158" s="4" t="s">
        <v>2668</v>
      </c>
      <c r="B158" s="1290" t="s">
        <v>1080</v>
      </c>
      <c r="C158" s="1420" t="s">
        <v>1104</v>
      </c>
      <c r="D158" s="1418" t="str">
        <f>IFERROR(IF(VLOOKUP($A158,'Energy sector'!$A$6:$AD$84,D$1,0)=0,"",VLOOKUP($A158,'Energy sector'!$A$6:$AD$84,D$1,0)),"")</f>
        <v/>
      </c>
      <c r="E158" s="1418" t="str">
        <f>IFERROR(IF(VLOOKUP($A158,'Energy sector'!$A$6:$AD$84,E$1,0)=0,"",VLOOKUP($A158,'Energy sector'!$A$6:$AD$84,E$1,0)),"")</f>
        <v/>
      </c>
      <c r="F158" s="1418" t="str">
        <f>IFERROR(IF(VLOOKUP($A158,'Energy sector'!$A$6:$AD$84,F$1,0)=0,"",VLOOKUP($A158,'Energy sector'!$A$6:$AD$84,F$1,0)),"")</f>
        <v/>
      </c>
      <c r="G158" s="1418" t="str">
        <f>IFERROR(IF(VLOOKUP($A158,'Energy sector'!$A$6:$AD$84,G$1,0)=0,"",VLOOKUP($A158,'Energy sector'!$A$6:$AD$84,G$1,0)),"")</f>
        <v/>
      </c>
      <c r="H158" s="1418" t="str">
        <f>IFERROR(IF(VLOOKUP($A158,'Energy sector'!$A$6:$AD$84,H$1,0)=0,"",VLOOKUP($A158,'Energy sector'!$A$6:$AD$84,H$1,0)),"")</f>
        <v/>
      </c>
      <c r="I158" s="1418" t="str">
        <f>IFERROR(IF(VLOOKUP($A158,'Energy sector'!$A$6:$AD$84,I$1,0)=0,"",VLOOKUP($A158,'Energy sector'!$A$6:$AD$84,I$1,0)),"")</f>
        <v/>
      </c>
      <c r="J158" s="1418" t="str">
        <f>IFERROR(IF(VLOOKUP($A158,'Energy sector'!$A$6:$AD$84,J$1,0)=0,"",VLOOKUP($A158,'Energy sector'!$A$6:$AD$84,J$1,0)),"")</f>
        <v/>
      </c>
      <c r="K158" s="1418" t="str">
        <f>IFERROR(IF(VLOOKUP($A158,'Energy sector'!$A$6:$AD$84,K$1,0)=0,"",VLOOKUP($A158,'Energy sector'!$A$6:$AD$84,K$1,0)),"")</f>
        <v/>
      </c>
      <c r="L158" s="1418" t="str">
        <f>IFERROR(IF(VLOOKUP($A158,'Energy sector'!$A$6:$AD$84,L$1,0)=0,"",VLOOKUP($A158,'Energy sector'!$A$6:$AD$84,L$1,0)),"")</f>
        <v/>
      </c>
      <c r="M158" s="1418" t="str">
        <f>IFERROR(IF(VLOOKUP($A158,'Energy sector'!$A$6:$AD$84,M$1,0)=0,"",VLOOKUP($A158,'Energy sector'!$A$6:$AD$84,M$1,0)),"")</f>
        <v/>
      </c>
      <c r="N158" s="1418" t="str">
        <f>IFERROR(IF(VLOOKUP($A158,'Energy sector'!$A$6:$AD$84,N$1,0)=0,"",VLOOKUP($A158,'Energy sector'!$A$6:$AD$84,N$1,0)),"")</f>
        <v/>
      </c>
      <c r="O158" s="1418" t="str">
        <f>IFERROR(IF(VLOOKUP($A158,'Energy sector'!$A$6:$AD$84,O$1,0)=0,"",VLOOKUP($A158,'Energy sector'!$A$6:$AD$84,O$1,0)),"")</f>
        <v/>
      </c>
      <c r="P158" s="1418" t="str">
        <f>IFERROR(IF(VLOOKUP($A158,'Energy sector'!$A$6:$AD$84,P$1,0)=0,"",VLOOKUP($A158,'Energy sector'!$A$6:$AD$84,P$1,0)),"")</f>
        <v/>
      </c>
      <c r="Q158" s="1418" t="str">
        <f>IFERROR(IF(VLOOKUP($A158,'Energy sector'!$A$6:$AD$84,Q$1,0)=0,"",VLOOKUP($A158,'Energy sector'!$A$6:$AD$84,Q$1,0)),"")</f>
        <v/>
      </c>
    </row>
    <row r="159" spans="1:17">
      <c r="A159" s="515" t="s">
        <v>2669</v>
      </c>
      <c r="B159" s="1290" t="s">
        <v>1080</v>
      </c>
      <c r="C159" s="1420" t="s">
        <v>1104</v>
      </c>
      <c r="D159" s="1418" t="str">
        <f>IFERROR(IF(VLOOKUP($A159,'Energy sector'!$A$6:$AD$84,D$1,0)=0,"",VLOOKUP($A159,'Energy sector'!$A$6:$AD$84,D$1,0)),"")</f>
        <v/>
      </c>
      <c r="E159" s="1418" t="str">
        <f>IFERROR(IF(VLOOKUP($A159,'Energy sector'!$A$6:$AD$84,E$1,0)=0,"",VLOOKUP($A159,'Energy sector'!$A$6:$AD$84,E$1,0)),"")</f>
        <v/>
      </c>
      <c r="F159" s="1418" t="str">
        <f>IFERROR(IF(VLOOKUP($A159,'Energy sector'!$A$6:$AD$84,F$1,0)=0,"",VLOOKUP($A159,'Energy sector'!$A$6:$AD$84,F$1,0)),"")</f>
        <v/>
      </c>
      <c r="G159" s="1418" t="str">
        <f>IFERROR(IF(VLOOKUP($A159,'Energy sector'!$A$6:$AD$84,G$1,0)=0,"",VLOOKUP($A159,'Energy sector'!$A$6:$AD$84,G$1,0)),"")</f>
        <v/>
      </c>
      <c r="H159" s="1418" t="str">
        <f>IFERROR(IF(VLOOKUP($A159,'Energy sector'!$A$6:$AD$84,H$1,0)=0,"",VLOOKUP($A159,'Energy sector'!$A$6:$AD$84,H$1,0)),"")</f>
        <v/>
      </c>
      <c r="I159" s="1418" t="str">
        <f>IFERROR(IF(VLOOKUP($A159,'Energy sector'!$A$6:$AD$84,I$1,0)=0,"",VLOOKUP($A159,'Energy sector'!$A$6:$AD$84,I$1,0)),"")</f>
        <v/>
      </c>
      <c r="J159" s="1418" t="str">
        <f>IFERROR(IF(VLOOKUP($A159,'Energy sector'!$A$6:$AD$84,J$1,0)=0,"",VLOOKUP($A159,'Energy sector'!$A$6:$AD$84,J$1,0)),"")</f>
        <v/>
      </c>
      <c r="K159" s="1418" t="str">
        <f>IFERROR(IF(VLOOKUP($A159,'Energy sector'!$A$6:$AD$84,K$1,0)=0,"",VLOOKUP($A159,'Energy sector'!$A$6:$AD$84,K$1,0)),"")</f>
        <v/>
      </c>
      <c r="L159" s="1418" t="str">
        <f>IFERROR(IF(VLOOKUP($A159,'Energy sector'!$A$6:$AD$84,L$1,0)=0,"",VLOOKUP($A159,'Energy sector'!$A$6:$AD$84,L$1,0)),"")</f>
        <v/>
      </c>
      <c r="M159" s="1418" t="str">
        <f>IFERROR(IF(VLOOKUP($A159,'Energy sector'!$A$6:$AD$84,M$1,0)=0,"",VLOOKUP($A159,'Energy sector'!$A$6:$AD$84,M$1,0)),"")</f>
        <v/>
      </c>
      <c r="N159" s="1418" t="str">
        <f>IFERROR(IF(VLOOKUP($A159,'Energy sector'!$A$6:$AD$84,N$1,0)=0,"",VLOOKUP($A159,'Energy sector'!$A$6:$AD$84,N$1,0)),"")</f>
        <v/>
      </c>
      <c r="O159" s="1418" t="str">
        <f>IFERROR(IF(VLOOKUP($A159,'Energy sector'!$A$6:$AD$84,O$1,0)=0,"",VLOOKUP($A159,'Energy sector'!$A$6:$AD$84,O$1,0)),"")</f>
        <v/>
      </c>
      <c r="P159" s="1418" t="str">
        <f>IFERROR(IF(VLOOKUP($A159,'Energy sector'!$A$6:$AD$84,P$1,0)=0,"",VLOOKUP($A159,'Energy sector'!$A$6:$AD$84,P$1,0)),"")</f>
        <v/>
      </c>
      <c r="Q159" s="1418" t="str">
        <f>IFERROR(IF(VLOOKUP($A159,'Energy sector'!$A$6:$AD$84,Q$1,0)=0,"",VLOOKUP($A159,'Energy sector'!$A$6:$AD$84,Q$1,0)),"")</f>
        <v/>
      </c>
    </row>
    <row r="160" spans="1:17">
      <c r="A160" s="4" t="s">
        <v>2670</v>
      </c>
      <c r="B160" s="1290" t="s">
        <v>1080</v>
      </c>
      <c r="C160" s="1420" t="s">
        <v>1104</v>
      </c>
      <c r="D160" s="1418" t="str">
        <f>IFERROR(IF(VLOOKUP($A160,'Energy sector'!$A$6:$AD$84,D$1,0)=0,"",VLOOKUP($A160,'Energy sector'!$A$6:$AD$84,D$1,0)),"")</f>
        <v/>
      </c>
      <c r="E160" s="1418" t="str">
        <f>IFERROR(IF(VLOOKUP($A160,'Energy sector'!$A$6:$AD$84,E$1,0)=0,"",VLOOKUP($A160,'Energy sector'!$A$6:$AD$84,E$1,0)),"")</f>
        <v/>
      </c>
      <c r="F160" s="1418" t="str">
        <f>IFERROR(IF(VLOOKUP($A160,'Energy sector'!$A$6:$AD$84,F$1,0)=0,"",VLOOKUP($A160,'Energy sector'!$A$6:$AD$84,F$1,0)),"")</f>
        <v/>
      </c>
      <c r="G160" s="1418" t="str">
        <f>IFERROR(IF(VLOOKUP($A160,'Energy sector'!$A$6:$AD$84,G$1,0)=0,"",VLOOKUP($A160,'Energy sector'!$A$6:$AD$84,G$1,0)),"")</f>
        <v/>
      </c>
      <c r="H160" s="1418" t="str">
        <f>IFERROR(IF(VLOOKUP($A160,'Energy sector'!$A$6:$AD$84,H$1,0)=0,"",VLOOKUP($A160,'Energy sector'!$A$6:$AD$84,H$1,0)),"")</f>
        <v/>
      </c>
      <c r="I160" s="1418" t="str">
        <f>IFERROR(IF(VLOOKUP($A160,'Energy sector'!$A$6:$AD$84,I$1,0)=0,"",VLOOKUP($A160,'Energy sector'!$A$6:$AD$84,I$1,0)),"")</f>
        <v/>
      </c>
      <c r="J160" s="1418" t="str">
        <f>IFERROR(IF(VLOOKUP($A160,'Energy sector'!$A$6:$AD$84,J$1,0)=0,"",VLOOKUP($A160,'Energy sector'!$A$6:$AD$84,J$1,0)),"")</f>
        <v/>
      </c>
      <c r="K160" s="1418" t="str">
        <f>IFERROR(IF(VLOOKUP($A160,'Energy sector'!$A$6:$AD$84,K$1,0)=0,"",VLOOKUP($A160,'Energy sector'!$A$6:$AD$84,K$1,0)),"")</f>
        <v/>
      </c>
      <c r="L160" s="1418" t="str">
        <f>IFERROR(IF(VLOOKUP($A160,'Energy sector'!$A$6:$AD$84,L$1,0)=0,"",VLOOKUP($A160,'Energy sector'!$A$6:$AD$84,L$1,0)),"")</f>
        <v/>
      </c>
      <c r="M160" s="1418" t="str">
        <f>IFERROR(IF(VLOOKUP($A160,'Energy sector'!$A$6:$AD$84,M$1,0)=0,"",VLOOKUP($A160,'Energy sector'!$A$6:$AD$84,M$1,0)),"")</f>
        <v/>
      </c>
      <c r="N160" s="1418" t="str">
        <f>IFERROR(IF(VLOOKUP($A160,'Energy sector'!$A$6:$AD$84,N$1,0)=0,"",VLOOKUP($A160,'Energy sector'!$A$6:$AD$84,N$1,0)),"")</f>
        <v/>
      </c>
      <c r="O160" s="1418" t="str">
        <f>IFERROR(IF(VLOOKUP($A160,'Energy sector'!$A$6:$AD$84,O$1,0)=0,"",VLOOKUP($A160,'Energy sector'!$A$6:$AD$84,O$1,0)),"")</f>
        <v/>
      </c>
      <c r="P160" s="1418" t="str">
        <f>IFERROR(IF(VLOOKUP($A160,'Energy sector'!$A$6:$AD$84,P$1,0)=0,"",VLOOKUP($A160,'Energy sector'!$A$6:$AD$84,P$1,0)),"")</f>
        <v/>
      </c>
      <c r="Q160" s="1418" t="str">
        <f>IFERROR(IF(VLOOKUP($A160,'Energy sector'!$A$6:$AD$84,Q$1,0)=0,"",VLOOKUP($A160,'Energy sector'!$A$6:$AD$84,Q$1,0)),"")</f>
        <v/>
      </c>
    </row>
    <row r="161" spans="1:17">
      <c r="A161" s="515" t="s">
        <v>798</v>
      </c>
      <c r="B161" s="1290" t="s">
        <v>1080</v>
      </c>
      <c r="C161" s="1420" t="str">
        <f>IFERROR(IF(VLOOKUP($A161,'Energy sector'!$A$6:$AD$84,C$1,0)=0,"",VLOOKUP($A161,'Energy sector'!$A$6:$AD$84,C$1,0)),"")</f>
        <v>%</v>
      </c>
      <c r="D161" s="1418" t="str">
        <f>IFERROR(IF(VLOOKUP($A161,'Energy sector'!$A$6:$AD$84,D$1,0)=0,"",VLOOKUP($A161,'Energy sector'!$A$6:$AD$84,D$1,0)),"")</f>
        <v/>
      </c>
      <c r="E161" s="1418" t="str">
        <f>IFERROR(IF(VLOOKUP($A161,'Energy sector'!$A$6:$AD$84,E$1,0)=0,"",VLOOKUP($A161,'Energy sector'!$A$6:$AD$84,E$1,0)),"")</f>
        <v/>
      </c>
      <c r="F161" s="1418" t="str">
        <f>IFERROR(IF(VLOOKUP($A161,'Energy sector'!$A$6:$AD$84,F$1,0)=0,"",VLOOKUP($A161,'Energy sector'!$A$6:$AD$84,F$1,0)),"")</f>
        <v/>
      </c>
      <c r="G161" s="1418" t="str">
        <f>IFERROR(IF(VLOOKUP($A161,'Energy sector'!$A$6:$AD$84,G$1,0)=0,"",VLOOKUP($A161,'Energy sector'!$A$6:$AD$84,G$1,0)),"")</f>
        <v/>
      </c>
      <c r="H161" s="1418" t="str">
        <f>IFERROR(IF(VLOOKUP($A161,'Energy sector'!$A$6:$AD$84,H$1,0)=0,"",VLOOKUP($A161,'Energy sector'!$A$6:$AD$84,H$1,0)),"")</f>
        <v/>
      </c>
      <c r="I161" s="1418" t="str">
        <f>IFERROR(IF(VLOOKUP($A161,'Energy sector'!$A$6:$AD$84,I$1,0)=0,"",VLOOKUP($A161,'Energy sector'!$A$6:$AD$84,I$1,0)),"")</f>
        <v/>
      </c>
      <c r="J161" s="1418" t="str">
        <f>IFERROR(IF(VLOOKUP($A161,'Energy sector'!$A$6:$AD$84,J$1,0)=0,"",VLOOKUP($A161,'Energy sector'!$A$6:$AD$84,J$1,0)),"")</f>
        <v/>
      </c>
      <c r="K161" s="1418" t="str">
        <f>IFERROR(IF(VLOOKUP($A161,'Energy sector'!$A$6:$AD$84,K$1,0)=0,"",VLOOKUP($A161,'Energy sector'!$A$6:$AD$84,K$1,0)),"")</f>
        <v/>
      </c>
      <c r="L161" s="1418" t="str">
        <f>IFERROR(IF(VLOOKUP($A161,'Energy sector'!$A$6:$AD$84,L$1,0)=0,"",VLOOKUP($A161,'Energy sector'!$A$6:$AD$84,L$1,0)),"")</f>
        <v/>
      </c>
      <c r="M161" s="1418" t="str">
        <f>IFERROR(IF(VLOOKUP($A161,'Energy sector'!$A$6:$AD$84,M$1,0)=0,"",VLOOKUP($A161,'Energy sector'!$A$6:$AD$84,M$1,0)),"")</f>
        <v/>
      </c>
      <c r="N161" s="1418" t="str">
        <f>IFERROR(IF(VLOOKUP($A161,'Energy sector'!$A$6:$AD$84,N$1,0)=0,"",VLOOKUP($A161,'Energy sector'!$A$6:$AD$84,N$1,0)),"")</f>
        <v/>
      </c>
      <c r="O161" s="1418" t="str">
        <f>IFERROR(IF(VLOOKUP($A161,'Energy sector'!$A$6:$AD$84,O$1,0)=0,"",VLOOKUP($A161,'Energy sector'!$A$6:$AD$84,O$1,0)),"")</f>
        <v/>
      </c>
      <c r="P161" s="1418" t="str">
        <f>IFERROR(IF(VLOOKUP($A161,'Energy sector'!$A$6:$AD$84,P$1,0)=0,"",VLOOKUP($A161,'Energy sector'!$A$6:$AD$84,P$1,0)),"")</f>
        <v/>
      </c>
      <c r="Q161" s="1418" t="str">
        <f>IFERROR(IF(VLOOKUP($A161,'Energy sector'!$A$6:$AD$84,Q$1,0)=0,"",VLOOKUP($A161,'Energy sector'!$A$6:$AD$84,Q$1,0)),"")</f>
        <v/>
      </c>
    </row>
    <row r="162" spans="1:17">
      <c r="A162" s="515" t="s">
        <v>1058</v>
      </c>
      <c r="B162" s="1290" t="s">
        <v>1080</v>
      </c>
      <c r="C162" s="1420" t="str">
        <f>IFERROR(IF(VLOOKUP($A162,'Energy sector'!$A$6:$AD$84,C$1,0)=0,"",VLOOKUP($A162,'Energy sector'!$A$6:$AD$84,C$1,0)),"")</f>
        <v>%</v>
      </c>
      <c r="D162" s="1418" t="str">
        <f>IFERROR(IF(VLOOKUP($A162,'Energy sector'!$A$6:$AD$84,D$1,0)=0,"",VLOOKUP($A162,'Energy sector'!$A$6:$AD$84,D$1,0)),"")</f>
        <v/>
      </c>
      <c r="E162" s="1418" t="str">
        <f>IFERROR(IF(VLOOKUP($A162,'Energy sector'!$A$6:$AD$84,E$1,0)=0,"",VLOOKUP($A162,'Energy sector'!$A$6:$AD$84,E$1,0)),"")</f>
        <v/>
      </c>
      <c r="F162" s="1418" t="str">
        <f>IFERROR(IF(VLOOKUP($A162,'Energy sector'!$A$6:$AD$84,F$1,0)=0,"",VLOOKUP($A162,'Energy sector'!$A$6:$AD$84,F$1,0)),"")</f>
        <v/>
      </c>
      <c r="G162" s="1418" t="str">
        <f>IFERROR(IF(VLOOKUP($A162,'Energy sector'!$A$6:$AD$84,G$1,0)=0,"",VLOOKUP($A162,'Energy sector'!$A$6:$AD$84,G$1,0)),"")</f>
        <v/>
      </c>
      <c r="H162" s="1418" t="str">
        <f>IFERROR(IF(VLOOKUP($A162,'Energy sector'!$A$6:$AD$84,H$1,0)=0,"",VLOOKUP($A162,'Energy sector'!$A$6:$AD$84,H$1,0)),"")</f>
        <v/>
      </c>
      <c r="I162" s="1418" t="str">
        <f>IFERROR(IF(VLOOKUP($A162,'Energy sector'!$A$6:$AD$84,I$1,0)=0,"",VLOOKUP($A162,'Energy sector'!$A$6:$AD$84,I$1,0)),"")</f>
        <v/>
      </c>
      <c r="J162" s="1418" t="str">
        <f>IFERROR(IF(VLOOKUP($A162,'Energy sector'!$A$6:$AD$84,J$1,0)=0,"",VLOOKUP($A162,'Energy sector'!$A$6:$AD$84,J$1,0)),"")</f>
        <v/>
      </c>
      <c r="K162" s="1418" t="str">
        <f>IFERROR(IF(VLOOKUP($A162,'Energy sector'!$A$6:$AD$84,K$1,0)=0,"",VLOOKUP($A162,'Energy sector'!$A$6:$AD$84,K$1,0)),"")</f>
        <v/>
      </c>
      <c r="L162" s="1418" t="str">
        <f>IFERROR(IF(VLOOKUP($A162,'Energy sector'!$A$6:$AD$84,L$1,0)=0,"",VLOOKUP($A162,'Energy sector'!$A$6:$AD$84,L$1,0)),"")</f>
        <v/>
      </c>
      <c r="M162" s="1418" t="str">
        <f>IFERROR(IF(VLOOKUP($A162,'Energy sector'!$A$6:$AD$84,M$1,0)=0,"",VLOOKUP($A162,'Energy sector'!$A$6:$AD$84,M$1,0)),"")</f>
        <v/>
      </c>
      <c r="N162" s="1418" t="str">
        <f>IFERROR(IF(VLOOKUP($A162,'Energy sector'!$A$6:$AD$84,N$1,0)=0,"",VLOOKUP($A162,'Energy sector'!$A$6:$AD$84,N$1,0)),"")</f>
        <v/>
      </c>
      <c r="O162" s="1418" t="str">
        <f>IFERROR(IF(VLOOKUP($A162,'Energy sector'!$A$6:$AD$84,O$1,0)=0,"",VLOOKUP($A162,'Energy sector'!$A$6:$AD$84,O$1,0)),"")</f>
        <v/>
      </c>
      <c r="P162" s="1418" t="str">
        <f>IFERROR(IF(VLOOKUP($A162,'Energy sector'!$A$6:$AD$84,P$1,0)=0,"",VLOOKUP($A162,'Energy sector'!$A$6:$AD$84,P$1,0)),"")</f>
        <v/>
      </c>
      <c r="Q162" s="1418" t="str">
        <f>IFERROR(IF(VLOOKUP($A162,'Energy sector'!$A$6:$AD$84,Q$1,0)=0,"",VLOOKUP($A162,'Energy sector'!$A$6:$AD$84,Q$1,0)),"")</f>
        <v/>
      </c>
    </row>
    <row r="163" spans="1:17">
      <c r="A163" s="515" t="s">
        <v>1059</v>
      </c>
      <c r="B163" s="1290" t="s">
        <v>1080</v>
      </c>
      <c r="C163" s="1420" t="str">
        <f>IFERROR(IF(VLOOKUP($A163,'Energy sector'!$A$6:$AD$84,C$1,0)=0,"",VLOOKUP($A163,'Energy sector'!$A$6:$AD$84,C$1,0)),"")</f>
        <v>%</v>
      </c>
      <c r="D163" s="1418" t="str">
        <f>IFERROR(IF(VLOOKUP($A163,'Energy sector'!$A$6:$AD$84,D$1,0)=0,"",VLOOKUP($A163,'Energy sector'!$A$6:$AD$84,D$1,0)),"")</f>
        <v/>
      </c>
      <c r="E163" s="1418" t="str">
        <f>IFERROR(IF(VLOOKUP($A163,'Energy sector'!$A$6:$AD$84,E$1,0)=0,"",VLOOKUP($A163,'Energy sector'!$A$6:$AD$84,E$1,0)),"")</f>
        <v/>
      </c>
      <c r="F163" s="1418" t="str">
        <f>IFERROR(IF(VLOOKUP($A163,'Energy sector'!$A$6:$AD$84,F$1,0)=0,"",VLOOKUP($A163,'Energy sector'!$A$6:$AD$84,F$1,0)),"")</f>
        <v/>
      </c>
      <c r="G163" s="1418" t="str">
        <f>IFERROR(IF(VLOOKUP($A163,'Energy sector'!$A$6:$AD$84,G$1,0)=0,"",VLOOKUP($A163,'Energy sector'!$A$6:$AD$84,G$1,0)),"")</f>
        <v/>
      </c>
      <c r="H163" s="1418" t="str">
        <f>IFERROR(IF(VLOOKUP($A163,'Energy sector'!$A$6:$AD$84,H$1,0)=0,"",VLOOKUP($A163,'Energy sector'!$A$6:$AD$84,H$1,0)),"")</f>
        <v/>
      </c>
      <c r="I163" s="1418" t="str">
        <f>IFERROR(IF(VLOOKUP($A163,'Energy sector'!$A$6:$AD$84,I$1,0)=0,"",VLOOKUP($A163,'Energy sector'!$A$6:$AD$84,I$1,0)),"")</f>
        <v/>
      </c>
      <c r="J163" s="1418" t="str">
        <f>IFERROR(IF(VLOOKUP($A163,'Energy sector'!$A$6:$AD$84,J$1,0)=0,"",VLOOKUP($A163,'Energy sector'!$A$6:$AD$84,J$1,0)),"")</f>
        <v/>
      </c>
      <c r="K163" s="1418" t="str">
        <f>IFERROR(IF(VLOOKUP($A163,'Energy sector'!$A$6:$AD$84,K$1,0)=0,"",VLOOKUP($A163,'Energy sector'!$A$6:$AD$84,K$1,0)),"")</f>
        <v/>
      </c>
      <c r="L163" s="1418" t="str">
        <f>IFERROR(IF(VLOOKUP($A163,'Energy sector'!$A$6:$AD$84,L$1,0)=0,"",VLOOKUP($A163,'Energy sector'!$A$6:$AD$84,L$1,0)),"")</f>
        <v/>
      </c>
      <c r="M163" s="1418" t="str">
        <f>IFERROR(IF(VLOOKUP($A163,'Energy sector'!$A$6:$AD$84,M$1,0)=0,"",VLOOKUP($A163,'Energy sector'!$A$6:$AD$84,M$1,0)),"")</f>
        <v/>
      </c>
      <c r="N163" s="1418" t="str">
        <f>IFERROR(IF(VLOOKUP($A163,'Energy sector'!$A$6:$AD$84,N$1,0)=0,"",VLOOKUP($A163,'Energy sector'!$A$6:$AD$84,N$1,0)),"")</f>
        <v/>
      </c>
      <c r="O163" s="1418" t="str">
        <f>IFERROR(IF(VLOOKUP($A163,'Energy sector'!$A$6:$AD$84,O$1,0)=0,"",VLOOKUP($A163,'Energy sector'!$A$6:$AD$84,O$1,0)),"")</f>
        <v/>
      </c>
      <c r="P163" s="1418" t="str">
        <f>IFERROR(IF(VLOOKUP($A163,'Energy sector'!$A$6:$AD$84,P$1,0)=0,"",VLOOKUP($A163,'Energy sector'!$A$6:$AD$84,P$1,0)),"")</f>
        <v/>
      </c>
      <c r="Q163" s="1418" t="str">
        <f>IFERROR(IF(VLOOKUP($A163,'Energy sector'!$A$6:$AD$84,Q$1,0)=0,"",VLOOKUP($A163,'Energy sector'!$A$6:$AD$84,Q$1,0)),"")</f>
        <v/>
      </c>
    </row>
    <row r="164" spans="1:17">
      <c r="A164" s="515" t="s">
        <v>2715</v>
      </c>
      <c r="B164" s="1290" t="s">
        <v>1080</v>
      </c>
      <c r="C164" s="1420" t="str">
        <f>IFERROR(IF(VLOOKUP($A164,'Energy sector'!$A$6:$AD$84,C$1,0)=0,"",VLOOKUP($A164,'Energy sector'!$A$6:$AD$84,C$1,0)),"")</f>
        <v>%</v>
      </c>
      <c r="D164" s="1418" t="str">
        <f>IFERROR(IF(VLOOKUP($A164,'Energy sector'!$A$6:$AD$84,D$1,0)=0,"",VLOOKUP($A164,'Energy sector'!$A$6:$AD$84,D$1,0)),"")</f>
        <v/>
      </c>
      <c r="E164" s="1418" t="str">
        <f>IFERROR(IF(VLOOKUP($A164,'Energy sector'!$A$6:$AD$84,E$1,0)=0,"",VLOOKUP($A164,'Energy sector'!$A$6:$AD$84,E$1,0)),"")</f>
        <v/>
      </c>
      <c r="F164" s="1418" t="str">
        <f>IFERROR(IF(VLOOKUP($A164,'Energy sector'!$A$6:$AD$84,F$1,0)=0,"",VLOOKUP($A164,'Energy sector'!$A$6:$AD$84,F$1,0)),"")</f>
        <v/>
      </c>
      <c r="G164" s="1418" t="str">
        <f>IFERROR(IF(VLOOKUP($A164,'Energy sector'!$A$6:$AD$84,G$1,0)=0,"",VLOOKUP($A164,'Energy sector'!$A$6:$AD$84,G$1,0)),"")</f>
        <v/>
      </c>
      <c r="H164" s="1418" t="str">
        <f>IFERROR(IF(VLOOKUP($A164,'Energy sector'!$A$6:$AD$84,H$1,0)=0,"",VLOOKUP($A164,'Energy sector'!$A$6:$AD$84,H$1,0)),"")</f>
        <v/>
      </c>
      <c r="I164" s="1418" t="str">
        <f>IFERROR(IF(VLOOKUP($A164,'Energy sector'!$A$6:$AD$84,I$1,0)=0,"",VLOOKUP($A164,'Energy sector'!$A$6:$AD$84,I$1,0)),"")</f>
        <v/>
      </c>
      <c r="J164" s="1418" t="str">
        <f>IFERROR(IF(VLOOKUP($A164,'Energy sector'!$A$6:$AD$84,J$1,0)=0,"",VLOOKUP($A164,'Energy sector'!$A$6:$AD$84,J$1,0)),"")</f>
        <v/>
      </c>
      <c r="K164" s="1418" t="str">
        <f>IFERROR(IF(VLOOKUP($A164,'Energy sector'!$A$6:$AD$84,K$1,0)=0,"",VLOOKUP($A164,'Energy sector'!$A$6:$AD$84,K$1,0)),"")</f>
        <v/>
      </c>
      <c r="L164" s="1418" t="str">
        <f>IFERROR(IF(VLOOKUP($A164,'Energy sector'!$A$6:$AD$84,L$1,0)=0,"",VLOOKUP($A164,'Energy sector'!$A$6:$AD$84,L$1,0)),"")</f>
        <v/>
      </c>
      <c r="M164" s="1418" t="str">
        <f>IFERROR(IF(VLOOKUP($A164,'Energy sector'!$A$6:$AD$84,M$1,0)=0,"",VLOOKUP($A164,'Energy sector'!$A$6:$AD$84,M$1,0)),"")</f>
        <v/>
      </c>
      <c r="N164" s="1418" t="str">
        <f>IFERROR(IF(VLOOKUP($A164,'Energy sector'!$A$6:$AD$84,N$1,0)=0,"",VLOOKUP($A164,'Energy sector'!$A$6:$AD$84,N$1,0)),"")</f>
        <v/>
      </c>
      <c r="O164" s="1418" t="str">
        <f>IFERROR(IF(VLOOKUP($A164,'Energy sector'!$A$6:$AD$84,O$1,0)=0,"",VLOOKUP($A164,'Energy sector'!$A$6:$AD$84,O$1,0)),"")</f>
        <v/>
      </c>
      <c r="P164" s="1418" t="str">
        <f>IFERROR(IF(VLOOKUP($A164,'Energy sector'!$A$6:$AD$84,P$1,0)=0,"",VLOOKUP($A164,'Energy sector'!$A$6:$AD$84,P$1,0)),"")</f>
        <v/>
      </c>
      <c r="Q164" s="1418" t="str">
        <f>IFERROR(IF(VLOOKUP($A164,'Energy sector'!$A$6:$AD$84,Q$1,0)=0,"",VLOOKUP($A164,'Energy sector'!$A$6:$AD$84,Q$1,0)),"")</f>
        <v/>
      </c>
    </row>
    <row r="165" spans="1:17">
      <c r="A165" s="515" t="s">
        <v>799</v>
      </c>
      <c r="B165" s="1290" t="s">
        <v>1080</v>
      </c>
      <c r="C165" s="1420" t="s">
        <v>392</v>
      </c>
      <c r="D165" s="1418" t="str">
        <f>IFERROR(IF(VLOOKUP($A165,'Energy sector'!$A$6:$AD$84,D$1,0)=0,"",VLOOKUP($A165,'Energy sector'!$A$6:$AD$84,D$1,0)),"")</f>
        <v/>
      </c>
      <c r="E165" s="1418" t="str">
        <f>IFERROR(IF(VLOOKUP($A165,'Energy sector'!$A$6:$AD$84,E$1,0)=0,"",VLOOKUP($A165,'Energy sector'!$A$6:$AD$84,E$1,0)),"")</f>
        <v/>
      </c>
      <c r="F165" s="1418" t="str">
        <f>IFERROR(IF(VLOOKUP($A165,'Energy sector'!$A$6:$AD$84,F$1,0)=0,"",VLOOKUP($A165,'Energy sector'!$A$6:$AD$84,F$1,0)),"")</f>
        <v/>
      </c>
      <c r="G165" s="1418" t="str">
        <f>IFERROR(IF(VLOOKUP($A165,'Energy sector'!$A$6:$AD$84,G$1,0)=0,"",VLOOKUP($A165,'Energy sector'!$A$6:$AD$84,G$1,0)),"")</f>
        <v/>
      </c>
      <c r="H165" s="1418" t="str">
        <f>IFERROR(IF(VLOOKUP($A165,'Energy sector'!$A$6:$AD$84,H$1,0)=0,"",VLOOKUP($A165,'Energy sector'!$A$6:$AD$84,H$1,0)),"")</f>
        <v/>
      </c>
      <c r="I165" s="1418" t="str">
        <f>IFERROR(IF(VLOOKUP($A165,'Energy sector'!$A$6:$AD$84,I$1,0)=0,"",VLOOKUP($A165,'Energy sector'!$A$6:$AD$84,I$1,0)),"")</f>
        <v/>
      </c>
      <c r="J165" s="1418" t="str">
        <f>IFERROR(IF(VLOOKUP($A165,'Energy sector'!$A$6:$AD$84,J$1,0)=0,"",VLOOKUP($A165,'Energy sector'!$A$6:$AD$84,J$1,0)),"")</f>
        <v/>
      </c>
      <c r="K165" s="1418" t="str">
        <f>IFERROR(IF(VLOOKUP($A165,'Energy sector'!$A$6:$AD$84,K$1,0)=0,"",VLOOKUP($A165,'Energy sector'!$A$6:$AD$84,K$1,0)),"")</f>
        <v/>
      </c>
      <c r="L165" s="1418" t="str">
        <f>IFERROR(IF(VLOOKUP($A165,'Energy sector'!$A$6:$AD$84,L$1,0)=0,"",VLOOKUP($A165,'Energy sector'!$A$6:$AD$84,L$1,0)),"")</f>
        <v/>
      </c>
      <c r="M165" s="1418" t="str">
        <f>IFERROR(IF(VLOOKUP($A165,'Energy sector'!$A$6:$AD$84,M$1,0)=0,"",VLOOKUP($A165,'Energy sector'!$A$6:$AD$84,M$1,0)),"")</f>
        <v/>
      </c>
      <c r="N165" s="1418" t="str">
        <f>IFERROR(IF(VLOOKUP($A165,'Energy sector'!$A$6:$AD$84,N$1,0)=0,"",VLOOKUP($A165,'Energy sector'!$A$6:$AD$84,N$1,0)),"")</f>
        <v/>
      </c>
      <c r="O165" s="1418" t="str">
        <f>IFERROR(IF(VLOOKUP($A165,'Energy sector'!$A$6:$AD$84,O$1,0)=0,"",VLOOKUP($A165,'Energy sector'!$A$6:$AD$84,O$1,0)),"")</f>
        <v/>
      </c>
      <c r="P165" s="1418" t="str">
        <f>IFERROR(IF(VLOOKUP($A165,'Energy sector'!$A$6:$AD$84,P$1,0)=0,"",VLOOKUP($A165,'Energy sector'!$A$6:$AD$84,P$1,0)),"")</f>
        <v/>
      </c>
      <c r="Q165" s="1418" t="str">
        <f>IFERROR(IF(VLOOKUP($A165,'Energy sector'!$A$6:$AD$84,Q$1,0)=0,"",VLOOKUP($A165,'Energy sector'!$A$6:$AD$84,Q$1,0)),"")</f>
        <v/>
      </c>
    </row>
    <row r="166" spans="1:17">
      <c r="A166" s="515" t="s">
        <v>1572</v>
      </c>
      <c r="B166" s="1290" t="s">
        <v>1080</v>
      </c>
      <c r="C166" s="1420" t="str">
        <f>IFERROR(IF(VLOOKUP($A166,'Energy sector'!$A$6:$AD$84,C$1,0)=0,"",VLOOKUP($A166,'Energy sector'!$A$6:$AD$84,C$1,0)),"")</f>
        <v>%</v>
      </c>
      <c r="D166" s="1418" t="str">
        <f>IFERROR(IF(VLOOKUP($A166,'Energy sector'!$A$6:$AD$84,D$1,0)=0,"",VLOOKUP($A166,'Energy sector'!$A$6:$AD$84,D$1,0)),"")</f>
        <v/>
      </c>
      <c r="E166" s="1418" t="str">
        <f>IFERROR(IF(VLOOKUP($A166,'Energy sector'!$A$6:$AD$84,E$1,0)=0,"",VLOOKUP($A166,'Energy sector'!$A$6:$AD$84,E$1,0)),"")</f>
        <v/>
      </c>
      <c r="F166" s="1418" t="str">
        <f>IFERROR(IF(VLOOKUP($A166,'Energy sector'!$A$6:$AD$84,F$1,0)=0,"",VLOOKUP($A166,'Energy sector'!$A$6:$AD$84,F$1,0)),"")</f>
        <v/>
      </c>
      <c r="G166" s="1418" t="str">
        <f>IFERROR(IF(VLOOKUP($A166,'Energy sector'!$A$6:$AD$84,G$1,0)=0,"",VLOOKUP($A166,'Energy sector'!$A$6:$AD$84,G$1,0)),"")</f>
        <v/>
      </c>
      <c r="H166" s="1418" t="str">
        <f>IFERROR(IF(VLOOKUP($A166,'Energy sector'!$A$6:$AD$84,H$1,0)=0,"",VLOOKUP($A166,'Energy sector'!$A$6:$AD$84,H$1,0)),"")</f>
        <v/>
      </c>
      <c r="I166" s="1418" t="str">
        <f>IFERROR(IF(VLOOKUP($A166,'Energy sector'!$A$6:$AD$84,I$1,0)=0,"",VLOOKUP($A166,'Energy sector'!$A$6:$AD$84,I$1,0)),"")</f>
        <v/>
      </c>
      <c r="J166" s="1418" t="str">
        <f>IFERROR(IF(VLOOKUP($A166,'Energy sector'!$A$6:$AD$84,J$1,0)=0,"",VLOOKUP($A166,'Energy sector'!$A$6:$AD$84,J$1,0)),"")</f>
        <v/>
      </c>
      <c r="K166" s="1418" t="str">
        <f>IFERROR(IF(VLOOKUP($A166,'Energy sector'!$A$6:$AD$84,K$1,0)=0,"",VLOOKUP($A166,'Energy sector'!$A$6:$AD$84,K$1,0)),"")</f>
        <v/>
      </c>
      <c r="L166" s="1418" t="str">
        <f>IFERROR(IF(VLOOKUP($A166,'Energy sector'!$A$6:$AD$84,L$1,0)=0,"",VLOOKUP($A166,'Energy sector'!$A$6:$AD$84,L$1,0)),"")</f>
        <v/>
      </c>
      <c r="M166" s="1418" t="str">
        <f>IFERROR(IF(VLOOKUP($A166,'Energy sector'!$A$6:$AD$84,M$1,0)=0,"",VLOOKUP($A166,'Energy sector'!$A$6:$AD$84,M$1,0)),"")</f>
        <v/>
      </c>
      <c r="N166" s="1418" t="str">
        <f>IFERROR(IF(VLOOKUP($A166,'Energy sector'!$A$6:$AD$84,N$1,0)=0,"",VLOOKUP($A166,'Energy sector'!$A$6:$AD$84,N$1,0)),"")</f>
        <v/>
      </c>
      <c r="O166" s="1418" t="str">
        <f>IFERROR(IF(VLOOKUP($A166,'Energy sector'!$A$6:$AD$84,O$1,0)=0,"",VLOOKUP($A166,'Energy sector'!$A$6:$AD$84,O$1,0)),"")</f>
        <v/>
      </c>
      <c r="P166" s="1418" t="str">
        <f>IFERROR(IF(VLOOKUP($A166,'Energy sector'!$A$6:$AD$84,P$1,0)=0,"",VLOOKUP($A166,'Energy sector'!$A$6:$AD$84,P$1,0)),"")</f>
        <v/>
      </c>
      <c r="Q166" s="1418" t="str">
        <f>IFERROR(IF(VLOOKUP($A166,'Energy sector'!$A$6:$AD$84,Q$1,0)=0,"",VLOOKUP($A166,'Energy sector'!$A$6:$AD$84,Q$1,0)),"")</f>
        <v/>
      </c>
    </row>
    <row r="167" spans="1:17">
      <c r="A167" s="515" t="s">
        <v>1060</v>
      </c>
      <c r="B167" s="1290" t="s">
        <v>1080</v>
      </c>
      <c r="C167" s="1420" t="str">
        <f>IFERROR(IF(VLOOKUP($A167,'Energy sector'!$A$6:$AD$84,C$1,0)=0,"",VLOOKUP($A167,'Energy sector'!$A$6:$AD$84,C$1,0)),"")</f>
        <v>%</v>
      </c>
      <c r="D167" s="1418" t="str">
        <f>IFERROR(IF(VLOOKUP($A167,'Energy sector'!$A$6:$AD$84,D$1,0)=0,"",VLOOKUP($A167,'Energy sector'!$A$6:$AD$84,D$1,0)),"")</f>
        <v/>
      </c>
      <c r="E167" s="1418" t="str">
        <f>IFERROR(IF(VLOOKUP($A167,'Energy sector'!$A$6:$AD$84,E$1,0)=0,"",VLOOKUP($A167,'Energy sector'!$A$6:$AD$84,E$1,0)),"")</f>
        <v/>
      </c>
      <c r="F167" s="1418" t="str">
        <f>IFERROR(IF(VLOOKUP($A167,'Energy sector'!$A$6:$AD$84,F$1,0)=0,"",VLOOKUP($A167,'Energy sector'!$A$6:$AD$84,F$1,0)),"")</f>
        <v/>
      </c>
      <c r="G167" s="1418" t="str">
        <f>IFERROR(IF(VLOOKUP($A167,'Energy sector'!$A$6:$AD$84,G$1,0)=0,"",VLOOKUP($A167,'Energy sector'!$A$6:$AD$84,G$1,0)),"")</f>
        <v/>
      </c>
      <c r="H167" s="1418" t="str">
        <f>IFERROR(IF(VLOOKUP($A167,'Energy sector'!$A$6:$AD$84,H$1,0)=0,"",VLOOKUP($A167,'Energy sector'!$A$6:$AD$84,H$1,0)),"")</f>
        <v/>
      </c>
      <c r="I167" s="1418" t="str">
        <f>IFERROR(IF(VLOOKUP($A167,'Energy sector'!$A$6:$AD$84,I$1,0)=0,"",VLOOKUP($A167,'Energy sector'!$A$6:$AD$84,I$1,0)),"")</f>
        <v/>
      </c>
      <c r="J167" s="1418" t="str">
        <f>IFERROR(IF(VLOOKUP($A167,'Energy sector'!$A$6:$AD$84,J$1,0)=0,"",VLOOKUP($A167,'Energy sector'!$A$6:$AD$84,J$1,0)),"")</f>
        <v/>
      </c>
      <c r="K167" s="1418" t="str">
        <f>IFERROR(IF(VLOOKUP($A167,'Energy sector'!$A$6:$AD$84,K$1,0)=0,"",VLOOKUP($A167,'Energy sector'!$A$6:$AD$84,K$1,0)),"")</f>
        <v/>
      </c>
      <c r="L167" s="1418" t="str">
        <f>IFERROR(IF(VLOOKUP($A167,'Energy sector'!$A$6:$AD$84,L$1,0)=0,"",VLOOKUP($A167,'Energy sector'!$A$6:$AD$84,L$1,0)),"")</f>
        <v/>
      </c>
      <c r="M167" s="1418" t="str">
        <f>IFERROR(IF(VLOOKUP($A167,'Energy sector'!$A$6:$AD$84,M$1,0)=0,"",VLOOKUP($A167,'Energy sector'!$A$6:$AD$84,M$1,0)),"")</f>
        <v/>
      </c>
      <c r="N167" s="1418" t="str">
        <f>IFERROR(IF(VLOOKUP($A167,'Energy sector'!$A$6:$AD$84,N$1,0)=0,"",VLOOKUP($A167,'Energy sector'!$A$6:$AD$84,N$1,0)),"")</f>
        <v/>
      </c>
      <c r="O167" s="1418" t="str">
        <f>IFERROR(IF(VLOOKUP($A167,'Energy sector'!$A$6:$AD$84,O$1,0)=0,"",VLOOKUP($A167,'Energy sector'!$A$6:$AD$84,O$1,0)),"")</f>
        <v/>
      </c>
      <c r="P167" s="1418" t="str">
        <f>IFERROR(IF(VLOOKUP($A167,'Energy sector'!$A$6:$AD$84,P$1,0)=0,"",VLOOKUP($A167,'Energy sector'!$A$6:$AD$84,P$1,0)),"")</f>
        <v/>
      </c>
      <c r="Q167" s="1418" t="str">
        <f>IFERROR(IF(VLOOKUP($A167,'Energy sector'!$A$6:$AD$84,Q$1,0)=0,"",VLOOKUP($A167,'Energy sector'!$A$6:$AD$84,Q$1,0)),"")</f>
        <v/>
      </c>
    </row>
    <row r="168" spans="1:17">
      <c r="A168" s="515" t="s">
        <v>1379</v>
      </c>
      <c r="B168" s="1290" t="s">
        <v>1080</v>
      </c>
      <c r="C168" s="1420" t="str">
        <f>IFERROR(IF(VLOOKUP($A168,'Energy sector'!$A$6:$AD$84,C$1,0)=0,"",VLOOKUP($A168,'Energy sector'!$A$6:$AD$84,C$1,0)),"")</f>
        <v>%</v>
      </c>
      <c r="D168" s="1418" t="str">
        <f>IFERROR(IF(VLOOKUP($A168,'Energy sector'!$A$6:$AD$84,D$1,0)=0,"",VLOOKUP($A168,'Energy sector'!$A$6:$AD$84,D$1,0)),"")</f>
        <v/>
      </c>
      <c r="E168" s="1418" t="str">
        <f>IFERROR(IF(VLOOKUP($A168,'Energy sector'!$A$6:$AD$84,E$1,0)=0,"",VLOOKUP($A168,'Energy sector'!$A$6:$AD$84,E$1,0)),"")</f>
        <v/>
      </c>
      <c r="F168" s="1418" t="str">
        <f>IFERROR(IF(VLOOKUP($A168,'Energy sector'!$A$6:$AD$84,F$1,0)=0,"",VLOOKUP($A168,'Energy sector'!$A$6:$AD$84,F$1,0)),"")</f>
        <v/>
      </c>
      <c r="G168" s="1418" t="str">
        <f>IFERROR(IF(VLOOKUP($A168,'Energy sector'!$A$6:$AD$84,G$1,0)=0,"",VLOOKUP($A168,'Energy sector'!$A$6:$AD$84,G$1,0)),"")</f>
        <v/>
      </c>
      <c r="H168" s="1418" t="str">
        <f>IFERROR(IF(VLOOKUP($A168,'Energy sector'!$A$6:$AD$84,H$1,0)=0,"",VLOOKUP($A168,'Energy sector'!$A$6:$AD$84,H$1,0)),"")</f>
        <v/>
      </c>
      <c r="I168" s="1418" t="str">
        <f>IFERROR(IF(VLOOKUP($A168,'Energy sector'!$A$6:$AD$84,I$1,0)=0,"",VLOOKUP($A168,'Energy sector'!$A$6:$AD$84,I$1,0)),"")</f>
        <v/>
      </c>
      <c r="J168" s="1418" t="str">
        <f>IFERROR(IF(VLOOKUP($A168,'Energy sector'!$A$6:$AD$84,J$1,0)=0,"",VLOOKUP($A168,'Energy sector'!$A$6:$AD$84,J$1,0)),"")</f>
        <v/>
      </c>
      <c r="K168" s="1418" t="str">
        <f>IFERROR(IF(VLOOKUP($A168,'Energy sector'!$A$6:$AD$84,K$1,0)=0,"",VLOOKUP($A168,'Energy sector'!$A$6:$AD$84,K$1,0)),"")</f>
        <v/>
      </c>
      <c r="L168" s="1418" t="str">
        <f>IFERROR(IF(VLOOKUP($A168,'Energy sector'!$A$6:$AD$84,L$1,0)=0,"",VLOOKUP($A168,'Energy sector'!$A$6:$AD$84,L$1,0)),"")</f>
        <v/>
      </c>
      <c r="M168" s="1418" t="str">
        <f>IFERROR(IF(VLOOKUP($A168,'Energy sector'!$A$6:$AD$84,M$1,0)=0,"",VLOOKUP($A168,'Energy sector'!$A$6:$AD$84,M$1,0)),"")</f>
        <v/>
      </c>
      <c r="N168" s="1418" t="str">
        <f>IFERROR(IF(VLOOKUP($A168,'Energy sector'!$A$6:$AD$84,N$1,0)=0,"",VLOOKUP($A168,'Energy sector'!$A$6:$AD$84,N$1,0)),"")</f>
        <v/>
      </c>
      <c r="O168" s="1418" t="str">
        <f>IFERROR(IF(VLOOKUP($A168,'Energy sector'!$A$6:$AD$84,O$1,0)=0,"",VLOOKUP($A168,'Energy sector'!$A$6:$AD$84,O$1,0)),"")</f>
        <v/>
      </c>
      <c r="P168" s="1418" t="str">
        <f>IFERROR(IF(VLOOKUP($A168,'Energy sector'!$A$6:$AD$84,P$1,0)=0,"",VLOOKUP($A168,'Energy sector'!$A$6:$AD$84,P$1,0)),"")</f>
        <v/>
      </c>
      <c r="Q168" s="1418" t="str">
        <f>IFERROR(IF(VLOOKUP($A168,'Energy sector'!$A$6:$AD$84,Q$1,0)=0,"",VLOOKUP($A168,'Energy sector'!$A$6:$AD$84,Q$1,0)),"")</f>
        <v/>
      </c>
    </row>
    <row r="169" spans="1:17">
      <c r="A169" s="515" t="s">
        <v>1380</v>
      </c>
      <c r="B169" s="1290" t="s">
        <v>1080</v>
      </c>
      <c r="C169" s="1420" t="str">
        <f>IFERROR(IF(VLOOKUP($A169,'Energy sector'!$A$6:$AD$84,C$1,0)=0,"",VLOOKUP($A169,'Energy sector'!$A$6:$AD$84,C$1,0)),"")</f>
        <v>%</v>
      </c>
      <c r="D169" s="1418" t="str">
        <f>IFERROR(IF(VLOOKUP($A169,'Energy sector'!$A$6:$AD$84,D$1,0)=0,"",VLOOKUP($A169,'Energy sector'!$A$6:$AD$84,D$1,0)),"")</f>
        <v/>
      </c>
      <c r="E169" s="1418" t="str">
        <f>IFERROR(IF(VLOOKUP($A169,'Energy sector'!$A$6:$AD$84,E$1,0)=0,"",VLOOKUP($A169,'Energy sector'!$A$6:$AD$84,E$1,0)),"")</f>
        <v/>
      </c>
      <c r="F169" s="1418" t="str">
        <f>IFERROR(IF(VLOOKUP($A169,'Energy sector'!$A$6:$AD$84,F$1,0)=0,"",VLOOKUP($A169,'Energy sector'!$A$6:$AD$84,F$1,0)),"")</f>
        <v/>
      </c>
      <c r="G169" s="1418" t="str">
        <f>IFERROR(IF(VLOOKUP($A169,'Energy sector'!$A$6:$AD$84,G$1,0)=0,"",VLOOKUP($A169,'Energy sector'!$A$6:$AD$84,G$1,0)),"")</f>
        <v/>
      </c>
      <c r="H169" s="1418" t="str">
        <f>IFERROR(IF(VLOOKUP($A169,'Energy sector'!$A$6:$AD$84,H$1,0)=0,"",VLOOKUP($A169,'Energy sector'!$A$6:$AD$84,H$1,0)),"")</f>
        <v/>
      </c>
      <c r="I169" s="1418" t="str">
        <f>IFERROR(IF(VLOOKUP($A169,'Energy sector'!$A$6:$AD$84,I$1,0)=0,"",VLOOKUP($A169,'Energy sector'!$A$6:$AD$84,I$1,0)),"")</f>
        <v/>
      </c>
      <c r="J169" s="1418" t="str">
        <f>IFERROR(IF(VLOOKUP($A169,'Energy sector'!$A$6:$AD$84,J$1,0)=0,"",VLOOKUP($A169,'Energy sector'!$A$6:$AD$84,J$1,0)),"")</f>
        <v/>
      </c>
      <c r="K169" s="1418" t="str">
        <f>IFERROR(IF(VLOOKUP($A169,'Energy sector'!$A$6:$AD$84,K$1,0)=0,"",VLOOKUP($A169,'Energy sector'!$A$6:$AD$84,K$1,0)),"")</f>
        <v/>
      </c>
      <c r="L169" s="1418" t="str">
        <f>IFERROR(IF(VLOOKUP($A169,'Energy sector'!$A$6:$AD$84,L$1,0)=0,"",VLOOKUP($A169,'Energy sector'!$A$6:$AD$84,L$1,0)),"")</f>
        <v/>
      </c>
      <c r="M169" s="1418" t="str">
        <f>IFERROR(IF(VLOOKUP($A169,'Energy sector'!$A$6:$AD$84,M$1,0)=0,"",VLOOKUP($A169,'Energy sector'!$A$6:$AD$84,M$1,0)),"")</f>
        <v/>
      </c>
      <c r="N169" s="1418" t="str">
        <f>IFERROR(IF(VLOOKUP($A169,'Energy sector'!$A$6:$AD$84,N$1,0)=0,"",VLOOKUP($A169,'Energy sector'!$A$6:$AD$84,N$1,0)),"")</f>
        <v/>
      </c>
      <c r="O169" s="1418" t="str">
        <f>IFERROR(IF(VLOOKUP($A169,'Energy sector'!$A$6:$AD$84,O$1,0)=0,"",VLOOKUP($A169,'Energy sector'!$A$6:$AD$84,O$1,0)),"")</f>
        <v/>
      </c>
      <c r="P169" s="1418" t="str">
        <f>IFERROR(IF(VLOOKUP($A169,'Energy sector'!$A$6:$AD$84,P$1,0)=0,"",VLOOKUP($A169,'Energy sector'!$A$6:$AD$84,P$1,0)),"")</f>
        <v/>
      </c>
      <c r="Q169" s="1418" t="str">
        <f>IFERROR(IF(VLOOKUP($A169,'Energy sector'!$A$6:$AD$84,Q$1,0)=0,"",VLOOKUP($A169,'Energy sector'!$A$6:$AD$84,Q$1,0)),"")</f>
        <v/>
      </c>
    </row>
    <row r="170" spans="1:17">
      <c r="A170" s="515" t="s">
        <v>1381</v>
      </c>
      <c r="B170" s="1290" t="s">
        <v>1080</v>
      </c>
      <c r="C170" s="1420" t="str">
        <f>IFERROR(IF(VLOOKUP($A170,'Energy sector'!$A$6:$AD$84,C$1,0)=0,"",VLOOKUP($A170,'Energy sector'!$A$6:$AD$84,C$1,0)),"")</f>
        <v>%</v>
      </c>
      <c r="D170" s="1418" t="str">
        <f>IFERROR(IF(VLOOKUP($A170,'Energy sector'!$A$6:$AD$84,D$1,0)=0,"",VLOOKUP($A170,'Energy sector'!$A$6:$AD$84,D$1,0)),"")</f>
        <v/>
      </c>
      <c r="E170" s="1418" t="str">
        <f>IFERROR(IF(VLOOKUP($A170,'Energy sector'!$A$6:$AD$84,E$1,0)=0,"",VLOOKUP($A170,'Energy sector'!$A$6:$AD$84,E$1,0)),"")</f>
        <v/>
      </c>
      <c r="F170" s="1418" t="str">
        <f>IFERROR(IF(VLOOKUP($A170,'Energy sector'!$A$6:$AD$84,F$1,0)=0,"",VLOOKUP($A170,'Energy sector'!$A$6:$AD$84,F$1,0)),"")</f>
        <v/>
      </c>
      <c r="G170" s="1418" t="str">
        <f>IFERROR(IF(VLOOKUP($A170,'Energy sector'!$A$6:$AD$84,G$1,0)=0,"",VLOOKUP($A170,'Energy sector'!$A$6:$AD$84,G$1,0)),"")</f>
        <v/>
      </c>
      <c r="H170" s="1418" t="str">
        <f>IFERROR(IF(VLOOKUP($A170,'Energy sector'!$A$6:$AD$84,H$1,0)=0,"",VLOOKUP($A170,'Energy sector'!$A$6:$AD$84,H$1,0)),"")</f>
        <v/>
      </c>
      <c r="I170" s="1418" t="str">
        <f>IFERROR(IF(VLOOKUP($A170,'Energy sector'!$A$6:$AD$84,I$1,0)=0,"",VLOOKUP($A170,'Energy sector'!$A$6:$AD$84,I$1,0)),"")</f>
        <v/>
      </c>
      <c r="J170" s="1418" t="str">
        <f>IFERROR(IF(VLOOKUP($A170,'Energy sector'!$A$6:$AD$84,J$1,0)=0,"",VLOOKUP($A170,'Energy sector'!$A$6:$AD$84,J$1,0)),"")</f>
        <v/>
      </c>
      <c r="K170" s="1418" t="str">
        <f>IFERROR(IF(VLOOKUP($A170,'Energy sector'!$A$6:$AD$84,K$1,0)=0,"",VLOOKUP($A170,'Energy sector'!$A$6:$AD$84,K$1,0)),"")</f>
        <v/>
      </c>
      <c r="L170" s="1418" t="str">
        <f>IFERROR(IF(VLOOKUP($A170,'Energy sector'!$A$6:$AD$84,L$1,0)=0,"",VLOOKUP($A170,'Energy sector'!$A$6:$AD$84,L$1,0)),"")</f>
        <v/>
      </c>
      <c r="M170" s="1418" t="str">
        <f>IFERROR(IF(VLOOKUP($A170,'Energy sector'!$A$6:$AD$84,M$1,0)=0,"",VLOOKUP($A170,'Energy sector'!$A$6:$AD$84,M$1,0)),"")</f>
        <v/>
      </c>
      <c r="N170" s="1418" t="str">
        <f>IFERROR(IF(VLOOKUP($A170,'Energy sector'!$A$6:$AD$84,N$1,0)=0,"",VLOOKUP($A170,'Energy sector'!$A$6:$AD$84,N$1,0)),"")</f>
        <v/>
      </c>
      <c r="O170" s="1418" t="str">
        <f>IFERROR(IF(VLOOKUP($A170,'Energy sector'!$A$6:$AD$84,O$1,0)=0,"",VLOOKUP($A170,'Energy sector'!$A$6:$AD$84,O$1,0)),"")</f>
        <v/>
      </c>
      <c r="P170" s="1418" t="str">
        <f>IFERROR(IF(VLOOKUP($A170,'Energy sector'!$A$6:$AD$84,P$1,0)=0,"",VLOOKUP($A170,'Energy sector'!$A$6:$AD$84,P$1,0)),"")</f>
        <v/>
      </c>
      <c r="Q170" s="1418" t="str">
        <f>IFERROR(IF(VLOOKUP($A170,'Energy sector'!$A$6:$AD$84,Q$1,0)=0,"",VLOOKUP($A170,'Energy sector'!$A$6:$AD$84,Q$1,0)),"")</f>
        <v/>
      </c>
    </row>
    <row r="171" spans="1:17">
      <c r="A171" s="1296" t="s">
        <v>581</v>
      </c>
      <c r="B171" s="1290" t="s">
        <v>1080</v>
      </c>
      <c r="C171" s="1420" t="str">
        <f>IFERROR(IF(VLOOKUP($A171,Industry!$A$4:$AE$442,C$1,0)=0,"",VLOOKUP($A171,Industry!$A$4:$AE$442,C$1,0)),"")</f>
        <v>xxx=100</v>
      </c>
      <c r="D171" s="1418" t="str">
        <f>IFERROR(IF(VLOOKUP($A171,Industry!$A$4:$AE$442,D$1,0)=0,"",VLOOKUP($A171,Industry!$A$4:$AE$442,D$1,0)),"")</f>
        <v/>
      </c>
      <c r="E171" s="1418" t="str">
        <f>IFERROR(IF(VLOOKUP($A171,Industry!$A$4:$AE$442,E$1,0)=0,"",VLOOKUP($A171,Industry!$A$4:$AE$442,E$1,0)),"")</f>
        <v/>
      </c>
      <c r="F171" s="1418" t="str">
        <f>IFERROR(IF(VLOOKUP($A171,Industry!$A$4:$AE$442,F$1,0)=0,"",VLOOKUP($A171,Industry!$A$4:$AE$442,F$1,0)),"")</f>
        <v/>
      </c>
      <c r="G171" s="1418" t="str">
        <f>IFERROR(IF(VLOOKUP($A171,Industry!$A$4:$AE$442,G$1,0)=0,"",VLOOKUP($A171,Industry!$A$4:$AE$442,G$1,0)),"")</f>
        <v/>
      </c>
      <c r="H171" s="1418" t="str">
        <f>IFERROR(IF(VLOOKUP($A171,Industry!$A$4:$AE$442,H$1,0)=0,"",VLOOKUP($A171,Industry!$A$4:$AE$442,H$1,0)),"")</f>
        <v/>
      </c>
      <c r="I171" s="1418" t="str">
        <f>IFERROR(IF(VLOOKUP($A171,Industry!$A$4:$AE$442,I$1,0)=0,"",VLOOKUP($A171,Industry!$A$4:$AE$442,I$1,0)),"")</f>
        <v/>
      </c>
      <c r="J171" s="1418" t="str">
        <f>IFERROR(IF(VLOOKUP($A171,Industry!$A$4:$AE$442,J$1,0)=0,"",VLOOKUP($A171,Industry!$A$4:$AE$442,J$1,0)),"")</f>
        <v/>
      </c>
      <c r="K171" s="1418" t="str">
        <f>IFERROR(IF(VLOOKUP($A171,Industry!$A$4:$AE$442,K$1,0)=0,"",VLOOKUP($A171,Industry!$A$4:$AE$442,K$1,0)),"")</f>
        <v/>
      </c>
      <c r="L171" s="1418" t="str">
        <f>IFERROR(IF(VLOOKUP($A171,Industry!$A$4:$AE$442,L$1,0)=0,"",VLOOKUP($A171,Industry!$A$4:$AE$442,L$1,0)),"")</f>
        <v/>
      </c>
      <c r="M171" s="1418" t="str">
        <f>IFERROR(IF(VLOOKUP($A171,Industry!$A$4:$AE$442,M$1,0)=0,"",VLOOKUP($A171,Industry!$A$4:$AE$442,M$1,0)),"")</f>
        <v/>
      </c>
      <c r="N171" s="1418" t="str">
        <f>IFERROR(IF(VLOOKUP($A171,Industry!$A$4:$AE$442,N$1,0)=0,"",VLOOKUP($A171,Industry!$A$4:$AE$442,N$1,0)),"")</f>
        <v/>
      </c>
      <c r="O171" s="1418" t="str">
        <f>IFERROR(IF(VLOOKUP($A171,Industry!$A$4:$AE$442,O$1,0)=0,"",VLOOKUP($A171,Industry!$A$4:$AE$442,O$1,0)),"")</f>
        <v/>
      </c>
      <c r="P171" s="1418" t="str">
        <f>IFERROR(IF(VLOOKUP($A171,Industry!$A$4:$AE$442,P$1,0)=0,"",VLOOKUP($A171,Industry!$A$4:$AE$442,P$1,0)),"")</f>
        <v/>
      </c>
      <c r="Q171" s="1418" t="str">
        <f>IFERROR(IF(VLOOKUP($A171,Industry!$A$4:$AE$442,Q$1,0)=0,"",VLOOKUP($A171,Industry!$A$4:$AE$442,Q$1,0)),"")</f>
        <v/>
      </c>
    </row>
    <row r="172" spans="1:17">
      <c r="A172" s="1296" t="s">
        <v>582</v>
      </c>
      <c r="B172" s="1290" t="s">
        <v>1080</v>
      </c>
      <c r="C172" s="1420" t="str">
        <f>IFERROR(IF(VLOOKUP($A172,Industry!$A$4:$AE$442,C$1,0)=0,"",VLOOKUP($A172,Industry!$A$4:$AE$442,C$1,0)),"")</f>
        <v>xxx=100</v>
      </c>
      <c r="D172" s="1418" t="str">
        <f>IFERROR(IF(VLOOKUP($A172,Industry!$A$4:$AE$442,D$1,0)=0,"",VLOOKUP($A172,Industry!$A$4:$AE$442,D$1,0)),"")</f>
        <v/>
      </c>
      <c r="E172" s="1418" t="str">
        <f>IFERROR(IF(VLOOKUP($A172,Industry!$A$4:$AE$442,E$1,0)=0,"",VLOOKUP($A172,Industry!$A$4:$AE$442,E$1,0)),"")</f>
        <v/>
      </c>
      <c r="F172" s="1418" t="str">
        <f>IFERROR(IF(VLOOKUP($A172,Industry!$A$4:$AE$442,F$1,0)=0,"",VLOOKUP($A172,Industry!$A$4:$AE$442,F$1,0)),"")</f>
        <v/>
      </c>
      <c r="G172" s="1418" t="str">
        <f>IFERROR(IF(VLOOKUP($A172,Industry!$A$4:$AE$442,G$1,0)=0,"",VLOOKUP($A172,Industry!$A$4:$AE$442,G$1,0)),"")</f>
        <v/>
      </c>
      <c r="H172" s="1418" t="str">
        <f>IFERROR(IF(VLOOKUP($A172,Industry!$A$4:$AE$442,H$1,0)=0,"",VLOOKUP($A172,Industry!$A$4:$AE$442,H$1,0)),"")</f>
        <v/>
      </c>
      <c r="I172" s="1418" t="str">
        <f>IFERROR(IF(VLOOKUP($A172,Industry!$A$4:$AE$442,I$1,0)=0,"",VLOOKUP($A172,Industry!$A$4:$AE$442,I$1,0)),"")</f>
        <v/>
      </c>
      <c r="J172" s="1418" t="str">
        <f>IFERROR(IF(VLOOKUP($A172,Industry!$A$4:$AE$442,J$1,0)=0,"",VLOOKUP($A172,Industry!$A$4:$AE$442,J$1,0)),"")</f>
        <v/>
      </c>
      <c r="K172" s="1418" t="str">
        <f>IFERROR(IF(VLOOKUP($A172,Industry!$A$4:$AE$442,K$1,0)=0,"",VLOOKUP($A172,Industry!$A$4:$AE$442,K$1,0)),"")</f>
        <v/>
      </c>
      <c r="L172" s="1418" t="str">
        <f>IFERROR(IF(VLOOKUP($A172,Industry!$A$4:$AE$442,L$1,0)=0,"",VLOOKUP($A172,Industry!$A$4:$AE$442,L$1,0)),"")</f>
        <v/>
      </c>
      <c r="M172" s="1418" t="str">
        <f>IFERROR(IF(VLOOKUP($A172,Industry!$A$4:$AE$442,M$1,0)=0,"",VLOOKUP($A172,Industry!$A$4:$AE$442,M$1,0)),"")</f>
        <v/>
      </c>
      <c r="N172" s="1418" t="str">
        <f>IFERROR(IF(VLOOKUP($A172,Industry!$A$4:$AE$442,N$1,0)=0,"",VLOOKUP($A172,Industry!$A$4:$AE$442,N$1,0)),"")</f>
        <v/>
      </c>
      <c r="O172" s="1418" t="str">
        <f>IFERROR(IF(VLOOKUP($A172,Industry!$A$4:$AE$442,O$1,0)=0,"",VLOOKUP($A172,Industry!$A$4:$AE$442,O$1,0)),"")</f>
        <v/>
      </c>
      <c r="P172" s="1418" t="str">
        <f>IFERROR(IF(VLOOKUP($A172,Industry!$A$4:$AE$442,P$1,0)=0,"",VLOOKUP($A172,Industry!$A$4:$AE$442,P$1,0)),"")</f>
        <v/>
      </c>
      <c r="Q172" s="1418" t="str">
        <f>IFERROR(IF(VLOOKUP($A172,Industry!$A$4:$AE$442,Q$1,0)=0,"",VLOOKUP($A172,Industry!$A$4:$AE$442,Q$1,0)),"")</f>
        <v/>
      </c>
    </row>
    <row r="173" spans="1:17">
      <c r="A173" s="1296" t="s">
        <v>583</v>
      </c>
      <c r="B173" s="1290" t="s">
        <v>1080</v>
      </c>
      <c r="C173" s="1420" t="str">
        <f>IFERROR(IF(VLOOKUP($A173,Industry!$A$4:$AE$442,C$1,0)=0,"",VLOOKUP($A173,Industry!$A$4:$AE$442,C$1,0)),"")</f>
        <v>xxx=100</v>
      </c>
      <c r="D173" s="1418" t="str">
        <f>IFERROR(IF(VLOOKUP($A173,Industry!$A$4:$AE$442,D$1,0)=0,"",VLOOKUP($A173,Industry!$A$4:$AE$442,D$1,0)),"")</f>
        <v/>
      </c>
      <c r="E173" s="1418" t="str">
        <f>IFERROR(IF(VLOOKUP($A173,Industry!$A$4:$AE$442,E$1,0)=0,"",VLOOKUP($A173,Industry!$A$4:$AE$442,E$1,0)),"")</f>
        <v/>
      </c>
      <c r="F173" s="1418" t="str">
        <f>IFERROR(IF(VLOOKUP($A173,Industry!$A$4:$AE$442,F$1,0)=0,"",VLOOKUP($A173,Industry!$A$4:$AE$442,F$1,0)),"")</f>
        <v/>
      </c>
      <c r="G173" s="1418" t="str">
        <f>IFERROR(IF(VLOOKUP($A173,Industry!$A$4:$AE$442,G$1,0)=0,"",VLOOKUP($A173,Industry!$A$4:$AE$442,G$1,0)),"")</f>
        <v/>
      </c>
      <c r="H173" s="1418" t="str">
        <f>IFERROR(IF(VLOOKUP($A173,Industry!$A$4:$AE$442,H$1,0)=0,"",VLOOKUP($A173,Industry!$A$4:$AE$442,H$1,0)),"")</f>
        <v/>
      </c>
      <c r="I173" s="1418" t="str">
        <f>IFERROR(IF(VLOOKUP($A173,Industry!$A$4:$AE$442,I$1,0)=0,"",VLOOKUP($A173,Industry!$A$4:$AE$442,I$1,0)),"")</f>
        <v/>
      </c>
      <c r="J173" s="1418" t="str">
        <f>IFERROR(IF(VLOOKUP($A173,Industry!$A$4:$AE$442,J$1,0)=0,"",VLOOKUP($A173,Industry!$A$4:$AE$442,J$1,0)),"")</f>
        <v/>
      </c>
      <c r="K173" s="1418" t="str">
        <f>IFERROR(IF(VLOOKUP($A173,Industry!$A$4:$AE$442,K$1,0)=0,"",VLOOKUP($A173,Industry!$A$4:$AE$442,K$1,0)),"")</f>
        <v/>
      </c>
      <c r="L173" s="1418" t="str">
        <f>IFERROR(IF(VLOOKUP($A173,Industry!$A$4:$AE$442,L$1,0)=0,"",VLOOKUP($A173,Industry!$A$4:$AE$442,L$1,0)),"")</f>
        <v/>
      </c>
      <c r="M173" s="1418" t="str">
        <f>IFERROR(IF(VLOOKUP($A173,Industry!$A$4:$AE$442,M$1,0)=0,"",VLOOKUP($A173,Industry!$A$4:$AE$442,M$1,0)),"")</f>
        <v/>
      </c>
      <c r="N173" s="1418" t="str">
        <f>IFERROR(IF(VLOOKUP($A173,Industry!$A$4:$AE$442,N$1,0)=0,"",VLOOKUP($A173,Industry!$A$4:$AE$442,N$1,0)),"")</f>
        <v/>
      </c>
      <c r="O173" s="1418" t="str">
        <f>IFERROR(IF(VLOOKUP($A173,Industry!$A$4:$AE$442,O$1,0)=0,"",VLOOKUP($A173,Industry!$A$4:$AE$442,O$1,0)),"")</f>
        <v/>
      </c>
      <c r="P173" s="1418" t="str">
        <f>IFERROR(IF(VLOOKUP($A173,Industry!$A$4:$AE$442,P$1,0)=0,"",VLOOKUP($A173,Industry!$A$4:$AE$442,P$1,0)),"")</f>
        <v/>
      </c>
      <c r="Q173" s="1418" t="str">
        <f>IFERROR(IF(VLOOKUP($A173,Industry!$A$4:$AE$442,Q$1,0)=0,"",VLOOKUP($A173,Industry!$A$4:$AE$442,Q$1,0)),"")</f>
        <v/>
      </c>
    </row>
    <row r="174" spans="1:17">
      <c r="A174" s="1296" t="s">
        <v>584</v>
      </c>
      <c r="B174" s="1290" t="s">
        <v>1080</v>
      </c>
      <c r="C174" s="1420" t="str">
        <f>IFERROR(IF(VLOOKUP($A174,Industry!$A$4:$AE$442,C$1,0)=0,"",VLOOKUP($A174,Industry!$A$4:$AE$442,C$1,0)),"")</f>
        <v>xxx=100</v>
      </c>
      <c r="D174" s="1418" t="str">
        <f>IFERROR(IF(VLOOKUP($A174,Industry!$A$4:$AE$442,D$1,0)=0,"",VLOOKUP($A174,Industry!$A$4:$AE$442,D$1,0)),"")</f>
        <v/>
      </c>
      <c r="E174" s="1418" t="str">
        <f>IFERROR(IF(VLOOKUP($A174,Industry!$A$4:$AE$442,E$1,0)=0,"",VLOOKUP($A174,Industry!$A$4:$AE$442,E$1,0)),"")</f>
        <v/>
      </c>
      <c r="F174" s="1418" t="str">
        <f>IFERROR(IF(VLOOKUP($A174,Industry!$A$4:$AE$442,F$1,0)=0,"",VLOOKUP($A174,Industry!$A$4:$AE$442,F$1,0)),"")</f>
        <v/>
      </c>
      <c r="G174" s="1418" t="str">
        <f>IFERROR(IF(VLOOKUP($A174,Industry!$A$4:$AE$442,G$1,0)=0,"",VLOOKUP($A174,Industry!$A$4:$AE$442,G$1,0)),"")</f>
        <v/>
      </c>
      <c r="H174" s="1418" t="str">
        <f>IFERROR(IF(VLOOKUP($A174,Industry!$A$4:$AE$442,H$1,0)=0,"",VLOOKUP($A174,Industry!$A$4:$AE$442,H$1,0)),"")</f>
        <v/>
      </c>
      <c r="I174" s="1418" t="str">
        <f>IFERROR(IF(VLOOKUP($A174,Industry!$A$4:$AE$442,I$1,0)=0,"",VLOOKUP($A174,Industry!$A$4:$AE$442,I$1,0)),"")</f>
        <v/>
      </c>
      <c r="J174" s="1418" t="str">
        <f>IFERROR(IF(VLOOKUP($A174,Industry!$A$4:$AE$442,J$1,0)=0,"",VLOOKUP($A174,Industry!$A$4:$AE$442,J$1,0)),"")</f>
        <v/>
      </c>
      <c r="K174" s="1418" t="str">
        <f>IFERROR(IF(VLOOKUP($A174,Industry!$A$4:$AE$442,K$1,0)=0,"",VLOOKUP($A174,Industry!$A$4:$AE$442,K$1,0)),"")</f>
        <v/>
      </c>
      <c r="L174" s="1418" t="str">
        <f>IFERROR(IF(VLOOKUP($A174,Industry!$A$4:$AE$442,L$1,0)=0,"",VLOOKUP($A174,Industry!$A$4:$AE$442,L$1,0)),"")</f>
        <v/>
      </c>
      <c r="M174" s="1418" t="str">
        <f>IFERROR(IF(VLOOKUP($A174,Industry!$A$4:$AE$442,M$1,0)=0,"",VLOOKUP($A174,Industry!$A$4:$AE$442,M$1,0)),"")</f>
        <v/>
      </c>
      <c r="N174" s="1418" t="str">
        <f>IFERROR(IF(VLOOKUP($A174,Industry!$A$4:$AE$442,N$1,0)=0,"",VLOOKUP($A174,Industry!$A$4:$AE$442,N$1,0)),"")</f>
        <v/>
      </c>
      <c r="O174" s="1418" t="str">
        <f>IFERROR(IF(VLOOKUP($A174,Industry!$A$4:$AE$442,O$1,0)=0,"",VLOOKUP($A174,Industry!$A$4:$AE$442,O$1,0)),"")</f>
        <v/>
      </c>
      <c r="P174" s="1418" t="str">
        <f>IFERROR(IF(VLOOKUP($A174,Industry!$A$4:$AE$442,P$1,0)=0,"",VLOOKUP($A174,Industry!$A$4:$AE$442,P$1,0)),"")</f>
        <v/>
      </c>
      <c r="Q174" s="1418" t="str">
        <f>IFERROR(IF(VLOOKUP($A174,Industry!$A$4:$AE$442,Q$1,0)=0,"",VLOOKUP($A174,Industry!$A$4:$AE$442,Q$1,0)),"")</f>
        <v/>
      </c>
    </row>
    <row r="175" spans="1:17">
      <c r="A175" s="1296" t="s">
        <v>585</v>
      </c>
      <c r="B175" s="1290" t="s">
        <v>1080</v>
      </c>
      <c r="C175" s="1420" t="str">
        <f>IFERROR(IF(VLOOKUP($A175,Industry!$A$4:$AE$442,C$1,0)=0,"",VLOOKUP($A175,Industry!$A$4:$AE$442,C$1,0)),"")</f>
        <v>xxx=100</v>
      </c>
      <c r="D175" s="1418" t="str">
        <f>IFERROR(IF(VLOOKUP($A175,Industry!$A$4:$AE$442,D$1,0)=0,"",VLOOKUP($A175,Industry!$A$4:$AE$442,D$1,0)),"")</f>
        <v/>
      </c>
      <c r="E175" s="1418" t="str">
        <f>IFERROR(IF(VLOOKUP($A175,Industry!$A$4:$AE$442,E$1,0)=0,"",VLOOKUP($A175,Industry!$A$4:$AE$442,E$1,0)),"")</f>
        <v/>
      </c>
      <c r="F175" s="1418" t="str">
        <f>IFERROR(IF(VLOOKUP($A175,Industry!$A$4:$AE$442,F$1,0)=0,"",VLOOKUP($A175,Industry!$A$4:$AE$442,F$1,0)),"")</f>
        <v/>
      </c>
      <c r="G175" s="1418" t="str">
        <f>IFERROR(IF(VLOOKUP($A175,Industry!$A$4:$AE$442,G$1,0)=0,"",VLOOKUP($A175,Industry!$A$4:$AE$442,G$1,0)),"")</f>
        <v/>
      </c>
      <c r="H175" s="1418" t="str">
        <f>IFERROR(IF(VLOOKUP($A175,Industry!$A$4:$AE$442,H$1,0)=0,"",VLOOKUP($A175,Industry!$A$4:$AE$442,H$1,0)),"")</f>
        <v/>
      </c>
      <c r="I175" s="1418" t="str">
        <f>IFERROR(IF(VLOOKUP($A175,Industry!$A$4:$AE$442,I$1,0)=0,"",VLOOKUP($A175,Industry!$A$4:$AE$442,I$1,0)),"")</f>
        <v/>
      </c>
      <c r="J175" s="1418" t="str">
        <f>IFERROR(IF(VLOOKUP($A175,Industry!$A$4:$AE$442,J$1,0)=0,"",VLOOKUP($A175,Industry!$A$4:$AE$442,J$1,0)),"")</f>
        <v/>
      </c>
      <c r="K175" s="1418" t="str">
        <f>IFERROR(IF(VLOOKUP($A175,Industry!$A$4:$AE$442,K$1,0)=0,"",VLOOKUP($A175,Industry!$A$4:$AE$442,K$1,0)),"")</f>
        <v/>
      </c>
      <c r="L175" s="1418" t="str">
        <f>IFERROR(IF(VLOOKUP($A175,Industry!$A$4:$AE$442,L$1,0)=0,"",VLOOKUP($A175,Industry!$A$4:$AE$442,L$1,0)),"")</f>
        <v/>
      </c>
      <c r="M175" s="1418" t="str">
        <f>IFERROR(IF(VLOOKUP($A175,Industry!$A$4:$AE$442,M$1,0)=0,"",VLOOKUP($A175,Industry!$A$4:$AE$442,M$1,0)),"")</f>
        <v/>
      </c>
      <c r="N175" s="1418" t="str">
        <f>IFERROR(IF(VLOOKUP($A175,Industry!$A$4:$AE$442,N$1,0)=0,"",VLOOKUP($A175,Industry!$A$4:$AE$442,N$1,0)),"")</f>
        <v/>
      </c>
      <c r="O175" s="1418" t="str">
        <f>IFERROR(IF(VLOOKUP($A175,Industry!$A$4:$AE$442,O$1,0)=0,"",VLOOKUP($A175,Industry!$A$4:$AE$442,O$1,0)),"")</f>
        <v/>
      </c>
      <c r="P175" s="1418" t="str">
        <f>IFERROR(IF(VLOOKUP($A175,Industry!$A$4:$AE$442,P$1,0)=0,"",VLOOKUP($A175,Industry!$A$4:$AE$442,P$1,0)),"")</f>
        <v/>
      </c>
      <c r="Q175" s="1418" t="str">
        <f>IFERROR(IF(VLOOKUP($A175,Industry!$A$4:$AE$442,Q$1,0)=0,"",VLOOKUP($A175,Industry!$A$4:$AE$442,Q$1,0)),"")</f>
        <v/>
      </c>
    </row>
    <row r="176" spans="1:17">
      <c r="A176" s="1296" t="s">
        <v>363</v>
      </c>
      <c r="B176" s="1290" t="s">
        <v>1080</v>
      </c>
      <c r="C176" s="1420" t="str">
        <f>IFERROR(IF(VLOOKUP($A176,Industry!$A$4:$AE$442,C$1,0)=0,"",VLOOKUP($A176,Industry!$A$4:$AE$442,C$1,0)),"")</f>
        <v>xxx=100</v>
      </c>
      <c r="D176" s="1418" t="str">
        <f>IFERROR(IF(VLOOKUP($A176,Industry!$A$4:$AE$442,D$1,0)=0,"",VLOOKUP($A176,Industry!$A$4:$AE$442,D$1,0)),"")</f>
        <v/>
      </c>
      <c r="E176" s="1418" t="str">
        <f>IFERROR(IF(VLOOKUP($A176,Industry!$A$4:$AE$442,E$1,0)=0,"",VLOOKUP($A176,Industry!$A$4:$AE$442,E$1,0)),"")</f>
        <v/>
      </c>
      <c r="F176" s="1418" t="str">
        <f>IFERROR(IF(VLOOKUP($A176,Industry!$A$4:$AE$442,F$1,0)=0,"",VLOOKUP($A176,Industry!$A$4:$AE$442,F$1,0)),"")</f>
        <v/>
      </c>
      <c r="G176" s="1418" t="str">
        <f>IFERROR(IF(VLOOKUP($A176,Industry!$A$4:$AE$442,G$1,0)=0,"",VLOOKUP($A176,Industry!$A$4:$AE$442,G$1,0)),"")</f>
        <v/>
      </c>
      <c r="H176" s="1418" t="str">
        <f>IFERROR(IF(VLOOKUP($A176,Industry!$A$4:$AE$442,H$1,0)=0,"",VLOOKUP($A176,Industry!$A$4:$AE$442,H$1,0)),"")</f>
        <v/>
      </c>
      <c r="I176" s="1418" t="str">
        <f>IFERROR(IF(VLOOKUP($A176,Industry!$A$4:$AE$442,I$1,0)=0,"",VLOOKUP($A176,Industry!$A$4:$AE$442,I$1,0)),"")</f>
        <v/>
      </c>
      <c r="J176" s="1418" t="str">
        <f>IFERROR(IF(VLOOKUP($A176,Industry!$A$4:$AE$442,J$1,0)=0,"",VLOOKUP($A176,Industry!$A$4:$AE$442,J$1,0)),"")</f>
        <v/>
      </c>
      <c r="K176" s="1418" t="str">
        <f>IFERROR(IF(VLOOKUP($A176,Industry!$A$4:$AE$442,K$1,0)=0,"",VLOOKUP($A176,Industry!$A$4:$AE$442,K$1,0)),"")</f>
        <v/>
      </c>
      <c r="L176" s="1418" t="str">
        <f>IFERROR(IF(VLOOKUP($A176,Industry!$A$4:$AE$442,L$1,0)=0,"",VLOOKUP($A176,Industry!$A$4:$AE$442,L$1,0)),"")</f>
        <v/>
      </c>
      <c r="M176" s="1418" t="str">
        <f>IFERROR(IF(VLOOKUP($A176,Industry!$A$4:$AE$442,M$1,0)=0,"",VLOOKUP($A176,Industry!$A$4:$AE$442,M$1,0)),"")</f>
        <v/>
      </c>
      <c r="N176" s="1418" t="str">
        <f>IFERROR(IF(VLOOKUP($A176,Industry!$A$4:$AE$442,N$1,0)=0,"",VLOOKUP($A176,Industry!$A$4:$AE$442,N$1,0)),"")</f>
        <v/>
      </c>
      <c r="O176" s="1418" t="str">
        <f>IFERROR(IF(VLOOKUP($A176,Industry!$A$4:$AE$442,O$1,0)=0,"",VLOOKUP($A176,Industry!$A$4:$AE$442,O$1,0)),"")</f>
        <v/>
      </c>
      <c r="P176" s="1418" t="str">
        <f>IFERROR(IF(VLOOKUP($A176,Industry!$A$4:$AE$442,P$1,0)=0,"",VLOOKUP($A176,Industry!$A$4:$AE$442,P$1,0)),"")</f>
        <v/>
      </c>
      <c r="Q176" s="1418" t="str">
        <f>IFERROR(IF(VLOOKUP($A176,Industry!$A$4:$AE$442,Q$1,0)=0,"",VLOOKUP($A176,Industry!$A$4:$AE$442,Q$1,0)),"")</f>
        <v/>
      </c>
    </row>
    <row r="177" spans="1:17">
      <c r="A177" s="1296" t="s">
        <v>611</v>
      </c>
      <c r="B177" s="1290" t="s">
        <v>1080</v>
      </c>
      <c r="C177" s="1420" t="str">
        <f>IFERROR(IF(VLOOKUP($A177,Industry!$A$4:$AE$442,C$1,0)=0,"",VLOOKUP($A177,Industry!$A$4:$AE$442,C$1,0)),"")</f>
        <v>xxx=100</v>
      </c>
      <c r="D177" s="1418" t="str">
        <f>IFERROR(IF(VLOOKUP($A177,Industry!$A$4:$AE$442,D$1,0)=0,"",VLOOKUP($A177,Industry!$A$4:$AE$442,D$1,0)),"")</f>
        <v/>
      </c>
      <c r="E177" s="1418" t="str">
        <f>IFERROR(IF(VLOOKUP($A177,Industry!$A$4:$AE$442,E$1,0)=0,"",VLOOKUP($A177,Industry!$A$4:$AE$442,E$1,0)),"")</f>
        <v/>
      </c>
      <c r="F177" s="1418" t="str">
        <f>IFERROR(IF(VLOOKUP($A177,Industry!$A$4:$AE$442,F$1,0)=0,"",VLOOKUP($A177,Industry!$A$4:$AE$442,F$1,0)),"")</f>
        <v/>
      </c>
      <c r="G177" s="1418" t="str">
        <f>IFERROR(IF(VLOOKUP($A177,Industry!$A$4:$AE$442,G$1,0)=0,"",VLOOKUP($A177,Industry!$A$4:$AE$442,G$1,0)),"")</f>
        <v/>
      </c>
      <c r="H177" s="1418" t="str">
        <f>IFERROR(IF(VLOOKUP($A177,Industry!$A$4:$AE$442,H$1,0)=0,"",VLOOKUP($A177,Industry!$A$4:$AE$442,H$1,0)),"")</f>
        <v/>
      </c>
      <c r="I177" s="1418" t="str">
        <f>IFERROR(IF(VLOOKUP($A177,Industry!$A$4:$AE$442,I$1,0)=0,"",VLOOKUP($A177,Industry!$A$4:$AE$442,I$1,0)),"")</f>
        <v/>
      </c>
      <c r="J177" s="1418" t="str">
        <f>IFERROR(IF(VLOOKUP($A177,Industry!$A$4:$AE$442,J$1,0)=0,"",VLOOKUP($A177,Industry!$A$4:$AE$442,J$1,0)),"")</f>
        <v/>
      </c>
      <c r="K177" s="1418" t="str">
        <f>IFERROR(IF(VLOOKUP($A177,Industry!$A$4:$AE$442,K$1,0)=0,"",VLOOKUP($A177,Industry!$A$4:$AE$442,K$1,0)),"")</f>
        <v/>
      </c>
      <c r="L177" s="1418" t="str">
        <f>IFERROR(IF(VLOOKUP($A177,Industry!$A$4:$AE$442,L$1,0)=0,"",VLOOKUP($A177,Industry!$A$4:$AE$442,L$1,0)),"")</f>
        <v/>
      </c>
      <c r="M177" s="1418" t="str">
        <f>IFERROR(IF(VLOOKUP($A177,Industry!$A$4:$AE$442,M$1,0)=0,"",VLOOKUP($A177,Industry!$A$4:$AE$442,M$1,0)),"")</f>
        <v/>
      </c>
      <c r="N177" s="1418" t="str">
        <f>IFERROR(IF(VLOOKUP($A177,Industry!$A$4:$AE$442,N$1,0)=0,"",VLOOKUP($A177,Industry!$A$4:$AE$442,N$1,0)),"")</f>
        <v/>
      </c>
      <c r="O177" s="1418" t="str">
        <f>IFERROR(IF(VLOOKUP($A177,Industry!$A$4:$AE$442,O$1,0)=0,"",VLOOKUP($A177,Industry!$A$4:$AE$442,O$1,0)),"")</f>
        <v/>
      </c>
      <c r="P177" s="1418" t="str">
        <f>IFERROR(IF(VLOOKUP($A177,Industry!$A$4:$AE$442,P$1,0)=0,"",VLOOKUP($A177,Industry!$A$4:$AE$442,P$1,0)),"")</f>
        <v/>
      </c>
      <c r="Q177" s="1418" t="str">
        <f>IFERROR(IF(VLOOKUP($A177,Industry!$A$4:$AE$442,Q$1,0)=0,"",VLOOKUP($A177,Industry!$A$4:$AE$442,Q$1,0)),"")</f>
        <v/>
      </c>
    </row>
    <row r="178" spans="1:17">
      <c r="A178" s="1296" t="s">
        <v>612</v>
      </c>
      <c r="B178" s="1290" t="s">
        <v>1080</v>
      </c>
      <c r="C178" s="1420" t="str">
        <f>IFERROR(IF(VLOOKUP($A178,Industry!$A$4:$AE$442,C$1,0)=0,"",VLOOKUP($A178,Industry!$A$4:$AE$442,C$1,0)),"")</f>
        <v>xxx=100</v>
      </c>
      <c r="D178" s="1418" t="str">
        <f>IFERROR(IF(VLOOKUP($A178,Industry!$A$4:$AE$442,D$1,0)=0,"",VLOOKUP($A178,Industry!$A$4:$AE$442,D$1,0)),"")</f>
        <v/>
      </c>
      <c r="E178" s="1418" t="str">
        <f>IFERROR(IF(VLOOKUP($A178,Industry!$A$4:$AE$442,E$1,0)=0,"",VLOOKUP($A178,Industry!$A$4:$AE$442,E$1,0)),"")</f>
        <v/>
      </c>
      <c r="F178" s="1418" t="str">
        <f>IFERROR(IF(VLOOKUP($A178,Industry!$A$4:$AE$442,F$1,0)=0,"",VLOOKUP($A178,Industry!$A$4:$AE$442,F$1,0)),"")</f>
        <v/>
      </c>
      <c r="G178" s="1418" t="str">
        <f>IFERROR(IF(VLOOKUP($A178,Industry!$A$4:$AE$442,G$1,0)=0,"",VLOOKUP($A178,Industry!$A$4:$AE$442,G$1,0)),"")</f>
        <v/>
      </c>
      <c r="H178" s="1418" t="str">
        <f>IFERROR(IF(VLOOKUP($A178,Industry!$A$4:$AE$442,H$1,0)=0,"",VLOOKUP($A178,Industry!$A$4:$AE$442,H$1,0)),"")</f>
        <v/>
      </c>
      <c r="I178" s="1418" t="str">
        <f>IFERROR(IF(VLOOKUP($A178,Industry!$A$4:$AE$442,I$1,0)=0,"",VLOOKUP($A178,Industry!$A$4:$AE$442,I$1,0)),"")</f>
        <v/>
      </c>
      <c r="J178" s="1418" t="str">
        <f>IFERROR(IF(VLOOKUP($A178,Industry!$A$4:$AE$442,J$1,0)=0,"",VLOOKUP($A178,Industry!$A$4:$AE$442,J$1,0)),"")</f>
        <v/>
      </c>
      <c r="K178" s="1418" t="str">
        <f>IFERROR(IF(VLOOKUP($A178,Industry!$A$4:$AE$442,K$1,0)=0,"",VLOOKUP($A178,Industry!$A$4:$AE$442,K$1,0)),"")</f>
        <v/>
      </c>
      <c r="L178" s="1418" t="str">
        <f>IFERROR(IF(VLOOKUP($A178,Industry!$A$4:$AE$442,L$1,0)=0,"",VLOOKUP($A178,Industry!$A$4:$AE$442,L$1,0)),"")</f>
        <v/>
      </c>
      <c r="M178" s="1418" t="str">
        <f>IFERROR(IF(VLOOKUP($A178,Industry!$A$4:$AE$442,M$1,0)=0,"",VLOOKUP($A178,Industry!$A$4:$AE$442,M$1,0)),"")</f>
        <v/>
      </c>
      <c r="N178" s="1418" t="str">
        <f>IFERROR(IF(VLOOKUP($A178,Industry!$A$4:$AE$442,N$1,0)=0,"",VLOOKUP($A178,Industry!$A$4:$AE$442,N$1,0)),"")</f>
        <v/>
      </c>
      <c r="O178" s="1418" t="str">
        <f>IFERROR(IF(VLOOKUP($A178,Industry!$A$4:$AE$442,O$1,0)=0,"",VLOOKUP($A178,Industry!$A$4:$AE$442,O$1,0)),"")</f>
        <v/>
      </c>
      <c r="P178" s="1418" t="str">
        <f>IFERROR(IF(VLOOKUP($A178,Industry!$A$4:$AE$442,P$1,0)=0,"",VLOOKUP($A178,Industry!$A$4:$AE$442,P$1,0)),"")</f>
        <v/>
      </c>
      <c r="Q178" s="1418" t="str">
        <f>IFERROR(IF(VLOOKUP($A178,Industry!$A$4:$AE$442,Q$1,0)=0,"",VLOOKUP($A178,Industry!$A$4:$AE$442,Q$1,0)),"")</f>
        <v/>
      </c>
    </row>
    <row r="179" spans="1:17">
      <c r="A179" s="1296" t="s">
        <v>675</v>
      </c>
      <c r="B179" s="1290" t="s">
        <v>1080</v>
      </c>
      <c r="C179" s="1420" t="str">
        <f>IFERROR(IF(VLOOKUP($A179,Industry!$A$4:$AE$442,C$1,0)=0,"",VLOOKUP($A179,Industry!$A$4:$AE$442,C$1,0)),"")</f>
        <v>xxx=100</v>
      </c>
      <c r="D179" s="1418" t="str">
        <f>IFERROR(IF(VLOOKUP($A179,Industry!$A$4:$AE$442,D$1,0)=0,"",VLOOKUP($A179,Industry!$A$4:$AE$442,D$1,0)),"")</f>
        <v/>
      </c>
      <c r="E179" s="1418" t="str">
        <f>IFERROR(IF(VLOOKUP($A179,Industry!$A$4:$AE$442,E$1,0)=0,"",VLOOKUP($A179,Industry!$A$4:$AE$442,E$1,0)),"")</f>
        <v/>
      </c>
      <c r="F179" s="1418" t="str">
        <f>IFERROR(IF(VLOOKUP($A179,Industry!$A$4:$AE$442,F$1,0)=0,"",VLOOKUP($A179,Industry!$A$4:$AE$442,F$1,0)),"")</f>
        <v/>
      </c>
      <c r="G179" s="1418" t="str">
        <f>IFERROR(IF(VLOOKUP($A179,Industry!$A$4:$AE$442,G$1,0)=0,"",VLOOKUP($A179,Industry!$A$4:$AE$442,G$1,0)),"")</f>
        <v/>
      </c>
      <c r="H179" s="1418" t="str">
        <f>IFERROR(IF(VLOOKUP($A179,Industry!$A$4:$AE$442,H$1,0)=0,"",VLOOKUP($A179,Industry!$A$4:$AE$442,H$1,0)),"")</f>
        <v/>
      </c>
      <c r="I179" s="1418" t="str">
        <f>IFERROR(IF(VLOOKUP($A179,Industry!$A$4:$AE$442,I$1,0)=0,"",VLOOKUP($A179,Industry!$A$4:$AE$442,I$1,0)),"")</f>
        <v/>
      </c>
      <c r="J179" s="1418" t="str">
        <f>IFERROR(IF(VLOOKUP($A179,Industry!$A$4:$AE$442,J$1,0)=0,"",VLOOKUP($A179,Industry!$A$4:$AE$442,J$1,0)),"")</f>
        <v/>
      </c>
      <c r="K179" s="1418" t="str">
        <f>IFERROR(IF(VLOOKUP($A179,Industry!$A$4:$AE$442,K$1,0)=0,"",VLOOKUP($A179,Industry!$A$4:$AE$442,K$1,0)),"")</f>
        <v/>
      </c>
      <c r="L179" s="1418" t="str">
        <f>IFERROR(IF(VLOOKUP($A179,Industry!$A$4:$AE$442,L$1,0)=0,"",VLOOKUP($A179,Industry!$A$4:$AE$442,L$1,0)),"")</f>
        <v/>
      </c>
      <c r="M179" s="1418" t="str">
        <f>IFERROR(IF(VLOOKUP($A179,Industry!$A$4:$AE$442,M$1,0)=0,"",VLOOKUP($A179,Industry!$A$4:$AE$442,M$1,0)),"")</f>
        <v/>
      </c>
      <c r="N179" s="1418" t="str">
        <f>IFERROR(IF(VLOOKUP($A179,Industry!$A$4:$AE$442,N$1,0)=0,"",VLOOKUP($A179,Industry!$A$4:$AE$442,N$1,0)),"")</f>
        <v/>
      </c>
      <c r="O179" s="1418" t="str">
        <f>IFERROR(IF(VLOOKUP($A179,Industry!$A$4:$AE$442,O$1,0)=0,"",VLOOKUP($A179,Industry!$A$4:$AE$442,O$1,0)),"")</f>
        <v/>
      </c>
      <c r="P179" s="1418" t="str">
        <f>IFERROR(IF(VLOOKUP($A179,Industry!$A$4:$AE$442,P$1,0)=0,"",VLOOKUP($A179,Industry!$A$4:$AE$442,P$1,0)),"")</f>
        <v/>
      </c>
      <c r="Q179" s="1418" t="str">
        <f>IFERROR(IF(VLOOKUP($A179,Industry!$A$4:$AE$442,Q$1,0)=0,"",VLOOKUP($A179,Industry!$A$4:$AE$442,Q$1,0)),"")</f>
        <v/>
      </c>
    </row>
    <row r="180" spans="1:17">
      <c r="A180" s="1296" t="s">
        <v>676</v>
      </c>
      <c r="B180" s="1290" t="s">
        <v>1080</v>
      </c>
      <c r="C180" s="1420" t="str">
        <f>IFERROR(IF(VLOOKUP($A180,Industry!$A$4:$AE$442,C$1,0)=0,"",VLOOKUP($A180,Industry!$A$4:$AE$442,C$1,0)),"")</f>
        <v>xxx=100</v>
      </c>
      <c r="D180" s="1418" t="str">
        <f>IFERROR(IF(VLOOKUP($A180,Industry!$A$4:$AE$442,D$1,0)=0,"",VLOOKUP($A180,Industry!$A$4:$AE$442,D$1,0)),"")</f>
        <v/>
      </c>
      <c r="E180" s="1418" t="str">
        <f>IFERROR(IF(VLOOKUP($A180,Industry!$A$4:$AE$442,E$1,0)=0,"",VLOOKUP($A180,Industry!$A$4:$AE$442,E$1,0)),"")</f>
        <v/>
      </c>
      <c r="F180" s="1418" t="str">
        <f>IFERROR(IF(VLOOKUP($A180,Industry!$A$4:$AE$442,F$1,0)=0,"",VLOOKUP($A180,Industry!$A$4:$AE$442,F$1,0)),"")</f>
        <v/>
      </c>
      <c r="G180" s="1418" t="str">
        <f>IFERROR(IF(VLOOKUP($A180,Industry!$A$4:$AE$442,G$1,0)=0,"",VLOOKUP($A180,Industry!$A$4:$AE$442,G$1,0)),"")</f>
        <v/>
      </c>
      <c r="H180" s="1418" t="str">
        <f>IFERROR(IF(VLOOKUP($A180,Industry!$A$4:$AE$442,H$1,0)=0,"",VLOOKUP($A180,Industry!$A$4:$AE$442,H$1,0)),"")</f>
        <v/>
      </c>
      <c r="I180" s="1418" t="str">
        <f>IFERROR(IF(VLOOKUP($A180,Industry!$A$4:$AE$442,I$1,0)=0,"",VLOOKUP($A180,Industry!$A$4:$AE$442,I$1,0)),"")</f>
        <v/>
      </c>
      <c r="J180" s="1418" t="str">
        <f>IFERROR(IF(VLOOKUP($A180,Industry!$A$4:$AE$442,J$1,0)=0,"",VLOOKUP($A180,Industry!$A$4:$AE$442,J$1,0)),"")</f>
        <v/>
      </c>
      <c r="K180" s="1418" t="str">
        <f>IFERROR(IF(VLOOKUP($A180,Industry!$A$4:$AE$442,K$1,0)=0,"",VLOOKUP($A180,Industry!$A$4:$AE$442,K$1,0)),"")</f>
        <v/>
      </c>
      <c r="L180" s="1418" t="str">
        <f>IFERROR(IF(VLOOKUP($A180,Industry!$A$4:$AE$442,L$1,0)=0,"",VLOOKUP($A180,Industry!$A$4:$AE$442,L$1,0)),"")</f>
        <v/>
      </c>
      <c r="M180" s="1418" t="str">
        <f>IFERROR(IF(VLOOKUP($A180,Industry!$A$4:$AE$442,M$1,0)=0,"",VLOOKUP($A180,Industry!$A$4:$AE$442,M$1,0)),"")</f>
        <v/>
      </c>
      <c r="N180" s="1418" t="str">
        <f>IFERROR(IF(VLOOKUP($A180,Industry!$A$4:$AE$442,N$1,0)=0,"",VLOOKUP($A180,Industry!$A$4:$AE$442,N$1,0)),"")</f>
        <v/>
      </c>
      <c r="O180" s="1418" t="str">
        <f>IFERROR(IF(VLOOKUP($A180,Industry!$A$4:$AE$442,O$1,0)=0,"",VLOOKUP($A180,Industry!$A$4:$AE$442,O$1,0)),"")</f>
        <v/>
      </c>
      <c r="P180" s="1418" t="str">
        <f>IFERROR(IF(VLOOKUP($A180,Industry!$A$4:$AE$442,P$1,0)=0,"",VLOOKUP($A180,Industry!$A$4:$AE$442,P$1,0)),"")</f>
        <v/>
      </c>
      <c r="Q180" s="1418" t="str">
        <f>IFERROR(IF(VLOOKUP($A180,Industry!$A$4:$AE$442,Q$1,0)=0,"",VLOOKUP($A180,Industry!$A$4:$AE$442,Q$1,0)),"")</f>
        <v/>
      </c>
    </row>
    <row r="181" spans="1:17">
      <c r="A181" s="980" t="s">
        <v>607</v>
      </c>
      <c r="B181" s="1290" t="s">
        <v>1080</v>
      </c>
      <c r="C181" s="1420" t="str">
        <f>IFERROR(IF(VLOOKUP($A181,Industry!$A$4:$AE$442,C$1,0)=0,"",VLOOKUP($A181,Industry!$A$4:$AE$442,C$1,0)),"")</f>
        <v>xxx=100</v>
      </c>
      <c r="D181" s="1418" t="str">
        <f>IFERROR(IF(VLOOKUP($A181,Industry!$A$4:$AE$442,D$1,0)=0,"",VLOOKUP($A181,Industry!$A$4:$AE$442,D$1,0)),"")</f>
        <v/>
      </c>
      <c r="E181" s="1418" t="str">
        <f>IFERROR(IF(VLOOKUP($A181,Industry!$A$4:$AE$442,E$1,0)=0,"",VLOOKUP($A181,Industry!$A$4:$AE$442,E$1,0)),"")</f>
        <v/>
      </c>
      <c r="F181" s="1418" t="str">
        <f>IFERROR(IF(VLOOKUP($A181,Industry!$A$4:$AE$442,F$1,0)=0,"",VLOOKUP($A181,Industry!$A$4:$AE$442,F$1,0)),"")</f>
        <v/>
      </c>
      <c r="G181" s="1418" t="str">
        <f>IFERROR(IF(VLOOKUP($A181,Industry!$A$4:$AE$442,G$1,0)=0,"",VLOOKUP($A181,Industry!$A$4:$AE$442,G$1,0)),"")</f>
        <v/>
      </c>
      <c r="H181" s="1418" t="str">
        <f>IFERROR(IF(VLOOKUP($A181,Industry!$A$4:$AE$442,H$1,0)=0,"",VLOOKUP($A181,Industry!$A$4:$AE$442,H$1,0)),"")</f>
        <v/>
      </c>
      <c r="I181" s="1418" t="str">
        <f>IFERROR(IF(VLOOKUP($A181,Industry!$A$4:$AE$442,I$1,0)=0,"",VLOOKUP($A181,Industry!$A$4:$AE$442,I$1,0)),"")</f>
        <v/>
      </c>
      <c r="J181" s="1418" t="str">
        <f>IFERROR(IF(VLOOKUP($A181,Industry!$A$4:$AE$442,J$1,0)=0,"",VLOOKUP($A181,Industry!$A$4:$AE$442,J$1,0)),"")</f>
        <v/>
      </c>
      <c r="K181" s="1418" t="str">
        <f>IFERROR(IF(VLOOKUP($A181,Industry!$A$4:$AE$442,K$1,0)=0,"",VLOOKUP($A181,Industry!$A$4:$AE$442,K$1,0)),"")</f>
        <v/>
      </c>
      <c r="L181" s="1418" t="str">
        <f>IFERROR(IF(VLOOKUP($A181,Industry!$A$4:$AE$442,L$1,0)=0,"",VLOOKUP($A181,Industry!$A$4:$AE$442,L$1,0)),"")</f>
        <v/>
      </c>
      <c r="M181" s="1418" t="str">
        <f>IFERROR(IF(VLOOKUP($A181,Industry!$A$4:$AE$442,M$1,0)=0,"",VLOOKUP($A181,Industry!$A$4:$AE$442,M$1,0)),"")</f>
        <v/>
      </c>
      <c r="N181" s="1418" t="str">
        <f>IFERROR(IF(VLOOKUP($A181,Industry!$A$4:$AE$442,N$1,0)=0,"",VLOOKUP($A181,Industry!$A$4:$AE$442,N$1,0)),"")</f>
        <v/>
      </c>
      <c r="O181" s="1418" t="str">
        <f>IFERROR(IF(VLOOKUP($A181,Industry!$A$4:$AE$442,O$1,0)=0,"",VLOOKUP($A181,Industry!$A$4:$AE$442,O$1,0)),"")</f>
        <v/>
      </c>
      <c r="P181" s="1418" t="str">
        <f>IFERROR(IF(VLOOKUP($A181,Industry!$A$4:$AE$442,P$1,0)=0,"",VLOOKUP($A181,Industry!$A$4:$AE$442,P$1,0)),"")</f>
        <v/>
      </c>
      <c r="Q181" s="1418" t="str">
        <f>IFERROR(IF(VLOOKUP($A181,Industry!$A$4:$AE$442,Q$1,0)=0,"",VLOOKUP($A181,Industry!$A$4:$AE$442,Q$1,0)),"")</f>
        <v/>
      </c>
    </row>
    <row r="182" spans="1:17">
      <c r="A182" s="980" t="s">
        <v>608</v>
      </c>
      <c r="B182" s="1290" t="s">
        <v>1080</v>
      </c>
      <c r="C182" s="1420" t="str">
        <f>IFERROR(IF(VLOOKUP($A182,Industry!$A$4:$AE$442,C$1,0)=0,"",VLOOKUP($A182,Industry!$A$4:$AE$442,C$1,0)),"")</f>
        <v>xxx=100</v>
      </c>
      <c r="D182" s="1418" t="str">
        <f>IFERROR(IF(VLOOKUP($A182,Industry!$A$4:$AE$442,D$1,0)=0,"",VLOOKUP($A182,Industry!$A$4:$AE$442,D$1,0)),"")</f>
        <v/>
      </c>
      <c r="E182" s="1418" t="str">
        <f>IFERROR(IF(VLOOKUP($A182,Industry!$A$4:$AE$442,E$1,0)=0,"",VLOOKUP($A182,Industry!$A$4:$AE$442,E$1,0)),"")</f>
        <v/>
      </c>
      <c r="F182" s="1418" t="str">
        <f>IFERROR(IF(VLOOKUP($A182,Industry!$A$4:$AE$442,F$1,0)=0,"",VLOOKUP($A182,Industry!$A$4:$AE$442,F$1,0)),"")</f>
        <v/>
      </c>
      <c r="G182" s="1418" t="str">
        <f>IFERROR(IF(VLOOKUP($A182,Industry!$A$4:$AE$442,G$1,0)=0,"",VLOOKUP($A182,Industry!$A$4:$AE$442,G$1,0)),"")</f>
        <v/>
      </c>
      <c r="H182" s="1418" t="str">
        <f>IFERROR(IF(VLOOKUP($A182,Industry!$A$4:$AE$442,H$1,0)=0,"",VLOOKUP($A182,Industry!$A$4:$AE$442,H$1,0)),"")</f>
        <v/>
      </c>
      <c r="I182" s="1418" t="str">
        <f>IFERROR(IF(VLOOKUP($A182,Industry!$A$4:$AE$442,I$1,0)=0,"",VLOOKUP($A182,Industry!$A$4:$AE$442,I$1,0)),"")</f>
        <v/>
      </c>
      <c r="J182" s="1418" t="str">
        <f>IFERROR(IF(VLOOKUP($A182,Industry!$A$4:$AE$442,J$1,0)=0,"",VLOOKUP($A182,Industry!$A$4:$AE$442,J$1,0)),"")</f>
        <v/>
      </c>
      <c r="K182" s="1418" t="str">
        <f>IFERROR(IF(VLOOKUP($A182,Industry!$A$4:$AE$442,K$1,0)=0,"",VLOOKUP($A182,Industry!$A$4:$AE$442,K$1,0)),"")</f>
        <v/>
      </c>
      <c r="L182" s="1418" t="str">
        <f>IFERROR(IF(VLOOKUP($A182,Industry!$A$4:$AE$442,L$1,0)=0,"",VLOOKUP($A182,Industry!$A$4:$AE$442,L$1,0)),"")</f>
        <v/>
      </c>
      <c r="M182" s="1418" t="str">
        <f>IFERROR(IF(VLOOKUP($A182,Industry!$A$4:$AE$442,M$1,0)=0,"",VLOOKUP($A182,Industry!$A$4:$AE$442,M$1,0)),"")</f>
        <v/>
      </c>
      <c r="N182" s="1418" t="str">
        <f>IFERROR(IF(VLOOKUP($A182,Industry!$A$4:$AE$442,N$1,0)=0,"",VLOOKUP($A182,Industry!$A$4:$AE$442,N$1,0)),"")</f>
        <v/>
      </c>
      <c r="O182" s="1418" t="str">
        <f>IFERROR(IF(VLOOKUP($A182,Industry!$A$4:$AE$442,O$1,0)=0,"",VLOOKUP($A182,Industry!$A$4:$AE$442,O$1,0)),"")</f>
        <v/>
      </c>
      <c r="P182" s="1418" t="str">
        <f>IFERROR(IF(VLOOKUP($A182,Industry!$A$4:$AE$442,P$1,0)=0,"",VLOOKUP($A182,Industry!$A$4:$AE$442,P$1,0)),"")</f>
        <v/>
      </c>
      <c r="Q182" s="1418" t="str">
        <f>IFERROR(IF(VLOOKUP($A182,Industry!$A$4:$AE$442,Q$1,0)=0,"",VLOOKUP($A182,Industry!$A$4:$AE$442,Q$1,0)),"")</f>
        <v/>
      </c>
    </row>
    <row r="183" spans="1:17">
      <c r="A183" s="1296" t="s">
        <v>421</v>
      </c>
      <c r="B183" s="1290" t="s">
        <v>1080</v>
      </c>
      <c r="C183" s="1420" t="str">
        <f>IFERROR(IF(VLOOKUP($A183,Industry!$A$4:$AE$442,C$1,0)=0,"",VLOOKUP($A183,Industry!$A$4:$AE$442,C$1,0)),"")</f>
        <v>xxx=100</v>
      </c>
      <c r="D183" s="1418" t="str">
        <f>IFERROR(IF(VLOOKUP($A183,Industry!$A$4:$AE$442,D$1,0)=0,"",VLOOKUP($A183,Industry!$A$4:$AE$442,D$1,0)),"")</f>
        <v/>
      </c>
      <c r="E183" s="1418" t="str">
        <f>IFERROR(IF(VLOOKUP($A183,Industry!$A$4:$AE$442,E$1,0)=0,"",VLOOKUP($A183,Industry!$A$4:$AE$442,E$1,0)),"")</f>
        <v/>
      </c>
      <c r="F183" s="1418" t="str">
        <f>IFERROR(IF(VLOOKUP($A183,Industry!$A$4:$AE$442,F$1,0)=0,"",VLOOKUP($A183,Industry!$A$4:$AE$442,F$1,0)),"")</f>
        <v/>
      </c>
      <c r="G183" s="1418" t="str">
        <f>IFERROR(IF(VLOOKUP($A183,Industry!$A$4:$AE$442,G$1,0)=0,"",VLOOKUP($A183,Industry!$A$4:$AE$442,G$1,0)),"")</f>
        <v/>
      </c>
      <c r="H183" s="1418" t="str">
        <f>IFERROR(IF(VLOOKUP($A183,Industry!$A$4:$AE$442,H$1,0)=0,"",VLOOKUP($A183,Industry!$A$4:$AE$442,H$1,0)),"")</f>
        <v/>
      </c>
      <c r="I183" s="1418" t="str">
        <f>IFERROR(IF(VLOOKUP($A183,Industry!$A$4:$AE$442,I$1,0)=0,"",VLOOKUP($A183,Industry!$A$4:$AE$442,I$1,0)),"")</f>
        <v/>
      </c>
      <c r="J183" s="1418" t="str">
        <f>IFERROR(IF(VLOOKUP($A183,Industry!$A$4:$AE$442,J$1,0)=0,"",VLOOKUP($A183,Industry!$A$4:$AE$442,J$1,0)),"")</f>
        <v/>
      </c>
      <c r="K183" s="1418" t="str">
        <f>IFERROR(IF(VLOOKUP($A183,Industry!$A$4:$AE$442,K$1,0)=0,"",VLOOKUP($A183,Industry!$A$4:$AE$442,K$1,0)),"")</f>
        <v/>
      </c>
      <c r="L183" s="1418" t="str">
        <f>IFERROR(IF(VLOOKUP($A183,Industry!$A$4:$AE$442,L$1,0)=0,"",VLOOKUP($A183,Industry!$A$4:$AE$442,L$1,0)),"")</f>
        <v/>
      </c>
      <c r="M183" s="1418" t="str">
        <f>IFERROR(IF(VLOOKUP($A183,Industry!$A$4:$AE$442,M$1,0)=0,"",VLOOKUP($A183,Industry!$A$4:$AE$442,M$1,0)),"")</f>
        <v/>
      </c>
      <c r="N183" s="1418" t="str">
        <f>IFERROR(IF(VLOOKUP($A183,Industry!$A$4:$AE$442,N$1,0)=0,"",VLOOKUP($A183,Industry!$A$4:$AE$442,N$1,0)),"")</f>
        <v/>
      </c>
      <c r="O183" s="1418" t="str">
        <f>IFERROR(IF(VLOOKUP($A183,Industry!$A$4:$AE$442,O$1,0)=0,"",VLOOKUP($A183,Industry!$A$4:$AE$442,O$1,0)),"")</f>
        <v/>
      </c>
      <c r="P183" s="1418" t="str">
        <f>IFERROR(IF(VLOOKUP($A183,Industry!$A$4:$AE$442,P$1,0)=0,"",VLOOKUP($A183,Industry!$A$4:$AE$442,P$1,0)),"")</f>
        <v/>
      </c>
      <c r="Q183" s="1418" t="str">
        <f>IFERROR(IF(VLOOKUP($A183,Industry!$A$4:$AE$442,Q$1,0)=0,"",VLOOKUP($A183,Industry!$A$4:$AE$442,Q$1,0)),"")</f>
        <v/>
      </c>
    </row>
    <row r="184" spans="1:17">
      <c r="A184" s="1296" t="s">
        <v>422</v>
      </c>
      <c r="B184" s="1290" t="s">
        <v>1080</v>
      </c>
      <c r="C184" s="1420" t="str">
        <f>IFERROR(IF(VLOOKUP($A184,Industry!$A$4:$AE$442,C$1,0)=0,"",VLOOKUP($A184,Industry!$A$4:$AE$442,C$1,0)),"")</f>
        <v>xxx=100</v>
      </c>
      <c r="D184" s="1418" t="str">
        <f>IFERROR(IF(VLOOKUP($A184,Industry!$A$4:$AE$442,D$1,0)=0,"",VLOOKUP($A184,Industry!$A$4:$AE$442,D$1,0)),"")</f>
        <v/>
      </c>
      <c r="E184" s="1418" t="str">
        <f>IFERROR(IF(VLOOKUP($A184,Industry!$A$4:$AE$442,E$1,0)=0,"",VLOOKUP($A184,Industry!$A$4:$AE$442,E$1,0)),"")</f>
        <v/>
      </c>
      <c r="F184" s="1418" t="str">
        <f>IFERROR(IF(VLOOKUP($A184,Industry!$A$4:$AE$442,F$1,0)=0,"",VLOOKUP($A184,Industry!$A$4:$AE$442,F$1,0)),"")</f>
        <v/>
      </c>
      <c r="G184" s="1418" t="str">
        <f>IFERROR(IF(VLOOKUP($A184,Industry!$A$4:$AE$442,G$1,0)=0,"",VLOOKUP($A184,Industry!$A$4:$AE$442,G$1,0)),"")</f>
        <v/>
      </c>
      <c r="H184" s="1418" t="str">
        <f>IFERROR(IF(VLOOKUP($A184,Industry!$A$4:$AE$442,H$1,0)=0,"",VLOOKUP($A184,Industry!$A$4:$AE$442,H$1,0)),"")</f>
        <v/>
      </c>
      <c r="I184" s="1418" t="str">
        <f>IFERROR(IF(VLOOKUP($A184,Industry!$A$4:$AE$442,I$1,0)=0,"",VLOOKUP($A184,Industry!$A$4:$AE$442,I$1,0)),"")</f>
        <v/>
      </c>
      <c r="J184" s="1418" t="str">
        <f>IFERROR(IF(VLOOKUP($A184,Industry!$A$4:$AE$442,J$1,0)=0,"",VLOOKUP($A184,Industry!$A$4:$AE$442,J$1,0)),"")</f>
        <v/>
      </c>
      <c r="K184" s="1418" t="str">
        <f>IFERROR(IF(VLOOKUP($A184,Industry!$A$4:$AE$442,K$1,0)=0,"",VLOOKUP($A184,Industry!$A$4:$AE$442,K$1,0)),"")</f>
        <v/>
      </c>
      <c r="L184" s="1418" t="str">
        <f>IFERROR(IF(VLOOKUP($A184,Industry!$A$4:$AE$442,L$1,0)=0,"",VLOOKUP($A184,Industry!$A$4:$AE$442,L$1,0)),"")</f>
        <v/>
      </c>
      <c r="M184" s="1418" t="str">
        <f>IFERROR(IF(VLOOKUP($A184,Industry!$A$4:$AE$442,M$1,0)=0,"",VLOOKUP($A184,Industry!$A$4:$AE$442,M$1,0)),"")</f>
        <v/>
      </c>
      <c r="N184" s="1418" t="str">
        <f>IFERROR(IF(VLOOKUP($A184,Industry!$A$4:$AE$442,N$1,0)=0,"",VLOOKUP($A184,Industry!$A$4:$AE$442,N$1,0)),"")</f>
        <v/>
      </c>
      <c r="O184" s="1418" t="str">
        <f>IFERROR(IF(VLOOKUP($A184,Industry!$A$4:$AE$442,O$1,0)=0,"",VLOOKUP($A184,Industry!$A$4:$AE$442,O$1,0)),"")</f>
        <v/>
      </c>
      <c r="P184" s="1418" t="str">
        <f>IFERROR(IF(VLOOKUP($A184,Industry!$A$4:$AE$442,P$1,0)=0,"",VLOOKUP($A184,Industry!$A$4:$AE$442,P$1,0)),"")</f>
        <v/>
      </c>
      <c r="Q184" s="1418" t="str">
        <f>IFERROR(IF(VLOOKUP($A184,Industry!$A$4:$AE$442,Q$1,0)=0,"",VLOOKUP($A184,Industry!$A$4:$AE$442,Q$1,0)),"")</f>
        <v/>
      </c>
    </row>
    <row r="185" spans="1:17">
      <c r="A185" s="515" t="s">
        <v>423</v>
      </c>
      <c r="B185" s="1290" t="s">
        <v>1080</v>
      </c>
      <c r="C185" s="1420" t="str">
        <f>IFERROR(IF(VLOOKUP($A185,Industry!$A$4:$AE$442,C$1,0)=0,"",VLOOKUP($A185,Industry!$A$4:$AE$442,C$1,0)),"")</f>
        <v>kt</v>
      </c>
      <c r="D185" s="1418" t="str">
        <f>IFERROR(IF(VLOOKUP($A185,Industry!$A$4:$AE$442,D$1,0)=0,"",VLOOKUP($A185,Industry!$A$4:$AE$442,D$1,0)),"")</f>
        <v/>
      </c>
      <c r="E185" s="1418" t="str">
        <f>IFERROR(IF(VLOOKUP($A185,Industry!$A$4:$AE$442,E$1,0)=0,"",VLOOKUP($A185,Industry!$A$4:$AE$442,E$1,0)),"")</f>
        <v/>
      </c>
      <c r="F185" s="1418" t="str">
        <f>IFERROR(IF(VLOOKUP($A185,Industry!$A$4:$AE$442,F$1,0)=0,"",VLOOKUP($A185,Industry!$A$4:$AE$442,F$1,0)),"")</f>
        <v/>
      </c>
      <c r="G185" s="1418" t="str">
        <f>IFERROR(IF(VLOOKUP($A185,Industry!$A$4:$AE$442,G$1,0)=0,"",VLOOKUP($A185,Industry!$A$4:$AE$442,G$1,0)),"")</f>
        <v/>
      </c>
      <c r="H185" s="1418" t="str">
        <f>IFERROR(IF(VLOOKUP($A185,Industry!$A$4:$AE$442,H$1,0)=0,"",VLOOKUP($A185,Industry!$A$4:$AE$442,H$1,0)),"")</f>
        <v/>
      </c>
      <c r="I185" s="1418" t="str">
        <f>IFERROR(IF(VLOOKUP($A185,Industry!$A$4:$AE$442,I$1,0)=0,"",VLOOKUP($A185,Industry!$A$4:$AE$442,I$1,0)),"")</f>
        <v/>
      </c>
      <c r="J185" s="1418" t="str">
        <f>IFERROR(IF(VLOOKUP($A185,Industry!$A$4:$AE$442,J$1,0)=0,"",VLOOKUP($A185,Industry!$A$4:$AE$442,J$1,0)),"")</f>
        <v/>
      </c>
      <c r="K185" s="1418" t="str">
        <f>IFERROR(IF(VLOOKUP($A185,Industry!$A$4:$AE$442,K$1,0)=0,"",VLOOKUP($A185,Industry!$A$4:$AE$442,K$1,0)),"")</f>
        <v/>
      </c>
      <c r="L185" s="1418" t="str">
        <f>IFERROR(IF(VLOOKUP($A185,Industry!$A$4:$AE$442,L$1,0)=0,"",VLOOKUP($A185,Industry!$A$4:$AE$442,L$1,0)),"")</f>
        <v/>
      </c>
      <c r="M185" s="1418" t="str">
        <f>IFERROR(IF(VLOOKUP($A185,Industry!$A$4:$AE$442,M$1,0)=0,"",VLOOKUP($A185,Industry!$A$4:$AE$442,M$1,0)),"")</f>
        <v/>
      </c>
      <c r="N185" s="1418" t="str">
        <f>IFERROR(IF(VLOOKUP($A185,Industry!$A$4:$AE$442,N$1,0)=0,"",VLOOKUP($A185,Industry!$A$4:$AE$442,N$1,0)),"")</f>
        <v/>
      </c>
      <c r="O185" s="1418" t="str">
        <f>IFERROR(IF(VLOOKUP($A185,Industry!$A$4:$AE$442,O$1,0)=0,"",VLOOKUP($A185,Industry!$A$4:$AE$442,O$1,0)),"")</f>
        <v/>
      </c>
      <c r="P185" s="1418" t="str">
        <f>IFERROR(IF(VLOOKUP($A185,Industry!$A$4:$AE$442,P$1,0)=0,"",VLOOKUP($A185,Industry!$A$4:$AE$442,P$1,0)),"")</f>
        <v/>
      </c>
      <c r="Q185" s="1418" t="str">
        <f>IFERROR(IF(VLOOKUP($A185,Industry!$A$4:$AE$442,Q$1,0)=0,"",VLOOKUP($A185,Industry!$A$4:$AE$442,Q$1,0)),"")</f>
        <v/>
      </c>
    </row>
    <row r="186" spans="1:17">
      <c r="A186" s="28" t="s">
        <v>424</v>
      </c>
      <c r="B186" s="1290" t="s">
        <v>1080</v>
      </c>
      <c r="C186" s="1420" t="str">
        <f>IFERROR(IF(VLOOKUP($A186,Industry!$A$4:$AE$442,C$1,0)=0,"",VLOOKUP($A186,Industry!$A$4:$AE$442,C$1,0)),"")</f>
        <v>kt</v>
      </c>
      <c r="D186" s="1418" t="str">
        <f>IFERROR(IF(VLOOKUP($A186,Industry!$A$4:$AE$442,D$1,0)=0,"",VLOOKUP($A186,Industry!$A$4:$AE$442,D$1,0)),"")</f>
        <v/>
      </c>
      <c r="E186" s="1418" t="str">
        <f>IFERROR(IF(VLOOKUP($A186,Industry!$A$4:$AE$442,E$1,0)=0,"",VLOOKUP($A186,Industry!$A$4:$AE$442,E$1,0)),"")</f>
        <v/>
      </c>
      <c r="F186" s="1418" t="str">
        <f>IFERROR(IF(VLOOKUP($A186,Industry!$A$4:$AE$442,F$1,0)=0,"",VLOOKUP($A186,Industry!$A$4:$AE$442,F$1,0)),"")</f>
        <v/>
      </c>
      <c r="G186" s="1418" t="str">
        <f>IFERROR(IF(VLOOKUP($A186,Industry!$A$4:$AE$442,G$1,0)=0,"",VLOOKUP($A186,Industry!$A$4:$AE$442,G$1,0)),"")</f>
        <v/>
      </c>
      <c r="H186" s="1418" t="str">
        <f>IFERROR(IF(VLOOKUP($A186,Industry!$A$4:$AE$442,H$1,0)=0,"",VLOOKUP($A186,Industry!$A$4:$AE$442,H$1,0)),"")</f>
        <v/>
      </c>
      <c r="I186" s="1418" t="str">
        <f>IFERROR(IF(VLOOKUP($A186,Industry!$A$4:$AE$442,I$1,0)=0,"",VLOOKUP($A186,Industry!$A$4:$AE$442,I$1,0)),"")</f>
        <v/>
      </c>
      <c r="J186" s="1418" t="str">
        <f>IFERROR(IF(VLOOKUP($A186,Industry!$A$4:$AE$442,J$1,0)=0,"",VLOOKUP($A186,Industry!$A$4:$AE$442,J$1,0)),"")</f>
        <v/>
      </c>
      <c r="K186" s="1418" t="str">
        <f>IFERROR(IF(VLOOKUP($A186,Industry!$A$4:$AE$442,K$1,0)=0,"",VLOOKUP($A186,Industry!$A$4:$AE$442,K$1,0)),"")</f>
        <v/>
      </c>
      <c r="L186" s="1418" t="str">
        <f>IFERROR(IF(VLOOKUP($A186,Industry!$A$4:$AE$442,L$1,0)=0,"",VLOOKUP($A186,Industry!$A$4:$AE$442,L$1,0)),"")</f>
        <v/>
      </c>
      <c r="M186" s="1418" t="str">
        <f>IFERROR(IF(VLOOKUP($A186,Industry!$A$4:$AE$442,M$1,0)=0,"",VLOOKUP($A186,Industry!$A$4:$AE$442,M$1,0)),"")</f>
        <v/>
      </c>
      <c r="N186" s="1418" t="str">
        <f>IFERROR(IF(VLOOKUP($A186,Industry!$A$4:$AE$442,N$1,0)=0,"",VLOOKUP($A186,Industry!$A$4:$AE$442,N$1,0)),"")</f>
        <v/>
      </c>
      <c r="O186" s="1418" t="str">
        <f>IFERROR(IF(VLOOKUP($A186,Industry!$A$4:$AE$442,O$1,0)=0,"",VLOOKUP($A186,Industry!$A$4:$AE$442,O$1,0)),"")</f>
        <v/>
      </c>
      <c r="P186" s="1418" t="str">
        <f>IFERROR(IF(VLOOKUP($A186,Industry!$A$4:$AE$442,P$1,0)=0,"",VLOOKUP($A186,Industry!$A$4:$AE$442,P$1,0)),"")</f>
        <v/>
      </c>
      <c r="Q186" s="1418" t="str">
        <f>IFERROR(IF(VLOOKUP($A186,Industry!$A$4:$AE$442,Q$1,0)=0,"",VLOOKUP($A186,Industry!$A$4:$AE$442,Q$1,0)),"")</f>
        <v/>
      </c>
    </row>
    <row r="187" spans="1:17">
      <c r="A187" s="28" t="s">
        <v>425</v>
      </c>
      <c r="B187" s="1290" t="s">
        <v>1080</v>
      </c>
      <c r="C187" s="1420" t="str">
        <f>IFERROR(IF(VLOOKUP($A187,Industry!$A$4:$AE$442,C$1,0)=0,"",VLOOKUP($A187,Industry!$A$4:$AE$442,C$1,0)),"")</f>
        <v>kt</v>
      </c>
      <c r="D187" s="1418" t="str">
        <f>IFERROR(IF(VLOOKUP($A187,Industry!$A$4:$AE$442,D$1,0)=0,"",VLOOKUP($A187,Industry!$A$4:$AE$442,D$1,0)),"")</f>
        <v/>
      </c>
      <c r="E187" s="1418" t="str">
        <f>IFERROR(IF(VLOOKUP($A187,Industry!$A$4:$AE$442,E$1,0)=0,"",VLOOKUP($A187,Industry!$A$4:$AE$442,E$1,0)),"")</f>
        <v/>
      </c>
      <c r="F187" s="1418" t="str">
        <f>IFERROR(IF(VLOOKUP($A187,Industry!$A$4:$AE$442,F$1,0)=0,"",VLOOKUP($A187,Industry!$A$4:$AE$442,F$1,0)),"")</f>
        <v/>
      </c>
      <c r="G187" s="1418" t="str">
        <f>IFERROR(IF(VLOOKUP($A187,Industry!$A$4:$AE$442,G$1,0)=0,"",VLOOKUP($A187,Industry!$A$4:$AE$442,G$1,0)),"")</f>
        <v/>
      </c>
      <c r="H187" s="1418" t="str">
        <f>IFERROR(IF(VLOOKUP($A187,Industry!$A$4:$AE$442,H$1,0)=0,"",VLOOKUP($A187,Industry!$A$4:$AE$442,H$1,0)),"")</f>
        <v/>
      </c>
      <c r="I187" s="1418" t="str">
        <f>IFERROR(IF(VLOOKUP($A187,Industry!$A$4:$AE$442,I$1,0)=0,"",VLOOKUP($A187,Industry!$A$4:$AE$442,I$1,0)),"")</f>
        <v/>
      </c>
      <c r="J187" s="1418" t="str">
        <f>IFERROR(IF(VLOOKUP($A187,Industry!$A$4:$AE$442,J$1,0)=0,"",VLOOKUP($A187,Industry!$A$4:$AE$442,J$1,0)),"")</f>
        <v/>
      </c>
      <c r="K187" s="1418" t="str">
        <f>IFERROR(IF(VLOOKUP($A187,Industry!$A$4:$AE$442,K$1,0)=0,"",VLOOKUP($A187,Industry!$A$4:$AE$442,K$1,0)),"")</f>
        <v/>
      </c>
      <c r="L187" s="1418" t="str">
        <f>IFERROR(IF(VLOOKUP($A187,Industry!$A$4:$AE$442,L$1,0)=0,"",VLOOKUP($A187,Industry!$A$4:$AE$442,L$1,0)),"")</f>
        <v/>
      </c>
      <c r="M187" s="1418" t="str">
        <f>IFERROR(IF(VLOOKUP($A187,Industry!$A$4:$AE$442,M$1,0)=0,"",VLOOKUP($A187,Industry!$A$4:$AE$442,M$1,0)),"")</f>
        <v/>
      </c>
      <c r="N187" s="1418" t="str">
        <f>IFERROR(IF(VLOOKUP($A187,Industry!$A$4:$AE$442,N$1,0)=0,"",VLOOKUP($A187,Industry!$A$4:$AE$442,N$1,0)),"")</f>
        <v/>
      </c>
      <c r="O187" s="1418" t="str">
        <f>IFERROR(IF(VLOOKUP($A187,Industry!$A$4:$AE$442,O$1,0)=0,"",VLOOKUP($A187,Industry!$A$4:$AE$442,O$1,0)),"")</f>
        <v/>
      </c>
      <c r="P187" s="1418" t="str">
        <f>IFERROR(IF(VLOOKUP($A187,Industry!$A$4:$AE$442,P$1,0)=0,"",VLOOKUP($A187,Industry!$A$4:$AE$442,P$1,0)),"")</f>
        <v/>
      </c>
      <c r="Q187" s="1418" t="str">
        <f>IFERROR(IF(VLOOKUP($A187,Industry!$A$4:$AE$442,Q$1,0)=0,"",VLOOKUP($A187,Industry!$A$4:$AE$442,Q$1,0)),"")</f>
        <v/>
      </c>
    </row>
    <row r="188" spans="1:17">
      <c r="A188" s="30" t="s">
        <v>2195</v>
      </c>
      <c r="B188" s="1290" t="s">
        <v>1080</v>
      </c>
      <c r="C188" s="1420" t="str">
        <f>IFERROR(IF(VLOOKUP($A188,Industry!$A$4:$AE$442,C$1,0)=0,"",VLOOKUP($A188,Industry!$A$4:$AE$442,C$1,0)),"")</f>
        <v>kt</v>
      </c>
      <c r="D188" s="1418" t="str">
        <f>IFERROR(IF(VLOOKUP($A188,Industry!$A$4:$AE$442,D$1,0)=0,"",VLOOKUP($A188,Industry!$A$4:$AE$442,D$1,0)),"")</f>
        <v/>
      </c>
      <c r="E188" s="1418" t="str">
        <f>IFERROR(IF(VLOOKUP($A188,Industry!$A$4:$AE$442,E$1,0)=0,"",VLOOKUP($A188,Industry!$A$4:$AE$442,E$1,0)),"")</f>
        <v/>
      </c>
      <c r="F188" s="1418" t="str">
        <f>IFERROR(IF(VLOOKUP($A188,Industry!$A$4:$AE$442,F$1,0)=0,"",VLOOKUP($A188,Industry!$A$4:$AE$442,F$1,0)),"")</f>
        <v/>
      </c>
      <c r="G188" s="1418" t="str">
        <f>IFERROR(IF(VLOOKUP($A188,Industry!$A$4:$AE$442,G$1,0)=0,"",VLOOKUP($A188,Industry!$A$4:$AE$442,G$1,0)),"")</f>
        <v/>
      </c>
      <c r="H188" s="1418" t="str">
        <f>IFERROR(IF(VLOOKUP($A188,Industry!$A$4:$AE$442,H$1,0)=0,"",VLOOKUP($A188,Industry!$A$4:$AE$442,H$1,0)),"")</f>
        <v/>
      </c>
      <c r="I188" s="1418" t="str">
        <f>IFERROR(IF(VLOOKUP($A188,Industry!$A$4:$AE$442,I$1,0)=0,"",VLOOKUP($A188,Industry!$A$4:$AE$442,I$1,0)),"")</f>
        <v/>
      </c>
      <c r="J188" s="1418" t="str">
        <f>IFERROR(IF(VLOOKUP($A188,Industry!$A$4:$AE$442,J$1,0)=0,"",VLOOKUP($A188,Industry!$A$4:$AE$442,J$1,0)),"")</f>
        <v/>
      </c>
      <c r="K188" s="1418" t="str">
        <f>IFERROR(IF(VLOOKUP($A188,Industry!$A$4:$AE$442,K$1,0)=0,"",VLOOKUP($A188,Industry!$A$4:$AE$442,K$1,0)),"")</f>
        <v/>
      </c>
      <c r="L188" s="1418" t="str">
        <f>IFERROR(IF(VLOOKUP($A188,Industry!$A$4:$AE$442,L$1,0)=0,"",VLOOKUP($A188,Industry!$A$4:$AE$442,L$1,0)),"")</f>
        <v/>
      </c>
      <c r="M188" s="1418" t="str">
        <f>IFERROR(IF(VLOOKUP($A188,Industry!$A$4:$AE$442,M$1,0)=0,"",VLOOKUP($A188,Industry!$A$4:$AE$442,M$1,0)),"")</f>
        <v/>
      </c>
      <c r="N188" s="1418" t="str">
        <f>IFERROR(IF(VLOOKUP($A188,Industry!$A$4:$AE$442,N$1,0)=0,"",VLOOKUP($A188,Industry!$A$4:$AE$442,N$1,0)),"")</f>
        <v/>
      </c>
      <c r="O188" s="1418" t="str">
        <f>IFERROR(IF(VLOOKUP($A188,Industry!$A$4:$AE$442,O$1,0)=0,"",VLOOKUP($A188,Industry!$A$4:$AE$442,O$1,0)),"")</f>
        <v/>
      </c>
      <c r="P188" s="1418" t="str">
        <f>IFERROR(IF(VLOOKUP($A188,Industry!$A$4:$AE$442,P$1,0)=0,"",VLOOKUP($A188,Industry!$A$4:$AE$442,P$1,0)),"")</f>
        <v/>
      </c>
      <c r="Q188" s="1418" t="str">
        <f>IFERROR(IF(VLOOKUP($A188,Industry!$A$4:$AE$442,Q$1,0)=0,"",VLOOKUP($A188,Industry!$A$4:$AE$442,Q$1,0)),"")</f>
        <v/>
      </c>
    </row>
    <row r="189" spans="1:17">
      <c r="A189" s="30" t="s">
        <v>2197</v>
      </c>
      <c r="B189" s="1290" t="s">
        <v>1080</v>
      </c>
      <c r="C189" s="1420" t="str">
        <f>IFERROR(IF(VLOOKUP($A189,Industry!$A$4:$AE$442,C$1,0)=0,"",VLOOKUP($A189,Industry!$A$4:$AE$442,C$1,0)),"")</f>
        <v>kt</v>
      </c>
      <c r="D189" s="1418" t="str">
        <f>IFERROR(IF(VLOOKUP($A189,Industry!$A$4:$AE$442,D$1,0)=0,"",VLOOKUP($A189,Industry!$A$4:$AE$442,D$1,0)),"")</f>
        <v/>
      </c>
      <c r="E189" s="1418" t="str">
        <f>IFERROR(IF(VLOOKUP($A189,Industry!$A$4:$AE$442,E$1,0)=0,"",VLOOKUP($A189,Industry!$A$4:$AE$442,E$1,0)),"")</f>
        <v/>
      </c>
      <c r="F189" s="1418" t="str">
        <f>IFERROR(IF(VLOOKUP($A189,Industry!$A$4:$AE$442,F$1,0)=0,"",VLOOKUP($A189,Industry!$A$4:$AE$442,F$1,0)),"")</f>
        <v/>
      </c>
      <c r="G189" s="1418" t="str">
        <f>IFERROR(IF(VLOOKUP($A189,Industry!$A$4:$AE$442,G$1,0)=0,"",VLOOKUP($A189,Industry!$A$4:$AE$442,G$1,0)),"")</f>
        <v/>
      </c>
      <c r="H189" s="1418" t="str">
        <f>IFERROR(IF(VLOOKUP($A189,Industry!$A$4:$AE$442,H$1,0)=0,"",VLOOKUP($A189,Industry!$A$4:$AE$442,H$1,0)),"")</f>
        <v/>
      </c>
      <c r="I189" s="1418" t="str">
        <f>IFERROR(IF(VLOOKUP($A189,Industry!$A$4:$AE$442,I$1,0)=0,"",VLOOKUP($A189,Industry!$A$4:$AE$442,I$1,0)),"")</f>
        <v/>
      </c>
      <c r="J189" s="1418" t="str">
        <f>IFERROR(IF(VLOOKUP($A189,Industry!$A$4:$AE$442,J$1,0)=0,"",VLOOKUP($A189,Industry!$A$4:$AE$442,J$1,0)),"")</f>
        <v/>
      </c>
      <c r="K189" s="1418" t="str">
        <f>IFERROR(IF(VLOOKUP($A189,Industry!$A$4:$AE$442,K$1,0)=0,"",VLOOKUP($A189,Industry!$A$4:$AE$442,K$1,0)),"")</f>
        <v/>
      </c>
      <c r="L189" s="1418" t="str">
        <f>IFERROR(IF(VLOOKUP($A189,Industry!$A$4:$AE$442,L$1,0)=0,"",VLOOKUP($A189,Industry!$A$4:$AE$442,L$1,0)),"")</f>
        <v/>
      </c>
      <c r="M189" s="1418" t="str">
        <f>IFERROR(IF(VLOOKUP($A189,Industry!$A$4:$AE$442,M$1,0)=0,"",VLOOKUP($A189,Industry!$A$4:$AE$442,M$1,0)),"")</f>
        <v/>
      </c>
      <c r="N189" s="1418" t="str">
        <f>IFERROR(IF(VLOOKUP($A189,Industry!$A$4:$AE$442,N$1,0)=0,"",VLOOKUP($A189,Industry!$A$4:$AE$442,N$1,0)),"")</f>
        <v/>
      </c>
      <c r="O189" s="1418" t="str">
        <f>IFERROR(IF(VLOOKUP($A189,Industry!$A$4:$AE$442,O$1,0)=0,"",VLOOKUP($A189,Industry!$A$4:$AE$442,O$1,0)),"")</f>
        <v/>
      </c>
      <c r="P189" s="1418" t="str">
        <f>IFERROR(IF(VLOOKUP($A189,Industry!$A$4:$AE$442,P$1,0)=0,"",VLOOKUP($A189,Industry!$A$4:$AE$442,P$1,0)),"")</f>
        <v/>
      </c>
      <c r="Q189" s="1418" t="str">
        <f>IFERROR(IF(VLOOKUP($A189,Industry!$A$4:$AE$442,Q$1,0)=0,"",VLOOKUP($A189,Industry!$A$4:$AE$442,Q$1,0)),"")</f>
        <v/>
      </c>
    </row>
    <row r="190" spans="1:17">
      <c r="A190" s="30" t="s">
        <v>2198</v>
      </c>
      <c r="B190" s="1290" t="s">
        <v>1080</v>
      </c>
      <c r="C190" s="1420" t="str">
        <f>IFERROR(IF(VLOOKUP($A190,Industry!$A$4:$AE$442,C$1,0)=0,"",VLOOKUP($A190,Industry!$A$4:$AE$442,C$1,0)),"")</f>
        <v>kt</v>
      </c>
      <c r="D190" s="1418" t="str">
        <f>IFERROR(IF(VLOOKUP($A190,Industry!$A$4:$AE$442,D$1,0)=0,"",VLOOKUP($A190,Industry!$A$4:$AE$442,D$1,0)),"")</f>
        <v/>
      </c>
      <c r="E190" s="1418" t="str">
        <f>IFERROR(IF(VLOOKUP($A190,Industry!$A$4:$AE$442,E$1,0)=0,"",VLOOKUP($A190,Industry!$A$4:$AE$442,E$1,0)),"")</f>
        <v/>
      </c>
      <c r="F190" s="1418" t="str">
        <f>IFERROR(IF(VLOOKUP($A190,Industry!$A$4:$AE$442,F$1,0)=0,"",VLOOKUP($A190,Industry!$A$4:$AE$442,F$1,0)),"")</f>
        <v/>
      </c>
      <c r="G190" s="1418" t="str">
        <f>IFERROR(IF(VLOOKUP($A190,Industry!$A$4:$AE$442,G$1,0)=0,"",VLOOKUP($A190,Industry!$A$4:$AE$442,G$1,0)),"")</f>
        <v/>
      </c>
      <c r="H190" s="1418" t="str">
        <f>IFERROR(IF(VLOOKUP($A190,Industry!$A$4:$AE$442,H$1,0)=0,"",VLOOKUP($A190,Industry!$A$4:$AE$442,H$1,0)),"")</f>
        <v/>
      </c>
      <c r="I190" s="1418" t="str">
        <f>IFERROR(IF(VLOOKUP($A190,Industry!$A$4:$AE$442,I$1,0)=0,"",VLOOKUP($A190,Industry!$A$4:$AE$442,I$1,0)),"")</f>
        <v/>
      </c>
      <c r="J190" s="1418" t="str">
        <f>IFERROR(IF(VLOOKUP($A190,Industry!$A$4:$AE$442,J$1,0)=0,"",VLOOKUP($A190,Industry!$A$4:$AE$442,J$1,0)),"")</f>
        <v/>
      </c>
      <c r="K190" s="1418" t="str">
        <f>IFERROR(IF(VLOOKUP($A190,Industry!$A$4:$AE$442,K$1,0)=0,"",VLOOKUP($A190,Industry!$A$4:$AE$442,K$1,0)),"")</f>
        <v/>
      </c>
      <c r="L190" s="1418" t="str">
        <f>IFERROR(IF(VLOOKUP($A190,Industry!$A$4:$AE$442,L$1,0)=0,"",VLOOKUP($A190,Industry!$A$4:$AE$442,L$1,0)),"")</f>
        <v/>
      </c>
      <c r="M190" s="1418" t="str">
        <f>IFERROR(IF(VLOOKUP($A190,Industry!$A$4:$AE$442,M$1,0)=0,"",VLOOKUP($A190,Industry!$A$4:$AE$442,M$1,0)),"")</f>
        <v/>
      </c>
      <c r="N190" s="1418" t="str">
        <f>IFERROR(IF(VLOOKUP($A190,Industry!$A$4:$AE$442,N$1,0)=0,"",VLOOKUP($A190,Industry!$A$4:$AE$442,N$1,0)),"")</f>
        <v/>
      </c>
      <c r="O190" s="1418" t="str">
        <f>IFERROR(IF(VLOOKUP($A190,Industry!$A$4:$AE$442,O$1,0)=0,"",VLOOKUP($A190,Industry!$A$4:$AE$442,O$1,0)),"")</f>
        <v/>
      </c>
      <c r="P190" s="1418" t="str">
        <f>IFERROR(IF(VLOOKUP($A190,Industry!$A$4:$AE$442,P$1,0)=0,"",VLOOKUP($A190,Industry!$A$4:$AE$442,P$1,0)),"")</f>
        <v/>
      </c>
      <c r="Q190" s="1418" t="str">
        <f>IFERROR(IF(VLOOKUP($A190,Industry!$A$4:$AE$442,Q$1,0)=0,"",VLOOKUP($A190,Industry!$A$4:$AE$442,Q$1,0)),"")</f>
        <v/>
      </c>
    </row>
    <row r="191" spans="1:17">
      <c r="A191" s="30" t="s">
        <v>2199</v>
      </c>
      <c r="B191" s="1290" t="s">
        <v>1080</v>
      </c>
      <c r="C191" s="1420" t="str">
        <f>IFERROR(IF(VLOOKUP($A191,Industry!$A$4:$AE$442,C$1,0)=0,"",VLOOKUP($A191,Industry!$A$4:$AE$442,C$1,0)),"")</f>
        <v>kt</v>
      </c>
      <c r="D191" s="1418" t="str">
        <f>IFERROR(IF(VLOOKUP($A191,Industry!$A$4:$AE$442,D$1,0)=0,"",VLOOKUP($A191,Industry!$A$4:$AE$442,D$1,0)),"")</f>
        <v/>
      </c>
      <c r="E191" s="1418" t="str">
        <f>IFERROR(IF(VLOOKUP($A191,Industry!$A$4:$AE$442,E$1,0)=0,"",VLOOKUP($A191,Industry!$A$4:$AE$442,E$1,0)),"")</f>
        <v/>
      </c>
      <c r="F191" s="1418" t="str">
        <f>IFERROR(IF(VLOOKUP($A191,Industry!$A$4:$AE$442,F$1,0)=0,"",VLOOKUP($A191,Industry!$A$4:$AE$442,F$1,0)),"")</f>
        <v/>
      </c>
      <c r="G191" s="1418" t="str">
        <f>IFERROR(IF(VLOOKUP($A191,Industry!$A$4:$AE$442,G$1,0)=0,"",VLOOKUP($A191,Industry!$A$4:$AE$442,G$1,0)),"")</f>
        <v/>
      </c>
      <c r="H191" s="1418" t="str">
        <f>IFERROR(IF(VLOOKUP($A191,Industry!$A$4:$AE$442,H$1,0)=0,"",VLOOKUP($A191,Industry!$A$4:$AE$442,H$1,0)),"")</f>
        <v/>
      </c>
      <c r="I191" s="1418" t="str">
        <f>IFERROR(IF(VLOOKUP($A191,Industry!$A$4:$AE$442,I$1,0)=0,"",VLOOKUP($A191,Industry!$A$4:$AE$442,I$1,0)),"")</f>
        <v/>
      </c>
      <c r="J191" s="1418" t="str">
        <f>IFERROR(IF(VLOOKUP($A191,Industry!$A$4:$AE$442,J$1,0)=0,"",VLOOKUP($A191,Industry!$A$4:$AE$442,J$1,0)),"")</f>
        <v/>
      </c>
      <c r="K191" s="1418" t="str">
        <f>IFERROR(IF(VLOOKUP($A191,Industry!$A$4:$AE$442,K$1,0)=0,"",VLOOKUP($A191,Industry!$A$4:$AE$442,K$1,0)),"")</f>
        <v/>
      </c>
      <c r="L191" s="1418" t="str">
        <f>IFERROR(IF(VLOOKUP($A191,Industry!$A$4:$AE$442,L$1,0)=0,"",VLOOKUP($A191,Industry!$A$4:$AE$442,L$1,0)),"")</f>
        <v/>
      </c>
      <c r="M191" s="1418" t="str">
        <f>IFERROR(IF(VLOOKUP($A191,Industry!$A$4:$AE$442,M$1,0)=0,"",VLOOKUP($A191,Industry!$A$4:$AE$442,M$1,0)),"")</f>
        <v/>
      </c>
      <c r="N191" s="1418" t="str">
        <f>IFERROR(IF(VLOOKUP($A191,Industry!$A$4:$AE$442,N$1,0)=0,"",VLOOKUP($A191,Industry!$A$4:$AE$442,N$1,0)),"")</f>
        <v/>
      </c>
      <c r="O191" s="1418" t="str">
        <f>IFERROR(IF(VLOOKUP($A191,Industry!$A$4:$AE$442,O$1,0)=0,"",VLOOKUP($A191,Industry!$A$4:$AE$442,O$1,0)),"")</f>
        <v/>
      </c>
      <c r="P191" s="1418" t="str">
        <f>IFERROR(IF(VLOOKUP($A191,Industry!$A$4:$AE$442,P$1,0)=0,"",VLOOKUP($A191,Industry!$A$4:$AE$442,P$1,0)),"")</f>
        <v/>
      </c>
      <c r="Q191" s="1418" t="str">
        <f>IFERROR(IF(VLOOKUP($A191,Industry!$A$4:$AE$442,Q$1,0)=0,"",VLOOKUP($A191,Industry!$A$4:$AE$442,Q$1,0)),"")</f>
        <v/>
      </c>
    </row>
    <row r="192" spans="1:17">
      <c r="A192" s="515" t="s">
        <v>414</v>
      </c>
      <c r="B192" s="1290" t="s">
        <v>1080</v>
      </c>
      <c r="C192" s="1420" t="str">
        <f>IFERROR(IF(VLOOKUP($A192,Industry!$A$4:$AE$442,C$1,0)=0,"",VLOOKUP($A192,Industry!$A$4:$AE$442,C$1,0)),"")</f>
        <v>kt</v>
      </c>
      <c r="D192" s="1418" t="str">
        <f>IFERROR(IF(VLOOKUP($A192,Industry!$A$4:$AE$442,D$1,0)=0,"",VLOOKUP($A192,Industry!$A$4:$AE$442,D$1,0)),"")</f>
        <v/>
      </c>
      <c r="E192" s="1418" t="str">
        <f>IFERROR(IF(VLOOKUP($A192,Industry!$A$4:$AE$442,E$1,0)=0,"",VLOOKUP($A192,Industry!$A$4:$AE$442,E$1,0)),"")</f>
        <v/>
      </c>
      <c r="F192" s="1418" t="str">
        <f>IFERROR(IF(VLOOKUP($A192,Industry!$A$4:$AE$442,F$1,0)=0,"",VLOOKUP($A192,Industry!$A$4:$AE$442,F$1,0)),"")</f>
        <v/>
      </c>
      <c r="G192" s="1418" t="str">
        <f>IFERROR(IF(VLOOKUP($A192,Industry!$A$4:$AE$442,G$1,0)=0,"",VLOOKUP($A192,Industry!$A$4:$AE$442,G$1,0)),"")</f>
        <v/>
      </c>
      <c r="H192" s="1418" t="str">
        <f>IFERROR(IF(VLOOKUP($A192,Industry!$A$4:$AE$442,H$1,0)=0,"",VLOOKUP($A192,Industry!$A$4:$AE$442,H$1,0)),"")</f>
        <v/>
      </c>
      <c r="I192" s="1418" t="str">
        <f>IFERROR(IF(VLOOKUP($A192,Industry!$A$4:$AE$442,I$1,0)=0,"",VLOOKUP($A192,Industry!$A$4:$AE$442,I$1,0)),"")</f>
        <v/>
      </c>
      <c r="J192" s="1418" t="str">
        <f>IFERROR(IF(VLOOKUP($A192,Industry!$A$4:$AE$442,J$1,0)=0,"",VLOOKUP($A192,Industry!$A$4:$AE$442,J$1,0)),"")</f>
        <v/>
      </c>
      <c r="K192" s="1418" t="str">
        <f>IFERROR(IF(VLOOKUP($A192,Industry!$A$4:$AE$442,K$1,0)=0,"",VLOOKUP($A192,Industry!$A$4:$AE$442,K$1,0)),"")</f>
        <v/>
      </c>
      <c r="L192" s="1418" t="str">
        <f>IFERROR(IF(VLOOKUP($A192,Industry!$A$4:$AE$442,L$1,0)=0,"",VLOOKUP($A192,Industry!$A$4:$AE$442,L$1,0)),"")</f>
        <v/>
      </c>
      <c r="M192" s="1418" t="str">
        <f>IFERROR(IF(VLOOKUP($A192,Industry!$A$4:$AE$442,M$1,0)=0,"",VLOOKUP($A192,Industry!$A$4:$AE$442,M$1,0)),"")</f>
        <v/>
      </c>
      <c r="N192" s="1418" t="str">
        <f>IFERROR(IF(VLOOKUP($A192,Industry!$A$4:$AE$442,N$1,0)=0,"",VLOOKUP($A192,Industry!$A$4:$AE$442,N$1,0)),"")</f>
        <v/>
      </c>
      <c r="O192" s="1418" t="str">
        <f>IFERROR(IF(VLOOKUP($A192,Industry!$A$4:$AE$442,O$1,0)=0,"",VLOOKUP($A192,Industry!$A$4:$AE$442,O$1,0)),"")</f>
        <v/>
      </c>
      <c r="P192" s="1418" t="str">
        <f>IFERROR(IF(VLOOKUP($A192,Industry!$A$4:$AE$442,P$1,0)=0,"",VLOOKUP($A192,Industry!$A$4:$AE$442,P$1,0)),"")</f>
        <v/>
      </c>
      <c r="Q192" s="1418" t="str">
        <f>IFERROR(IF(VLOOKUP($A192,Industry!$A$4:$AE$442,Q$1,0)=0,"",VLOOKUP($A192,Industry!$A$4:$AE$442,Q$1,0)),"")</f>
        <v/>
      </c>
    </row>
    <row r="193" spans="1:17">
      <c r="A193" s="30" t="s">
        <v>415</v>
      </c>
      <c r="B193" s="1290" t="s">
        <v>1080</v>
      </c>
      <c r="C193" s="1420" t="str">
        <f>IFERROR(IF(VLOOKUP($A193,Industry!$A$4:$AE$442,C$1,0)=0,"",VLOOKUP($A193,Industry!$A$4:$AE$442,C$1,0)),"")</f>
        <v>kt</v>
      </c>
      <c r="D193" s="1418" t="str">
        <f>IFERROR(IF(VLOOKUP($A193,Industry!$A$4:$AE$442,D$1,0)=0,"",VLOOKUP($A193,Industry!$A$4:$AE$442,D$1,0)),"")</f>
        <v/>
      </c>
      <c r="E193" s="1418" t="str">
        <f>IFERROR(IF(VLOOKUP($A193,Industry!$A$4:$AE$442,E$1,0)=0,"",VLOOKUP($A193,Industry!$A$4:$AE$442,E$1,0)),"")</f>
        <v/>
      </c>
      <c r="F193" s="1418" t="str">
        <f>IFERROR(IF(VLOOKUP($A193,Industry!$A$4:$AE$442,F$1,0)=0,"",VLOOKUP($A193,Industry!$A$4:$AE$442,F$1,0)),"")</f>
        <v/>
      </c>
      <c r="G193" s="1418" t="str">
        <f>IFERROR(IF(VLOOKUP($A193,Industry!$A$4:$AE$442,G$1,0)=0,"",VLOOKUP($A193,Industry!$A$4:$AE$442,G$1,0)),"")</f>
        <v/>
      </c>
      <c r="H193" s="1418" t="str">
        <f>IFERROR(IF(VLOOKUP($A193,Industry!$A$4:$AE$442,H$1,0)=0,"",VLOOKUP($A193,Industry!$A$4:$AE$442,H$1,0)),"")</f>
        <v/>
      </c>
      <c r="I193" s="1418" t="str">
        <f>IFERROR(IF(VLOOKUP($A193,Industry!$A$4:$AE$442,I$1,0)=0,"",VLOOKUP($A193,Industry!$A$4:$AE$442,I$1,0)),"")</f>
        <v/>
      </c>
      <c r="J193" s="1418" t="str">
        <f>IFERROR(IF(VLOOKUP($A193,Industry!$A$4:$AE$442,J$1,0)=0,"",VLOOKUP($A193,Industry!$A$4:$AE$442,J$1,0)),"")</f>
        <v/>
      </c>
      <c r="K193" s="1418" t="str">
        <f>IFERROR(IF(VLOOKUP($A193,Industry!$A$4:$AE$442,K$1,0)=0,"",VLOOKUP($A193,Industry!$A$4:$AE$442,K$1,0)),"")</f>
        <v/>
      </c>
      <c r="L193" s="1418" t="str">
        <f>IFERROR(IF(VLOOKUP($A193,Industry!$A$4:$AE$442,L$1,0)=0,"",VLOOKUP($A193,Industry!$A$4:$AE$442,L$1,0)),"")</f>
        <v/>
      </c>
      <c r="M193" s="1418" t="str">
        <f>IFERROR(IF(VLOOKUP($A193,Industry!$A$4:$AE$442,M$1,0)=0,"",VLOOKUP($A193,Industry!$A$4:$AE$442,M$1,0)),"")</f>
        <v/>
      </c>
      <c r="N193" s="1418" t="str">
        <f>IFERROR(IF(VLOOKUP($A193,Industry!$A$4:$AE$442,N$1,0)=0,"",VLOOKUP($A193,Industry!$A$4:$AE$442,N$1,0)),"")</f>
        <v/>
      </c>
      <c r="O193" s="1418" t="str">
        <f>IFERROR(IF(VLOOKUP($A193,Industry!$A$4:$AE$442,O$1,0)=0,"",VLOOKUP($A193,Industry!$A$4:$AE$442,O$1,0)),"")</f>
        <v/>
      </c>
      <c r="P193" s="1418" t="str">
        <f>IFERROR(IF(VLOOKUP($A193,Industry!$A$4:$AE$442,P$1,0)=0,"",VLOOKUP($A193,Industry!$A$4:$AE$442,P$1,0)),"")</f>
        <v/>
      </c>
      <c r="Q193" s="1418" t="str">
        <f>IFERROR(IF(VLOOKUP($A193,Industry!$A$4:$AE$442,Q$1,0)=0,"",VLOOKUP($A193,Industry!$A$4:$AE$442,Q$1,0)),"")</f>
        <v/>
      </c>
    </row>
    <row r="194" spans="1:17">
      <c r="A194" s="30" t="s">
        <v>418</v>
      </c>
      <c r="B194" s="1290" t="s">
        <v>1080</v>
      </c>
      <c r="C194" s="1420" t="str">
        <f>IFERROR(IF(VLOOKUP($A194,Industry!$A$4:$AE$442,C$1,0)=0,"",VLOOKUP($A194,Industry!$A$4:$AE$442,C$1,0)),"")</f>
        <v>kt</v>
      </c>
      <c r="D194" s="1418" t="str">
        <f>IFERROR(IF(VLOOKUP($A194,Industry!$A$4:$AE$442,D$1,0)=0,"",VLOOKUP($A194,Industry!$A$4:$AE$442,D$1,0)),"")</f>
        <v/>
      </c>
      <c r="E194" s="1418" t="str">
        <f>IFERROR(IF(VLOOKUP($A194,Industry!$A$4:$AE$442,E$1,0)=0,"",VLOOKUP($A194,Industry!$A$4:$AE$442,E$1,0)),"")</f>
        <v/>
      </c>
      <c r="F194" s="1418" t="str">
        <f>IFERROR(IF(VLOOKUP($A194,Industry!$A$4:$AE$442,F$1,0)=0,"",VLOOKUP($A194,Industry!$A$4:$AE$442,F$1,0)),"")</f>
        <v/>
      </c>
      <c r="G194" s="1418" t="str">
        <f>IFERROR(IF(VLOOKUP($A194,Industry!$A$4:$AE$442,G$1,0)=0,"",VLOOKUP($A194,Industry!$A$4:$AE$442,G$1,0)),"")</f>
        <v/>
      </c>
      <c r="H194" s="1418" t="str">
        <f>IFERROR(IF(VLOOKUP($A194,Industry!$A$4:$AE$442,H$1,0)=0,"",VLOOKUP($A194,Industry!$A$4:$AE$442,H$1,0)),"")</f>
        <v/>
      </c>
      <c r="I194" s="1418" t="str">
        <f>IFERROR(IF(VLOOKUP($A194,Industry!$A$4:$AE$442,I$1,0)=0,"",VLOOKUP($A194,Industry!$A$4:$AE$442,I$1,0)),"")</f>
        <v/>
      </c>
      <c r="J194" s="1418" t="str">
        <f>IFERROR(IF(VLOOKUP($A194,Industry!$A$4:$AE$442,J$1,0)=0,"",VLOOKUP($A194,Industry!$A$4:$AE$442,J$1,0)),"")</f>
        <v/>
      </c>
      <c r="K194" s="1418" t="str">
        <f>IFERROR(IF(VLOOKUP($A194,Industry!$A$4:$AE$442,K$1,0)=0,"",VLOOKUP($A194,Industry!$A$4:$AE$442,K$1,0)),"")</f>
        <v/>
      </c>
      <c r="L194" s="1418" t="str">
        <f>IFERROR(IF(VLOOKUP($A194,Industry!$A$4:$AE$442,L$1,0)=0,"",VLOOKUP($A194,Industry!$A$4:$AE$442,L$1,0)),"")</f>
        <v/>
      </c>
      <c r="M194" s="1418" t="str">
        <f>IFERROR(IF(VLOOKUP($A194,Industry!$A$4:$AE$442,M$1,0)=0,"",VLOOKUP($A194,Industry!$A$4:$AE$442,M$1,0)),"")</f>
        <v/>
      </c>
      <c r="N194" s="1418" t="str">
        <f>IFERROR(IF(VLOOKUP($A194,Industry!$A$4:$AE$442,N$1,0)=0,"",VLOOKUP($A194,Industry!$A$4:$AE$442,N$1,0)),"")</f>
        <v/>
      </c>
      <c r="O194" s="1418" t="str">
        <f>IFERROR(IF(VLOOKUP($A194,Industry!$A$4:$AE$442,O$1,0)=0,"",VLOOKUP($A194,Industry!$A$4:$AE$442,O$1,0)),"")</f>
        <v/>
      </c>
      <c r="P194" s="1418" t="str">
        <f>IFERROR(IF(VLOOKUP($A194,Industry!$A$4:$AE$442,P$1,0)=0,"",VLOOKUP($A194,Industry!$A$4:$AE$442,P$1,0)),"")</f>
        <v/>
      </c>
      <c r="Q194" s="1418" t="str">
        <f>IFERROR(IF(VLOOKUP($A194,Industry!$A$4:$AE$442,Q$1,0)=0,"",VLOOKUP($A194,Industry!$A$4:$AE$442,Q$1,0)),"")</f>
        <v/>
      </c>
    </row>
    <row r="195" spans="1:17">
      <c r="A195" s="30" t="s">
        <v>419</v>
      </c>
      <c r="B195" s="1290" t="s">
        <v>1080</v>
      </c>
      <c r="C195" s="1420" t="str">
        <f>IFERROR(IF(VLOOKUP($A195,Industry!$A$4:$AE$442,C$1,0)=0,"",VLOOKUP($A195,Industry!$A$4:$AE$442,C$1,0)),"")</f>
        <v>kt</v>
      </c>
      <c r="D195" s="1418" t="str">
        <f>IFERROR(IF(VLOOKUP($A195,Industry!$A$4:$AE$442,D$1,0)=0,"",VLOOKUP($A195,Industry!$A$4:$AE$442,D$1,0)),"")</f>
        <v/>
      </c>
      <c r="E195" s="1418" t="str">
        <f>IFERROR(IF(VLOOKUP($A195,Industry!$A$4:$AE$442,E$1,0)=0,"",VLOOKUP($A195,Industry!$A$4:$AE$442,E$1,0)),"")</f>
        <v/>
      </c>
      <c r="F195" s="1418" t="str">
        <f>IFERROR(IF(VLOOKUP($A195,Industry!$A$4:$AE$442,F$1,0)=0,"",VLOOKUP($A195,Industry!$A$4:$AE$442,F$1,0)),"")</f>
        <v/>
      </c>
      <c r="G195" s="1418" t="str">
        <f>IFERROR(IF(VLOOKUP($A195,Industry!$A$4:$AE$442,G$1,0)=0,"",VLOOKUP($A195,Industry!$A$4:$AE$442,G$1,0)),"")</f>
        <v/>
      </c>
      <c r="H195" s="1418" t="str">
        <f>IFERROR(IF(VLOOKUP($A195,Industry!$A$4:$AE$442,H$1,0)=0,"",VLOOKUP($A195,Industry!$A$4:$AE$442,H$1,0)),"")</f>
        <v/>
      </c>
      <c r="I195" s="1418" t="str">
        <f>IFERROR(IF(VLOOKUP($A195,Industry!$A$4:$AE$442,I$1,0)=0,"",VLOOKUP($A195,Industry!$A$4:$AE$442,I$1,0)),"")</f>
        <v/>
      </c>
      <c r="J195" s="1418" t="str">
        <f>IFERROR(IF(VLOOKUP($A195,Industry!$A$4:$AE$442,J$1,0)=0,"",VLOOKUP($A195,Industry!$A$4:$AE$442,J$1,0)),"")</f>
        <v/>
      </c>
      <c r="K195" s="1418" t="str">
        <f>IFERROR(IF(VLOOKUP($A195,Industry!$A$4:$AE$442,K$1,0)=0,"",VLOOKUP($A195,Industry!$A$4:$AE$442,K$1,0)),"")</f>
        <v/>
      </c>
      <c r="L195" s="1418" t="str">
        <f>IFERROR(IF(VLOOKUP($A195,Industry!$A$4:$AE$442,L$1,0)=0,"",VLOOKUP($A195,Industry!$A$4:$AE$442,L$1,0)),"")</f>
        <v/>
      </c>
      <c r="M195" s="1418" t="str">
        <f>IFERROR(IF(VLOOKUP($A195,Industry!$A$4:$AE$442,M$1,0)=0,"",VLOOKUP($A195,Industry!$A$4:$AE$442,M$1,0)),"")</f>
        <v/>
      </c>
      <c r="N195" s="1418" t="str">
        <f>IFERROR(IF(VLOOKUP($A195,Industry!$A$4:$AE$442,N$1,0)=0,"",VLOOKUP($A195,Industry!$A$4:$AE$442,N$1,0)),"")</f>
        <v/>
      </c>
      <c r="O195" s="1418" t="str">
        <f>IFERROR(IF(VLOOKUP($A195,Industry!$A$4:$AE$442,O$1,0)=0,"",VLOOKUP($A195,Industry!$A$4:$AE$442,O$1,0)),"")</f>
        <v/>
      </c>
      <c r="P195" s="1418" t="str">
        <f>IFERROR(IF(VLOOKUP($A195,Industry!$A$4:$AE$442,P$1,0)=0,"",VLOOKUP($A195,Industry!$A$4:$AE$442,P$1,0)),"")</f>
        <v/>
      </c>
      <c r="Q195" s="1418" t="str">
        <f>IFERROR(IF(VLOOKUP($A195,Industry!$A$4:$AE$442,Q$1,0)=0,"",VLOOKUP($A195,Industry!$A$4:$AE$442,Q$1,0)),"")</f>
        <v/>
      </c>
    </row>
    <row r="196" spans="1:17">
      <c r="A196" s="515" t="s">
        <v>1066</v>
      </c>
      <c r="B196" s="1290" t="s">
        <v>1080</v>
      </c>
      <c r="C196" s="1420" t="str">
        <f>IFERROR(IF(VLOOKUP($A196,Industry!$A$4:$AE$442,C$1,0)=0,"",VLOOKUP($A196,Industry!$A$4:$AE$442,C$1,0)),"")</f>
        <v>kt</v>
      </c>
      <c r="D196" s="1418" t="str">
        <f>IFERROR(IF(VLOOKUP($A196,Industry!$A$4:$AE$442,D$1,0)=0,"",VLOOKUP($A196,Industry!$A$4:$AE$442,D$1,0)),"")</f>
        <v/>
      </c>
      <c r="E196" s="1418" t="str">
        <f>IFERROR(IF(VLOOKUP($A196,Industry!$A$4:$AE$442,E$1,0)=0,"",VLOOKUP($A196,Industry!$A$4:$AE$442,E$1,0)),"")</f>
        <v/>
      </c>
      <c r="F196" s="1418" t="str">
        <f>IFERROR(IF(VLOOKUP($A196,Industry!$A$4:$AE$442,F$1,0)=0,"",VLOOKUP($A196,Industry!$A$4:$AE$442,F$1,0)),"")</f>
        <v/>
      </c>
      <c r="G196" s="1418" t="str">
        <f>IFERROR(IF(VLOOKUP($A196,Industry!$A$4:$AE$442,G$1,0)=0,"",VLOOKUP($A196,Industry!$A$4:$AE$442,G$1,0)),"")</f>
        <v/>
      </c>
      <c r="H196" s="1418" t="str">
        <f>IFERROR(IF(VLOOKUP($A196,Industry!$A$4:$AE$442,H$1,0)=0,"",VLOOKUP($A196,Industry!$A$4:$AE$442,H$1,0)),"")</f>
        <v/>
      </c>
      <c r="I196" s="1418" t="str">
        <f>IFERROR(IF(VLOOKUP($A196,Industry!$A$4:$AE$442,I$1,0)=0,"",VLOOKUP($A196,Industry!$A$4:$AE$442,I$1,0)),"")</f>
        <v/>
      </c>
      <c r="J196" s="1418" t="str">
        <f>IFERROR(IF(VLOOKUP($A196,Industry!$A$4:$AE$442,J$1,0)=0,"",VLOOKUP($A196,Industry!$A$4:$AE$442,J$1,0)),"")</f>
        <v/>
      </c>
      <c r="K196" s="1418" t="str">
        <f>IFERROR(IF(VLOOKUP($A196,Industry!$A$4:$AE$442,K$1,0)=0,"",VLOOKUP($A196,Industry!$A$4:$AE$442,K$1,0)),"")</f>
        <v/>
      </c>
      <c r="L196" s="1418" t="str">
        <f>IFERROR(IF(VLOOKUP($A196,Industry!$A$4:$AE$442,L$1,0)=0,"",VLOOKUP($A196,Industry!$A$4:$AE$442,L$1,0)),"")</f>
        <v/>
      </c>
      <c r="M196" s="1418" t="str">
        <f>IFERROR(IF(VLOOKUP($A196,Industry!$A$4:$AE$442,M$1,0)=0,"",VLOOKUP($A196,Industry!$A$4:$AE$442,M$1,0)),"")</f>
        <v/>
      </c>
      <c r="N196" s="1418" t="str">
        <f>IFERROR(IF(VLOOKUP($A196,Industry!$A$4:$AE$442,N$1,0)=0,"",VLOOKUP($A196,Industry!$A$4:$AE$442,N$1,0)),"")</f>
        <v/>
      </c>
      <c r="O196" s="1418" t="str">
        <f>IFERROR(IF(VLOOKUP($A196,Industry!$A$4:$AE$442,O$1,0)=0,"",VLOOKUP($A196,Industry!$A$4:$AE$442,O$1,0)),"")</f>
        <v/>
      </c>
      <c r="P196" s="1418" t="str">
        <f>IFERROR(IF(VLOOKUP($A196,Industry!$A$4:$AE$442,P$1,0)=0,"",VLOOKUP($A196,Industry!$A$4:$AE$442,P$1,0)),"")</f>
        <v/>
      </c>
      <c r="Q196" s="1418" t="str">
        <f>IFERROR(IF(VLOOKUP($A196,Industry!$A$4:$AE$442,Q$1,0)=0,"",VLOOKUP($A196,Industry!$A$4:$AE$442,Q$1,0)),"")</f>
        <v/>
      </c>
    </row>
    <row r="197" spans="1:17">
      <c r="A197" s="515" t="s">
        <v>417</v>
      </c>
      <c r="B197" s="1290" t="s">
        <v>1080</v>
      </c>
      <c r="C197" s="1420" t="str">
        <f>IFERROR(IF(VLOOKUP($A197,Industry!$A$4:$AE$442,C$1,0)=0,"",VLOOKUP($A197,Industry!$A$4:$AE$442,C$1,0)),"")</f>
        <v>kt</v>
      </c>
      <c r="D197" s="1418" t="str">
        <f>IFERROR(IF(VLOOKUP($A197,Industry!$A$4:$AE$442,D$1,0)=0,"",VLOOKUP($A197,Industry!$A$4:$AE$442,D$1,0)),"")</f>
        <v/>
      </c>
      <c r="E197" s="1418" t="str">
        <f>IFERROR(IF(VLOOKUP($A197,Industry!$A$4:$AE$442,E$1,0)=0,"",VLOOKUP($A197,Industry!$A$4:$AE$442,E$1,0)),"")</f>
        <v/>
      </c>
      <c r="F197" s="1418" t="str">
        <f>IFERROR(IF(VLOOKUP($A197,Industry!$A$4:$AE$442,F$1,0)=0,"",VLOOKUP($A197,Industry!$A$4:$AE$442,F$1,0)),"")</f>
        <v/>
      </c>
      <c r="G197" s="1418" t="str">
        <f>IFERROR(IF(VLOOKUP($A197,Industry!$A$4:$AE$442,G$1,0)=0,"",VLOOKUP($A197,Industry!$A$4:$AE$442,G$1,0)),"")</f>
        <v/>
      </c>
      <c r="H197" s="1418" t="str">
        <f>IFERROR(IF(VLOOKUP($A197,Industry!$A$4:$AE$442,H$1,0)=0,"",VLOOKUP($A197,Industry!$A$4:$AE$442,H$1,0)),"")</f>
        <v/>
      </c>
      <c r="I197" s="1418" t="str">
        <f>IFERROR(IF(VLOOKUP($A197,Industry!$A$4:$AE$442,I$1,0)=0,"",VLOOKUP($A197,Industry!$A$4:$AE$442,I$1,0)),"")</f>
        <v/>
      </c>
      <c r="J197" s="1418" t="str">
        <f>IFERROR(IF(VLOOKUP($A197,Industry!$A$4:$AE$442,J$1,0)=0,"",VLOOKUP($A197,Industry!$A$4:$AE$442,J$1,0)),"")</f>
        <v/>
      </c>
      <c r="K197" s="1418" t="str">
        <f>IFERROR(IF(VLOOKUP($A197,Industry!$A$4:$AE$442,K$1,0)=0,"",VLOOKUP($A197,Industry!$A$4:$AE$442,K$1,0)),"")</f>
        <v/>
      </c>
      <c r="L197" s="1418" t="str">
        <f>IFERROR(IF(VLOOKUP($A197,Industry!$A$4:$AE$442,L$1,0)=0,"",VLOOKUP($A197,Industry!$A$4:$AE$442,L$1,0)),"")</f>
        <v/>
      </c>
      <c r="M197" s="1418" t="str">
        <f>IFERROR(IF(VLOOKUP($A197,Industry!$A$4:$AE$442,M$1,0)=0,"",VLOOKUP($A197,Industry!$A$4:$AE$442,M$1,0)),"")</f>
        <v/>
      </c>
      <c r="N197" s="1418" t="str">
        <f>IFERROR(IF(VLOOKUP($A197,Industry!$A$4:$AE$442,N$1,0)=0,"",VLOOKUP($A197,Industry!$A$4:$AE$442,N$1,0)),"")</f>
        <v/>
      </c>
      <c r="O197" s="1418" t="str">
        <f>IFERROR(IF(VLOOKUP($A197,Industry!$A$4:$AE$442,O$1,0)=0,"",VLOOKUP($A197,Industry!$A$4:$AE$442,O$1,0)),"")</f>
        <v/>
      </c>
      <c r="P197" s="1418" t="str">
        <f>IFERROR(IF(VLOOKUP($A197,Industry!$A$4:$AE$442,P$1,0)=0,"",VLOOKUP($A197,Industry!$A$4:$AE$442,P$1,0)),"")</f>
        <v/>
      </c>
      <c r="Q197" s="1418" t="str">
        <f>IFERROR(IF(VLOOKUP($A197,Industry!$A$4:$AE$442,Q$1,0)=0,"",VLOOKUP($A197,Industry!$A$4:$AE$442,Q$1,0)),"")</f>
        <v/>
      </c>
    </row>
    <row r="198" spans="1:17">
      <c r="A198" s="30" t="s">
        <v>416</v>
      </c>
      <c r="B198" s="1290" t="s">
        <v>1080</v>
      </c>
      <c r="C198" s="1420" t="str">
        <f>IFERROR(IF(VLOOKUP($A198,Industry!$A$4:$AE$442,C$1,0)=0,"",VLOOKUP($A198,Industry!$A$4:$AE$442,C$1,0)),"")</f>
        <v>kt</v>
      </c>
      <c r="D198" s="1418" t="str">
        <f>IFERROR(IF(VLOOKUP($A198,Industry!$A$4:$AE$442,D$1,0)=0,"",VLOOKUP($A198,Industry!$A$4:$AE$442,D$1,0)),"")</f>
        <v/>
      </c>
      <c r="E198" s="1418" t="str">
        <f>IFERROR(IF(VLOOKUP($A198,Industry!$A$4:$AE$442,E$1,0)=0,"",VLOOKUP($A198,Industry!$A$4:$AE$442,E$1,0)),"")</f>
        <v/>
      </c>
      <c r="F198" s="1418" t="str">
        <f>IFERROR(IF(VLOOKUP($A198,Industry!$A$4:$AE$442,F$1,0)=0,"",VLOOKUP($A198,Industry!$A$4:$AE$442,F$1,0)),"")</f>
        <v/>
      </c>
      <c r="G198" s="1418" t="str">
        <f>IFERROR(IF(VLOOKUP($A198,Industry!$A$4:$AE$442,G$1,0)=0,"",VLOOKUP($A198,Industry!$A$4:$AE$442,G$1,0)),"")</f>
        <v/>
      </c>
      <c r="H198" s="1418" t="str">
        <f>IFERROR(IF(VLOOKUP($A198,Industry!$A$4:$AE$442,H$1,0)=0,"",VLOOKUP($A198,Industry!$A$4:$AE$442,H$1,0)),"")</f>
        <v/>
      </c>
      <c r="I198" s="1418" t="str">
        <f>IFERROR(IF(VLOOKUP($A198,Industry!$A$4:$AE$442,I$1,0)=0,"",VLOOKUP($A198,Industry!$A$4:$AE$442,I$1,0)),"")</f>
        <v/>
      </c>
      <c r="J198" s="1418" t="str">
        <f>IFERROR(IF(VLOOKUP($A198,Industry!$A$4:$AE$442,J$1,0)=0,"",VLOOKUP($A198,Industry!$A$4:$AE$442,J$1,0)),"")</f>
        <v/>
      </c>
      <c r="K198" s="1418" t="str">
        <f>IFERROR(IF(VLOOKUP($A198,Industry!$A$4:$AE$442,K$1,0)=0,"",VLOOKUP($A198,Industry!$A$4:$AE$442,K$1,0)),"")</f>
        <v/>
      </c>
      <c r="L198" s="1418" t="str">
        <f>IFERROR(IF(VLOOKUP($A198,Industry!$A$4:$AE$442,L$1,0)=0,"",VLOOKUP($A198,Industry!$A$4:$AE$442,L$1,0)),"")</f>
        <v/>
      </c>
      <c r="M198" s="1418" t="str">
        <f>IFERROR(IF(VLOOKUP($A198,Industry!$A$4:$AE$442,M$1,0)=0,"",VLOOKUP($A198,Industry!$A$4:$AE$442,M$1,0)),"")</f>
        <v/>
      </c>
      <c r="N198" s="1418" t="str">
        <f>IFERROR(IF(VLOOKUP($A198,Industry!$A$4:$AE$442,N$1,0)=0,"",VLOOKUP($A198,Industry!$A$4:$AE$442,N$1,0)),"")</f>
        <v/>
      </c>
      <c r="O198" s="1418" t="str">
        <f>IFERROR(IF(VLOOKUP($A198,Industry!$A$4:$AE$442,O$1,0)=0,"",VLOOKUP($A198,Industry!$A$4:$AE$442,O$1,0)),"")</f>
        <v/>
      </c>
      <c r="P198" s="1418" t="str">
        <f>IFERROR(IF(VLOOKUP($A198,Industry!$A$4:$AE$442,P$1,0)=0,"",VLOOKUP($A198,Industry!$A$4:$AE$442,P$1,0)),"")</f>
        <v/>
      </c>
      <c r="Q198" s="1418" t="str">
        <f>IFERROR(IF(VLOOKUP($A198,Industry!$A$4:$AE$442,Q$1,0)=0,"",VLOOKUP($A198,Industry!$A$4:$AE$442,Q$1,0)),"")</f>
        <v/>
      </c>
    </row>
    <row r="199" spans="1:17">
      <c r="A199" s="30" t="s">
        <v>2200</v>
      </c>
      <c r="B199" s="1290" t="s">
        <v>1080</v>
      </c>
      <c r="C199" s="1420" t="str">
        <f>IFERROR(IF(VLOOKUP($A199,Industry!$A$4:$AE$442,C$1,0)=0,"",VLOOKUP($A199,Industry!$A$4:$AE$442,C$1,0)),"")</f>
        <v>kt</v>
      </c>
      <c r="D199" s="1418" t="str">
        <f>IFERROR(IF(VLOOKUP($A199,Industry!$A$4:$AE$442,D$1,0)=0,"",VLOOKUP($A199,Industry!$A$4:$AE$442,D$1,0)),"")</f>
        <v/>
      </c>
      <c r="E199" s="1418" t="str">
        <f>IFERROR(IF(VLOOKUP($A199,Industry!$A$4:$AE$442,E$1,0)=0,"",VLOOKUP($A199,Industry!$A$4:$AE$442,E$1,0)),"")</f>
        <v/>
      </c>
      <c r="F199" s="1418" t="str">
        <f>IFERROR(IF(VLOOKUP($A199,Industry!$A$4:$AE$442,F$1,0)=0,"",VLOOKUP($A199,Industry!$A$4:$AE$442,F$1,0)),"")</f>
        <v/>
      </c>
      <c r="G199" s="1418" t="str">
        <f>IFERROR(IF(VLOOKUP($A199,Industry!$A$4:$AE$442,G$1,0)=0,"",VLOOKUP($A199,Industry!$A$4:$AE$442,G$1,0)),"")</f>
        <v/>
      </c>
      <c r="H199" s="1418" t="str">
        <f>IFERROR(IF(VLOOKUP($A199,Industry!$A$4:$AE$442,H$1,0)=0,"",VLOOKUP($A199,Industry!$A$4:$AE$442,H$1,0)),"")</f>
        <v/>
      </c>
      <c r="I199" s="1418" t="str">
        <f>IFERROR(IF(VLOOKUP($A199,Industry!$A$4:$AE$442,I$1,0)=0,"",VLOOKUP($A199,Industry!$A$4:$AE$442,I$1,0)),"")</f>
        <v/>
      </c>
      <c r="J199" s="1418" t="str">
        <f>IFERROR(IF(VLOOKUP($A199,Industry!$A$4:$AE$442,J$1,0)=0,"",VLOOKUP($A199,Industry!$A$4:$AE$442,J$1,0)),"")</f>
        <v/>
      </c>
      <c r="K199" s="1418" t="str">
        <f>IFERROR(IF(VLOOKUP($A199,Industry!$A$4:$AE$442,K$1,0)=0,"",VLOOKUP($A199,Industry!$A$4:$AE$442,K$1,0)),"")</f>
        <v/>
      </c>
      <c r="L199" s="1418" t="str">
        <f>IFERROR(IF(VLOOKUP($A199,Industry!$A$4:$AE$442,L$1,0)=0,"",VLOOKUP($A199,Industry!$A$4:$AE$442,L$1,0)),"")</f>
        <v/>
      </c>
      <c r="M199" s="1418" t="str">
        <f>IFERROR(IF(VLOOKUP($A199,Industry!$A$4:$AE$442,M$1,0)=0,"",VLOOKUP($A199,Industry!$A$4:$AE$442,M$1,0)),"")</f>
        <v/>
      </c>
      <c r="N199" s="1418" t="str">
        <f>IFERROR(IF(VLOOKUP($A199,Industry!$A$4:$AE$442,N$1,0)=0,"",VLOOKUP($A199,Industry!$A$4:$AE$442,N$1,0)),"")</f>
        <v/>
      </c>
      <c r="O199" s="1418" t="str">
        <f>IFERROR(IF(VLOOKUP($A199,Industry!$A$4:$AE$442,O$1,0)=0,"",VLOOKUP($A199,Industry!$A$4:$AE$442,O$1,0)),"")</f>
        <v/>
      </c>
      <c r="P199" s="1418" t="str">
        <f>IFERROR(IF(VLOOKUP($A199,Industry!$A$4:$AE$442,P$1,0)=0,"",VLOOKUP($A199,Industry!$A$4:$AE$442,P$1,0)),"")</f>
        <v/>
      </c>
      <c r="Q199" s="1418" t="str">
        <f>IFERROR(IF(VLOOKUP($A199,Industry!$A$4:$AE$442,Q$1,0)=0,"",VLOOKUP($A199,Industry!$A$4:$AE$442,Q$1,0)),"")</f>
        <v/>
      </c>
    </row>
    <row r="200" spans="1:17">
      <c r="A200" s="30" t="s">
        <v>2201</v>
      </c>
      <c r="B200" s="1290" t="s">
        <v>1080</v>
      </c>
      <c r="C200" s="1420" t="str">
        <f>IFERROR(IF(VLOOKUP($A200,Industry!$A$4:$AE$442,C$1,0)=0,"",VLOOKUP($A200,Industry!$A$4:$AE$442,C$1,0)),"")</f>
        <v>kt</v>
      </c>
      <c r="D200" s="1418" t="str">
        <f>IFERROR(IF(VLOOKUP($A200,Industry!$A$4:$AE$442,D$1,0)=0,"",VLOOKUP($A200,Industry!$A$4:$AE$442,D$1,0)),"")</f>
        <v/>
      </c>
      <c r="E200" s="1418" t="str">
        <f>IFERROR(IF(VLOOKUP($A200,Industry!$A$4:$AE$442,E$1,0)=0,"",VLOOKUP($A200,Industry!$A$4:$AE$442,E$1,0)),"")</f>
        <v/>
      </c>
      <c r="F200" s="1418" t="str">
        <f>IFERROR(IF(VLOOKUP($A200,Industry!$A$4:$AE$442,F$1,0)=0,"",VLOOKUP($A200,Industry!$A$4:$AE$442,F$1,0)),"")</f>
        <v/>
      </c>
      <c r="G200" s="1418" t="str">
        <f>IFERROR(IF(VLOOKUP($A200,Industry!$A$4:$AE$442,G$1,0)=0,"",VLOOKUP($A200,Industry!$A$4:$AE$442,G$1,0)),"")</f>
        <v/>
      </c>
      <c r="H200" s="1418" t="str">
        <f>IFERROR(IF(VLOOKUP($A200,Industry!$A$4:$AE$442,H$1,0)=0,"",VLOOKUP($A200,Industry!$A$4:$AE$442,H$1,0)),"")</f>
        <v/>
      </c>
      <c r="I200" s="1418" t="str">
        <f>IFERROR(IF(VLOOKUP($A200,Industry!$A$4:$AE$442,I$1,0)=0,"",VLOOKUP($A200,Industry!$A$4:$AE$442,I$1,0)),"")</f>
        <v/>
      </c>
      <c r="J200" s="1418" t="str">
        <f>IFERROR(IF(VLOOKUP($A200,Industry!$A$4:$AE$442,J$1,0)=0,"",VLOOKUP($A200,Industry!$A$4:$AE$442,J$1,0)),"")</f>
        <v/>
      </c>
      <c r="K200" s="1418" t="str">
        <f>IFERROR(IF(VLOOKUP($A200,Industry!$A$4:$AE$442,K$1,0)=0,"",VLOOKUP($A200,Industry!$A$4:$AE$442,K$1,0)),"")</f>
        <v/>
      </c>
      <c r="L200" s="1418" t="str">
        <f>IFERROR(IF(VLOOKUP($A200,Industry!$A$4:$AE$442,L$1,0)=0,"",VLOOKUP($A200,Industry!$A$4:$AE$442,L$1,0)),"")</f>
        <v/>
      </c>
      <c r="M200" s="1418" t="str">
        <f>IFERROR(IF(VLOOKUP($A200,Industry!$A$4:$AE$442,M$1,0)=0,"",VLOOKUP($A200,Industry!$A$4:$AE$442,M$1,0)),"")</f>
        <v/>
      </c>
      <c r="N200" s="1418" t="str">
        <f>IFERROR(IF(VLOOKUP($A200,Industry!$A$4:$AE$442,N$1,0)=0,"",VLOOKUP($A200,Industry!$A$4:$AE$442,N$1,0)),"")</f>
        <v/>
      </c>
      <c r="O200" s="1418" t="str">
        <f>IFERROR(IF(VLOOKUP($A200,Industry!$A$4:$AE$442,O$1,0)=0,"",VLOOKUP($A200,Industry!$A$4:$AE$442,O$1,0)),"")</f>
        <v/>
      </c>
      <c r="P200" s="1418" t="str">
        <f>IFERROR(IF(VLOOKUP($A200,Industry!$A$4:$AE$442,P$1,0)=0,"",VLOOKUP($A200,Industry!$A$4:$AE$442,P$1,0)),"")</f>
        <v/>
      </c>
      <c r="Q200" s="1418" t="str">
        <f>IFERROR(IF(VLOOKUP($A200,Industry!$A$4:$AE$442,Q$1,0)=0,"",VLOOKUP($A200,Industry!$A$4:$AE$442,Q$1,0)),"")</f>
        <v/>
      </c>
    </row>
    <row r="201" spans="1:17">
      <c r="A201" s="30" t="s">
        <v>2202</v>
      </c>
      <c r="B201" s="1290" t="s">
        <v>1080</v>
      </c>
      <c r="C201" s="1420" t="str">
        <f>IFERROR(IF(VLOOKUP($A201,Industry!$A$4:$AE$442,C$1,0)=0,"",VLOOKUP($A201,Industry!$A$4:$AE$442,C$1,0)),"")</f>
        <v>kt</v>
      </c>
      <c r="D201" s="1418" t="str">
        <f>IFERROR(IF(VLOOKUP($A201,Industry!$A$4:$AE$442,D$1,0)=0,"",VLOOKUP($A201,Industry!$A$4:$AE$442,D$1,0)),"")</f>
        <v/>
      </c>
      <c r="E201" s="1418" t="str">
        <f>IFERROR(IF(VLOOKUP($A201,Industry!$A$4:$AE$442,E$1,0)=0,"",VLOOKUP($A201,Industry!$A$4:$AE$442,E$1,0)),"")</f>
        <v/>
      </c>
      <c r="F201" s="1418" t="str">
        <f>IFERROR(IF(VLOOKUP($A201,Industry!$A$4:$AE$442,F$1,0)=0,"",VLOOKUP($A201,Industry!$A$4:$AE$442,F$1,0)),"")</f>
        <v/>
      </c>
      <c r="G201" s="1418" t="str">
        <f>IFERROR(IF(VLOOKUP($A201,Industry!$A$4:$AE$442,G$1,0)=0,"",VLOOKUP($A201,Industry!$A$4:$AE$442,G$1,0)),"")</f>
        <v/>
      </c>
      <c r="H201" s="1418" t="str">
        <f>IFERROR(IF(VLOOKUP($A201,Industry!$A$4:$AE$442,H$1,0)=0,"",VLOOKUP($A201,Industry!$A$4:$AE$442,H$1,0)),"")</f>
        <v/>
      </c>
      <c r="I201" s="1418" t="str">
        <f>IFERROR(IF(VLOOKUP($A201,Industry!$A$4:$AE$442,I$1,0)=0,"",VLOOKUP($A201,Industry!$A$4:$AE$442,I$1,0)),"")</f>
        <v/>
      </c>
      <c r="J201" s="1418" t="str">
        <f>IFERROR(IF(VLOOKUP($A201,Industry!$A$4:$AE$442,J$1,0)=0,"",VLOOKUP($A201,Industry!$A$4:$AE$442,J$1,0)),"")</f>
        <v/>
      </c>
      <c r="K201" s="1418" t="str">
        <f>IFERROR(IF(VLOOKUP($A201,Industry!$A$4:$AE$442,K$1,0)=0,"",VLOOKUP($A201,Industry!$A$4:$AE$442,K$1,0)),"")</f>
        <v/>
      </c>
      <c r="L201" s="1418" t="str">
        <f>IFERROR(IF(VLOOKUP($A201,Industry!$A$4:$AE$442,L$1,0)=0,"",VLOOKUP($A201,Industry!$A$4:$AE$442,L$1,0)),"")</f>
        <v/>
      </c>
      <c r="M201" s="1418" t="str">
        <f>IFERROR(IF(VLOOKUP($A201,Industry!$A$4:$AE$442,M$1,0)=0,"",VLOOKUP($A201,Industry!$A$4:$AE$442,M$1,0)),"")</f>
        <v/>
      </c>
      <c r="N201" s="1418" t="str">
        <f>IFERROR(IF(VLOOKUP($A201,Industry!$A$4:$AE$442,N$1,0)=0,"",VLOOKUP($A201,Industry!$A$4:$AE$442,N$1,0)),"")</f>
        <v/>
      </c>
      <c r="O201" s="1418" t="str">
        <f>IFERROR(IF(VLOOKUP($A201,Industry!$A$4:$AE$442,O$1,0)=0,"",VLOOKUP($A201,Industry!$A$4:$AE$442,O$1,0)),"")</f>
        <v/>
      </c>
      <c r="P201" s="1418" t="str">
        <f>IFERROR(IF(VLOOKUP($A201,Industry!$A$4:$AE$442,P$1,0)=0,"",VLOOKUP($A201,Industry!$A$4:$AE$442,P$1,0)),"")</f>
        <v/>
      </c>
      <c r="Q201" s="1418" t="str">
        <f>IFERROR(IF(VLOOKUP($A201,Industry!$A$4:$AE$442,Q$1,0)=0,"",VLOOKUP($A201,Industry!$A$4:$AE$442,Q$1,0)),"")</f>
        <v/>
      </c>
    </row>
    <row r="202" spans="1:17">
      <c r="A202" s="2" t="s">
        <v>1261</v>
      </c>
      <c r="B202" s="1290" t="s">
        <v>1080</v>
      </c>
      <c r="C202" s="1420" t="str">
        <f>IFERROR(IF(VLOOKUP($A202,Industry!$A$4:$AE$442,C$1,0)=0,"",VLOOKUP($A202,Industry!$A$4:$AE$442,C$1,0)),"")</f>
        <v>kt</v>
      </c>
      <c r="D202" s="1418" t="str">
        <f>IFERROR(IF(VLOOKUP($A202,Industry!$A$4:$AE$442,D$1,0)=0,"",VLOOKUP($A202,Industry!$A$4:$AE$442,D$1,0)),"")</f>
        <v/>
      </c>
      <c r="E202" s="1418" t="str">
        <f>IFERROR(IF(VLOOKUP($A202,Industry!$A$4:$AE$442,E$1,0)=0,"",VLOOKUP($A202,Industry!$A$4:$AE$442,E$1,0)),"")</f>
        <v/>
      </c>
      <c r="F202" s="1418" t="str">
        <f>IFERROR(IF(VLOOKUP($A202,Industry!$A$4:$AE$442,F$1,0)=0,"",VLOOKUP($A202,Industry!$A$4:$AE$442,F$1,0)),"")</f>
        <v/>
      </c>
      <c r="G202" s="1418" t="str">
        <f>IFERROR(IF(VLOOKUP($A202,Industry!$A$4:$AE$442,G$1,0)=0,"",VLOOKUP($A202,Industry!$A$4:$AE$442,G$1,0)),"")</f>
        <v/>
      </c>
      <c r="H202" s="1418" t="str">
        <f>IFERROR(IF(VLOOKUP($A202,Industry!$A$4:$AE$442,H$1,0)=0,"",VLOOKUP($A202,Industry!$A$4:$AE$442,H$1,0)),"")</f>
        <v/>
      </c>
      <c r="I202" s="1418" t="str">
        <f>IFERROR(IF(VLOOKUP($A202,Industry!$A$4:$AE$442,I$1,0)=0,"",VLOOKUP($A202,Industry!$A$4:$AE$442,I$1,0)),"")</f>
        <v/>
      </c>
      <c r="J202" s="1418" t="str">
        <f>IFERROR(IF(VLOOKUP($A202,Industry!$A$4:$AE$442,J$1,0)=0,"",VLOOKUP($A202,Industry!$A$4:$AE$442,J$1,0)),"")</f>
        <v/>
      </c>
      <c r="K202" s="1418" t="str">
        <f>IFERROR(IF(VLOOKUP($A202,Industry!$A$4:$AE$442,K$1,0)=0,"",VLOOKUP($A202,Industry!$A$4:$AE$442,K$1,0)),"")</f>
        <v/>
      </c>
      <c r="L202" s="1418" t="str">
        <f>IFERROR(IF(VLOOKUP($A202,Industry!$A$4:$AE$442,L$1,0)=0,"",VLOOKUP($A202,Industry!$A$4:$AE$442,L$1,0)),"")</f>
        <v/>
      </c>
      <c r="M202" s="1418" t="str">
        <f>IFERROR(IF(VLOOKUP($A202,Industry!$A$4:$AE$442,M$1,0)=0,"",VLOOKUP($A202,Industry!$A$4:$AE$442,M$1,0)),"")</f>
        <v/>
      </c>
      <c r="N202" s="1418" t="str">
        <f>IFERROR(IF(VLOOKUP($A202,Industry!$A$4:$AE$442,N$1,0)=0,"",VLOOKUP($A202,Industry!$A$4:$AE$442,N$1,0)),"")</f>
        <v/>
      </c>
      <c r="O202" s="1418" t="str">
        <f>IFERROR(IF(VLOOKUP($A202,Industry!$A$4:$AE$442,O$1,0)=0,"",VLOOKUP($A202,Industry!$A$4:$AE$442,O$1,0)),"")</f>
        <v/>
      </c>
      <c r="P202" s="1418" t="str">
        <f>IFERROR(IF(VLOOKUP($A202,Industry!$A$4:$AE$442,P$1,0)=0,"",VLOOKUP($A202,Industry!$A$4:$AE$442,P$1,0)),"")</f>
        <v/>
      </c>
      <c r="Q202" s="1418" t="str">
        <f>IFERROR(IF(VLOOKUP($A202,Industry!$A$4:$AE$442,Q$1,0)=0,"",VLOOKUP($A202,Industry!$A$4:$AE$442,Q$1,0)),"")</f>
        <v/>
      </c>
    </row>
    <row r="203" spans="1:17">
      <c r="A203" s="2" t="s">
        <v>1265</v>
      </c>
      <c r="B203" s="1290" t="s">
        <v>1080</v>
      </c>
      <c r="C203" s="1420" t="str">
        <f>IFERROR(IF(VLOOKUP($A203,Industry!$A$4:$AE$442,C$1,0)=0,"",VLOOKUP($A203,Industry!$A$4:$AE$442,C$1,0)),"")</f>
        <v>kt</v>
      </c>
      <c r="D203" s="1418" t="str">
        <f>IFERROR(IF(VLOOKUP($A203,Industry!$A$4:$AE$442,D$1,0)=0,"",VLOOKUP($A203,Industry!$A$4:$AE$442,D$1,0)),"")</f>
        <v/>
      </c>
      <c r="E203" s="1418" t="str">
        <f>IFERROR(IF(VLOOKUP($A203,Industry!$A$4:$AE$442,E$1,0)=0,"",VLOOKUP($A203,Industry!$A$4:$AE$442,E$1,0)),"")</f>
        <v/>
      </c>
      <c r="F203" s="1418" t="str">
        <f>IFERROR(IF(VLOOKUP($A203,Industry!$A$4:$AE$442,F$1,0)=0,"",VLOOKUP($A203,Industry!$A$4:$AE$442,F$1,0)),"")</f>
        <v/>
      </c>
      <c r="G203" s="1418" t="str">
        <f>IFERROR(IF(VLOOKUP($A203,Industry!$A$4:$AE$442,G$1,0)=0,"",VLOOKUP($A203,Industry!$A$4:$AE$442,G$1,0)),"")</f>
        <v/>
      </c>
      <c r="H203" s="1418" t="str">
        <f>IFERROR(IF(VLOOKUP($A203,Industry!$A$4:$AE$442,H$1,0)=0,"",VLOOKUP($A203,Industry!$A$4:$AE$442,H$1,0)),"")</f>
        <v/>
      </c>
      <c r="I203" s="1418" t="str">
        <f>IFERROR(IF(VLOOKUP($A203,Industry!$A$4:$AE$442,I$1,0)=0,"",VLOOKUP($A203,Industry!$A$4:$AE$442,I$1,0)),"")</f>
        <v/>
      </c>
      <c r="J203" s="1418" t="str">
        <f>IFERROR(IF(VLOOKUP($A203,Industry!$A$4:$AE$442,J$1,0)=0,"",VLOOKUP($A203,Industry!$A$4:$AE$442,J$1,0)),"")</f>
        <v/>
      </c>
      <c r="K203" s="1418" t="str">
        <f>IFERROR(IF(VLOOKUP($A203,Industry!$A$4:$AE$442,K$1,0)=0,"",VLOOKUP($A203,Industry!$A$4:$AE$442,K$1,0)),"")</f>
        <v/>
      </c>
      <c r="L203" s="1418" t="str">
        <f>IFERROR(IF(VLOOKUP($A203,Industry!$A$4:$AE$442,L$1,0)=0,"",VLOOKUP($A203,Industry!$A$4:$AE$442,L$1,0)),"")</f>
        <v/>
      </c>
      <c r="M203" s="1418" t="str">
        <f>IFERROR(IF(VLOOKUP($A203,Industry!$A$4:$AE$442,M$1,0)=0,"",VLOOKUP($A203,Industry!$A$4:$AE$442,M$1,0)),"")</f>
        <v/>
      </c>
      <c r="N203" s="1418" t="str">
        <f>IFERROR(IF(VLOOKUP($A203,Industry!$A$4:$AE$442,N$1,0)=0,"",VLOOKUP($A203,Industry!$A$4:$AE$442,N$1,0)),"")</f>
        <v/>
      </c>
      <c r="O203" s="1418" t="str">
        <f>IFERROR(IF(VLOOKUP($A203,Industry!$A$4:$AE$442,O$1,0)=0,"",VLOOKUP($A203,Industry!$A$4:$AE$442,O$1,0)),"")</f>
        <v/>
      </c>
      <c r="P203" s="1418" t="str">
        <f>IFERROR(IF(VLOOKUP($A203,Industry!$A$4:$AE$442,P$1,0)=0,"",VLOOKUP($A203,Industry!$A$4:$AE$442,P$1,0)),"")</f>
        <v/>
      </c>
      <c r="Q203" s="1418" t="str">
        <f>IFERROR(IF(VLOOKUP($A203,Industry!$A$4:$AE$442,Q$1,0)=0,"",VLOOKUP($A203,Industry!$A$4:$AE$442,Q$1,0)),"")</f>
        <v/>
      </c>
    </row>
    <row r="204" spans="1:17">
      <c r="A204" s="2" t="s">
        <v>1266</v>
      </c>
      <c r="B204" s="1290" t="s">
        <v>1080</v>
      </c>
      <c r="C204" s="1420" t="str">
        <f>IFERROR(IF(VLOOKUP($A204,Industry!$A$4:$AE$442,C$1,0)=0,"",VLOOKUP($A204,Industry!$A$4:$AE$442,C$1,0)),"")</f>
        <v>kt</v>
      </c>
      <c r="D204" s="1418" t="str">
        <f>IFERROR(IF(VLOOKUP($A204,Industry!$A$4:$AE$442,D$1,0)=0,"",VLOOKUP($A204,Industry!$A$4:$AE$442,D$1,0)),"")</f>
        <v/>
      </c>
      <c r="E204" s="1418" t="str">
        <f>IFERROR(IF(VLOOKUP($A204,Industry!$A$4:$AE$442,E$1,0)=0,"",VLOOKUP($A204,Industry!$A$4:$AE$442,E$1,0)),"")</f>
        <v/>
      </c>
      <c r="F204" s="1418" t="str">
        <f>IFERROR(IF(VLOOKUP($A204,Industry!$A$4:$AE$442,F$1,0)=0,"",VLOOKUP($A204,Industry!$A$4:$AE$442,F$1,0)),"")</f>
        <v/>
      </c>
      <c r="G204" s="1418" t="str">
        <f>IFERROR(IF(VLOOKUP($A204,Industry!$A$4:$AE$442,G$1,0)=0,"",VLOOKUP($A204,Industry!$A$4:$AE$442,G$1,0)),"")</f>
        <v/>
      </c>
      <c r="H204" s="1418" t="str">
        <f>IFERROR(IF(VLOOKUP($A204,Industry!$A$4:$AE$442,H$1,0)=0,"",VLOOKUP($A204,Industry!$A$4:$AE$442,H$1,0)),"")</f>
        <v/>
      </c>
      <c r="I204" s="1418" t="str">
        <f>IFERROR(IF(VLOOKUP($A204,Industry!$A$4:$AE$442,I$1,0)=0,"",VLOOKUP($A204,Industry!$A$4:$AE$442,I$1,0)),"")</f>
        <v/>
      </c>
      <c r="J204" s="1418" t="str">
        <f>IFERROR(IF(VLOOKUP($A204,Industry!$A$4:$AE$442,J$1,0)=0,"",VLOOKUP($A204,Industry!$A$4:$AE$442,J$1,0)),"")</f>
        <v/>
      </c>
      <c r="K204" s="1418" t="str">
        <f>IFERROR(IF(VLOOKUP($A204,Industry!$A$4:$AE$442,K$1,0)=0,"",VLOOKUP($A204,Industry!$A$4:$AE$442,K$1,0)),"")</f>
        <v/>
      </c>
      <c r="L204" s="1418" t="str">
        <f>IFERROR(IF(VLOOKUP($A204,Industry!$A$4:$AE$442,L$1,0)=0,"",VLOOKUP($A204,Industry!$A$4:$AE$442,L$1,0)),"")</f>
        <v/>
      </c>
      <c r="M204" s="1418" t="str">
        <f>IFERROR(IF(VLOOKUP($A204,Industry!$A$4:$AE$442,M$1,0)=0,"",VLOOKUP($A204,Industry!$A$4:$AE$442,M$1,0)),"")</f>
        <v/>
      </c>
      <c r="N204" s="1418" t="str">
        <f>IFERROR(IF(VLOOKUP($A204,Industry!$A$4:$AE$442,N$1,0)=0,"",VLOOKUP($A204,Industry!$A$4:$AE$442,N$1,0)),"")</f>
        <v/>
      </c>
      <c r="O204" s="1418" t="str">
        <f>IFERROR(IF(VLOOKUP($A204,Industry!$A$4:$AE$442,O$1,0)=0,"",VLOOKUP($A204,Industry!$A$4:$AE$442,O$1,0)),"")</f>
        <v/>
      </c>
      <c r="P204" s="1418" t="str">
        <f>IFERROR(IF(VLOOKUP($A204,Industry!$A$4:$AE$442,P$1,0)=0,"",VLOOKUP($A204,Industry!$A$4:$AE$442,P$1,0)),"")</f>
        <v/>
      </c>
      <c r="Q204" s="1418" t="str">
        <f>IFERROR(IF(VLOOKUP($A204,Industry!$A$4:$AE$442,Q$1,0)=0,"",VLOOKUP($A204,Industry!$A$4:$AE$442,Q$1,0)),"")</f>
        <v/>
      </c>
    </row>
    <row r="205" spans="1:17">
      <c r="A205" s="11" t="s">
        <v>700</v>
      </c>
      <c r="B205" s="1290" t="s">
        <v>1080</v>
      </c>
      <c r="C205" s="1420" t="str">
        <f>IFERROR(IF(VLOOKUP($A205,Industry!$A$4:$AE$442,C$1,0)=0,"",VLOOKUP($A205,Industry!$A$4:$AE$442,C$1,0)),"")</f>
        <v>ktoe</v>
      </c>
      <c r="D205" s="1418" t="str">
        <f>IFERROR(IF(VLOOKUP($A205,Industry!$A$4:$AE$442,D$1,0)=0,"",VLOOKUP($A205,Industry!$A$4:$AE$442,D$1,0)),"")</f>
        <v/>
      </c>
      <c r="E205" s="1418" t="str">
        <f>IFERROR(IF(VLOOKUP($A205,Industry!$A$4:$AE$442,E$1,0)=0,"",VLOOKUP($A205,Industry!$A$4:$AE$442,E$1,0)),"")</f>
        <v/>
      </c>
      <c r="F205" s="1418" t="str">
        <f>IFERROR(IF(VLOOKUP($A205,Industry!$A$4:$AE$442,F$1,0)=0,"",VLOOKUP($A205,Industry!$A$4:$AE$442,F$1,0)),"")</f>
        <v/>
      </c>
      <c r="G205" s="1418" t="str">
        <f>IFERROR(IF(VLOOKUP($A205,Industry!$A$4:$AE$442,G$1,0)=0,"",VLOOKUP($A205,Industry!$A$4:$AE$442,G$1,0)),"")</f>
        <v/>
      </c>
      <c r="H205" s="1418" t="str">
        <f>IFERROR(IF(VLOOKUP($A205,Industry!$A$4:$AE$442,H$1,0)=0,"",VLOOKUP($A205,Industry!$A$4:$AE$442,H$1,0)),"")</f>
        <v/>
      </c>
      <c r="I205" s="1418" t="str">
        <f>IFERROR(IF(VLOOKUP($A205,Industry!$A$4:$AE$442,I$1,0)=0,"",VLOOKUP($A205,Industry!$A$4:$AE$442,I$1,0)),"")</f>
        <v/>
      </c>
      <c r="J205" s="1418" t="str">
        <f>IFERROR(IF(VLOOKUP($A205,Industry!$A$4:$AE$442,J$1,0)=0,"",VLOOKUP($A205,Industry!$A$4:$AE$442,J$1,0)),"")</f>
        <v/>
      </c>
      <c r="K205" s="1418" t="str">
        <f>IFERROR(IF(VLOOKUP($A205,Industry!$A$4:$AE$442,K$1,0)=0,"",VLOOKUP($A205,Industry!$A$4:$AE$442,K$1,0)),"")</f>
        <v/>
      </c>
      <c r="L205" s="1418" t="str">
        <f>IFERROR(IF(VLOOKUP($A205,Industry!$A$4:$AE$442,L$1,0)=0,"",VLOOKUP($A205,Industry!$A$4:$AE$442,L$1,0)),"")</f>
        <v/>
      </c>
      <c r="M205" s="1418" t="str">
        <f>IFERROR(IF(VLOOKUP($A205,Industry!$A$4:$AE$442,M$1,0)=0,"",VLOOKUP($A205,Industry!$A$4:$AE$442,M$1,0)),"")</f>
        <v/>
      </c>
      <c r="N205" s="1418" t="str">
        <f>IFERROR(IF(VLOOKUP($A205,Industry!$A$4:$AE$442,N$1,0)=0,"",VLOOKUP($A205,Industry!$A$4:$AE$442,N$1,0)),"")</f>
        <v/>
      </c>
      <c r="O205" s="1418" t="str">
        <f>IFERROR(IF(VLOOKUP($A205,Industry!$A$4:$AE$442,O$1,0)=0,"",VLOOKUP($A205,Industry!$A$4:$AE$442,O$1,0)),"")</f>
        <v/>
      </c>
      <c r="P205" s="1418" t="str">
        <f>IFERROR(IF(VLOOKUP($A205,Industry!$A$4:$AE$442,P$1,0)=0,"",VLOOKUP($A205,Industry!$A$4:$AE$442,P$1,0)),"")</f>
        <v/>
      </c>
      <c r="Q205" s="1418" t="str">
        <f>IFERROR(IF(VLOOKUP($A205,Industry!$A$4:$AE$442,Q$1,0)=0,"",VLOOKUP($A205,Industry!$A$4:$AE$442,Q$1,0)),"")</f>
        <v/>
      </c>
    </row>
    <row r="206" spans="1:17">
      <c r="A206" s="11" t="s">
        <v>701</v>
      </c>
      <c r="B206" s="1290" t="s">
        <v>1080</v>
      </c>
      <c r="C206" s="1420" t="str">
        <f>IFERROR(IF(VLOOKUP($A206,Industry!$A$4:$AE$442,C$1,0)=0,"",VLOOKUP($A206,Industry!$A$4:$AE$442,C$1,0)),"")</f>
        <v>ktoe</v>
      </c>
      <c r="D206" s="1418" t="str">
        <f>IFERROR(IF(VLOOKUP($A206,Industry!$A$4:$AE$442,D$1,0)=0,"",VLOOKUP($A206,Industry!$A$4:$AE$442,D$1,0)),"")</f>
        <v/>
      </c>
      <c r="E206" s="1418" t="str">
        <f>IFERROR(IF(VLOOKUP($A206,Industry!$A$4:$AE$442,E$1,0)=0,"",VLOOKUP($A206,Industry!$A$4:$AE$442,E$1,0)),"")</f>
        <v/>
      </c>
      <c r="F206" s="1418" t="str">
        <f>IFERROR(IF(VLOOKUP($A206,Industry!$A$4:$AE$442,F$1,0)=0,"",VLOOKUP($A206,Industry!$A$4:$AE$442,F$1,0)),"")</f>
        <v/>
      </c>
      <c r="G206" s="1418" t="str">
        <f>IFERROR(IF(VLOOKUP($A206,Industry!$A$4:$AE$442,G$1,0)=0,"",VLOOKUP($A206,Industry!$A$4:$AE$442,G$1,0)),"")</f>
        <v/>
      </c>
      <c r="H206" s="1418" t="str">
        <f>IFERROR(IF(VLOOKUP($A206,Industry!$A$4:$AE$442,H$1,0)=0,"",VLOOKUP($A206,Industry!$A$4:$AE$442,H$1,0)),"")</f>
        <v/>
      </c>
      <c r="I206" s="1418" t="str">
        <f>IFERROR(IF(VLOOKUP($A206,Industry!$A$4:$AE$442,I$1,0)=0,"",VLOOKUP($A206,Industry!$A$4:$AE$442,I$1,0)),"")</f>
        <v/>
      </c>
      <c r="J206" s="1418" t="str">
        <f>IFERROR(IF(VLOOKUP($A206,Industry!$A$4:$AE$442,J$1,0)=0,"",VLOOKUP($A206,Industry!$A$4:$AE$442,J$1,0)),"")</f>
        <v/>
      </c>
      <c r="K206" s="1418" t="str">
        <f>IFERROR(IF(VLOOKUP($A206,Industry!$A$4:$AE$442,K$1,0)=0,"",VLOOKUP($A206,Industry!$A$4:$AE$442,K$1,0)),"")</f>
        <v/>
      </c>
      <c r="L206" s="1418" t="str">
        <f>IFERROR(IF(VLOOKUP($A206,Industry!$A$4:$AE$442,L$1,0)=0,"",VLOOKUP($A206,Industry!$A$4:$AE$442,L$1,0)),"")</f>
        <v/>
      </c>
      <c r="M206" s="1418" t="str">
        <f>IFERROR(IF(VLOOKUP($A206,Industry!$A$4:$AE$442,M$1,0)=0,"",VLOOKUP($A206,Industry!$A$4:$AE$442,M$1,0)),"")</f>
        <v/>
      </c>
      <c r="N206" s="1418" t="str">
        <f>IFERROR(IF(VLOOKUP($A206,Industry!$A$4:$AE$442,N$1,0)=0,"",VLOOKUP($A206,Industry!$A$4:$AE$442,N$1,0)),"")</f>
        <v/>
      </c>
      <c r="O206" s="1418" t="str">
        <f>IFERROR(IF(VLOOKUP($A206,Industry!$A$4:$AE$442,O$1,0)=0,"",VLOOKUP($A206,Industry!$A$4:$AE$442,O$1,0)),"")</f>
        <v/>
      </c>
      <c r="P206" s="1418" t="str">
        <f>IFERROR(IF(VLOOKUP($A206,Industry!$A$4:$AE$442,P$1,0)=0,"",VLOOKUP($A206,Industry!$A$4:$AE$442,P$1,0)),"")</f>
        <v/>
      </c>
      <c r="Q206" s="1418" t="str">
        <f>IFERROR(IF(VLOOKUP($A206,Industry!$A$4:$AE$442,Q$1,0)=0,"",VLOOKUP($A206,Industry!$A$4:$AE$442,Q$1,0)),"")</f>
        <v/>
      </c>
    </row>
    <row r="207" spans="1:17">
      <c r="A207" s="11" t="s">
        <v>702</v>
      </c>
      <c r="B207" s="1290" t="s">
        <v>1080</v>
      </c>
      <c r="C207" s="1420" t="str">
        <f>IFERROR(IF(VLOOKUP($A207,Industry!$A$4:$AE$442,C$1,0)=0,"",VLOOKUP($A207,Industry!$A$4:$AE$442,C$1,0)),"")</f>
        <v>ktoe</v>
      </c>
      <c r="D207" s="1418" t="str">
        <f>IFERROR(IF(VLOOKUP($A207,Industry!$A$4:$AE$442,D$1,0)=0,"",VLOOKUP($A207,Industry!$A$4:$AE$442,D$1,0)),"")</f>
        <v/>
      </c>
      <c r="E207" s="1418" t="str">
        <f>IFERROR(IF(VLOOKUP($A207,Industry!$A$4:$AE$442,E$1,0)=0,"",VLOOKUP($A207,Industry!$A$4:$AE$442,E$1,0)),"")</f>
        <v/>
      </c>
      <c r="F207" s="1418" t="str">
        <f>IFERROR(IF(VLOOKUP($A207,Industry!$A$4:$AE$442,F$1,0)=0,"",VLOOKUP($A207,Industry!$A$4:$AE$442,F$1,0)),"")</f>
        <v/>
      </c>
      <c r="G207" s="1418" t="str">
        <f>IFERROR(IF(VLOOKUP($A207,Industry!$A$4:$AE$442,G$1,0)=0,"",VLOOKUP($A207,Industry!$A$4:$AE$442,G$1,0)),"")</f>
        <v/>
      </c>
      <c r="H207" s="1418" t="str">
        <f>IFERROR(IF(VLOOKUP($A207,Industry!$A$4:$AE$442,H$1,0)=0,"",VLOOKUP($A207,Industry!$A$4:$AE$442,H$1,0)),"")</f>
        <v/>
      </c>
      <c r="I207" s="1418" t="str">
        <f>IFERROR(IF(VLOOKUP($A207,Industry!$A$4:$AE$442,I$1,0)=0,"",VLOOKUP($A207,Industry!$A$4:$AE$442,I$1,0)),"")</f>
        <v/>
      </c>
      <c r="J207" s="1418" t="str">
        <f>IFERROR(IF(VLOOKUP($A207,Industry!$A$4:$AE$442,J$1,0)=0,"",VLOOKUP($A207,Industry!$A$4:$AE$442,J$1,0)),"")</f>
        <v/>
      </c>
      <c r="K207" s="1418" t="str">
        <f>IFERROR(IF(VLOOKUP($A207,Industry!$A$4:$AE$442,K$1,0)=0,"",VLOOKUP($A207,Industry!$A$4:$AE$442,K$1,0)),"")</f>
        <v/>
      </c>
      <c r="L207" s="1418" t="str">
        <f>IFERROR(IF(VLOOKUP($A207,Industry!$A$4:$AE$442,L$1,0)=0,"",VLOOKUP($A207,Industry!$A$4:$AE$442,L$1,0)),"")</f>
        <v/>
      </c>
      <c r="M207" s="1418" t="str">
        <f>IFERROR(IF(VLOOKUP($A207,Industry!$A$4:$AE$442,M$1,0)=0,"",VLOOKUP($A207,Industry!$A$4:$AE$442,M$1,0)),"")</f>
        <v/>
      </c>
      <c r="N207" s="1418" t="str">
        <f>IFERROR(IF(VLOOKUP($A207,Industry!$A$4:$AE$442,N$1,0)=0,"",VLOOKUP($A207,Industry!$A$4:$AE$442,N$1,0)),"")</f>
        <v/>
      </c>
      <c r="O207" s="1418" t="str">
        <f>IFERROR(IF(VLOOKUP($A207,Industry!$A$4:$AE$442,O$1,0)=0,"",VLOOKUP($A207,Industry!$A$4:$AE$442,O$1,0)),"")</f>
        <v/>
      </c>
      <c r="P207" s="1418" t="str">
        <f>IFERROR(IF(VLOOKUP($A207,Industry!$A$4:$AE$442,P$1,0)=0,"",VLOOKUP($A207,Industry!$A$4:$AE$442,P$1,0)),"")</f>
        <v/>
      </c>
      <c r="Q207" s="1418" t="str">
        <f>IFERROR(IF(VLOOKUP($A207,Industry!$A$4:$AE$442,Q$1,0)=0,"",VLOOKUP($A207,Industry!$A$4:$AE$442,Q$1,0)),"")</f>
        <v/>
      </c>
    </row>
    <row r="208" spans="1:17">
      <c r="A208" s="11" t="s">
        <v>703</v>
      </c>
      <c r="B208" s="1290" t="s">
        <v>1080</v>
      </c>
      <c r="C208" s="1420" t="str">
        <f>IFERROR(IF(VLOOKUP($A208,Industry!$A$4:$AE$442,C$1,0)=0,"",VLOOKUP($A208,Industry!$A$4:$AE$442,C$1,0)),"")</f>
        <v>ktoe</v>
      </c>
      <c r="D208" s="1418" t="str">
        <f>IFERROR(IF(VLOOKUP($A208,Industry!$A$4:$AE$442,D$1,0)=0,"",VLOOKUP($A208,Industry!$A$4:$AE$442,D$1,0)),"")</f>
        <v/>
      </c>
      <c r="E208" s="1418" t="str">
        <f>IFERROR(IF(VLOOKUP($A208,Industry!$A$4:$AE$442,E$1,0)=0,"",VLOOKUP($A208,Industry!$A$4:$AE$442,E$1,0)),"")</f>
        <v/>
      </c>
      <c r="F208" s="1418" t="str">
        <f>IFERROR(IF(VLOOKUP($A208,Industry!$A$4:$AE$442,F$1,0)=0,"",VLOOKUP($A208,Industry!$A$4:$AE$442,F$1,0)),"")</f>
        <v/>
      </c>
      <c r="G208" s="1418" t="str">
        <f>IFERROR(IF(VLOOKUP($A208,Industry!$A$4:$AE$442,G$1,0)=0,"",VLOOKUP($A208,Industry!$A$4:$AE$442,G$1,0)),"")</f>
        <v/>
      </c>
      <c r="H208" s="1418" t="str">
        <f>IFERROR(IF(VLOOKUP($A208,Industry!$A$4:$AE$442,H$1,0)=0,"",VLOOKUP($A208,Industry!$A$4:$AE$442,H$1,0)),"")</f>
        <v/>
      </c>
      <c r="I208" s="1418" t="str">
        <f>IFERROR(IF(VLOOKUP($A208,Industry!$A$4:$AE$442,I$1,0)=0,"",VLOOKUP($A208,Industry!$A$4:$AE$442,I$1,0)),"")</f>
        <v/>
      </c>
      <c r="J208" s="1418" t="str">
        <f>IFERROR(IF(VLOOKUP($A208,Industry!$A$4:$AE$442,J$1,0)=0,"",VLOOKUP($A208,Industry!$A$4:$AE$442,J$1,0)),"")</f>
        <v/>
      </c>
      <c r="K208" s="1418" t="str">
        <f>IFERROR(IF(VLOOKUP($A208,Industry!$A$4:$AE$442,K$1,0)=0,"",VLOOKUP($A208,Industry!$A$4:$AE$442,K$1,0)),"")</f>
        <v/>
      </c>
      <c r="L208" s="1418" t="str">
        <f>IFERROR(IF(VLOOKUP($A208,Industry!$A$4:$AE$442,L$1,0)=0,"",VLOOKUP($A208,Industry!$A$4:$AE$442,L$1,0)),"")</f>
        <v/>
      </c>
      <c r="M208" s="1418" t="str">
        <f>IFERROR(IF(VLOOKUP($A208,Industry!$A$4:$AE$442,M$1,0)=0,"",VLOOKUP($A208,Industry!$A$4:$AE$442,M$1,0)),"")</f>
        <v/>
      </c>
      <c r="N208" s="1418" t="str">
        <f>IFERROR(IF(VLOOKUP($A208,Industry!$A$4:$AE$442,N$1,0)=0,"",VLOOKUP($A208,Industry!$A$4:$AE$442,N$1,0)),"")</f>
        <v/>
      </c>
      <c r="O208" s="1418" t="str">
        <f>IFERROR(IF(VLOOKUP($A208,Industry!$A$4:$AE$442,O$1,0)=0,"",VLOOKUP($A208,Industry!$A$4:$AE$442,O$1,0)),"")</f>
        <v/>
      </c>
      <c r="P208" s="1418" t="str">
        <f>IFERROR(IF(VLOOKUP($A208,Industry!$A$4:$AE$442,P$1,0)=0,"",VLOOKUP($A208,Industry!$A$4:$AE$442,P$1,0)),"")</f>
        <v/>
      </c>
      <c r="Q208" s="1418" t="str">
        <f>IFERROR(IF(VLOOKUP($A208,Industry!$A$4:$AE$442,Q$1,0)=0,"",VLOOKUP($A208,Industry!$A$4:$AE$442,Q$1,0)),"")</f>
        <v/>
      </c>
    </row>
    <row r="209" spans="1:17">
      <c r="A209" s="11" t="s">
        <v>704</v>
      </c>
      <c r="B209" s="1290" t="s">
        <v>1080</v>
      </c>
      <c r="C209" s="1420" t="str">
        <f>IFERROR(IF(VLOOKUP($A209,Industry!$A$4:$AE$442,C$1,0)=0,"",VLOOKUP($A209,Industry!$A$4:$AE$442,C$1,0)),"")</f>
        <v>ktoe</v>
      </c>
      <c r="D209" s="1418" t="str">
        <f>IFERROR(IF(VLOOKUP($A209,Industry!$A$4:$AE$442,D$1,0)=0,"",VLOOKUP($A209,Industry!$A$4:$AE$442,D$1,0)),"")</f>
        <v/>
      </c>
      <c r="E209" s="1418" t="str">
        <f>IFERROR(IF(VLOOKUP($A209,Industry!$A$4:$AE$442,E$1,0)=0,"",VLOOKUP($A209,Industry!$A$4:$AE$442,E$1,0)),"")</f>
        <v/>
      </c>
      <c r="F209" s="1418" t="str">
        <f>IFERROR(IF(VLOOKUP($A209,Industry!$A$4:$AE$442,F$1,0)=0,"",VLOOKUP($A209,Industry!$A$4:$AE$442,F$1,0)),"")</f>
        <v/>
      </c>
      <c r="G209" s="1418" t="str">
        <f>IFERROR(IF(VLOOKUP($A209,Industry!$A$4:$AE$442,G$1,0)=0,"",VLOOKUP($A209,Industry!$A$4:$AE$442,G$1,0)),"")</f>
        <v/>
      </c>
      <c r="H209" s="1418" t="str">
        <f>IFERROR(IF(VLOOKUP($A209,Industry!$A$4:$AE$442,H$1,0)=0,"",VLOOKUP($A209,Industry!$A$4:$AE$442,H$1,0)),"")</f>
        <v/>
      </c>
      <c r="I209" s="1418" t="str">
        <f>IFERROR(IF(VLOOKUP($A209,Industry!$A$4:$AE$442,I$1,0)=0,"",VLOOKUP($A209,Industry!$A$4:$AE$442,I$1,0)),"")</f>
        <v/>
      </c>
      <c r="J209" s="1418" t="str">
        <f>IFERROR(IF(VLOOKUP($A209,Industry!$A$4:$AE$442,J$1,0)=0,"",VLOOKUP($A209,Industry!$A$4:$AE$442,J$1,0)),"")</f>
        <v/>
      </c>
      <c r="K209" s="1418" t="str">
        <f>IFERROR(IF(VLOOKUP($A209,Industry!$A$4:$AE$442,K$1,0)=0,"",VLOOKUP($A209,Industry!$A$4:$AE$442,K$1,0)),"")</f>
        <v/>
      </c>
      <c r="L209" s="1418" t="str">
        <f>IFERROR(IF(VLOOKUP($A209,Industry!$A$4:$AE$442,L$1,0)=0,"",VLOOKUP($A209,Industry!$A$4:$AE$442,L$1,0)),"")</f>
        <v/>
      </c>
      <c r="M209" s="1418" t="str">
        <f>IFERROR(IF(VLOOKUP($A209,Industry!$A$4:$AE$442,M$1,0)=0,"",VLOOKUP($A209,Industry!$A$4:$AE$442,M$1,0)),"")</f>
        <v/>
      </c>
      <c r="N209" s="1418" t="str">
        <f>IFERROR(IF(VLOOKUP($A209,Industry!$A$4:$AE$442,N$1,0)=0,"",VLOOKUP($A209,Industry!$A$4:$AE$442,N$1,0)),"")</f>
        <v/>
      </c>
      <c r="O209" s="1418" t="str">
        <f>IFERROR(IF(VLOOKUP($A209,Industry!$A$4:$AE$442,O$1,0)=0,"",VLOOKUP($A209,Industry!$A$4:$AE$442,O$1,0)),"")</f>
        <v/>
      </c>
      <c r="P209" s="1418" t="str">
        <f>IFERROR(IF(VLOOKUP($A209,Industry!$A$4:$AE$442,P$1,0)=0,"",VLOOKUP($A209,Industry!$A$4:$AE$442,P$1,0)),"")</f>
        <v/>
      </c>
      <c r="Q209" s="1418" t="str">
        <f>IFERROR(IF(VLOOKUP($A209,Industry!$A$4:$AE$442,Q$1,0)=0,"",VLOOKUP($A209,Industry!$A$4:$AE$442,Q$1,0)),"")</f>
        <v/>
      </c>
    </row>
    <row r="210" spans="1:17">
      <c r="A210" s="11" t="s">
        <v>705</v>
      </c>
      <c r="B210" s="1290" t="s">
        <v>1080</v>
      </c>
      <c r="C210" s="1420" t="str">
        <f>IFERROR(IF(VLOOKUP($A210,Industry!$A$4:$AE$442,C$1,0)=0,"",VLOOKUP($A210,Industry!$A$4:$AE$442,C$1,0)),"")</f>
        <v>ktoe</v>
      </c>
      <c r="D210" s="1418" t="str">
        <f>IFERROR(IF(VLOOKUP($A210,Industry!$A$4:$AE$442,D$1,0)=0,"",VLOOKUP($A210,Industry!$A$4:$AE$442,D$1,0)),"")</f>
        <v/>
      </c>
      <c r="E210" s="1418" t="str">
        <f>IFERROR(IF(VLOOKUP($A210,Industry!$A$4:$AE$442,E$1,0)=0,"",VLOOKUP($A210,Industry!$A$4:$AE$442,E$1,0)),"")</f>
        <v/>
      </c>
      <c r="F210" s="1418" t="str">
        <f>IFERROR(IF(VLOOKUP($A210,Industry!$A$4:$AE$442,F$1,0)=0,"",VLOOKUP($A210,Industry!$A$4:$AE$442,F$1,0)),"")</f>
        <v/>
      </c>
      <c r="G210" s="1418" t="str">
        <f>IFERROR(IF(VLOOKUP($A210,Industry!$A$4:$AE$442,G$1,0)=0,"",VLOOKUP($A210,Industry!$A$4:$AE$442,G$1,0)),"")</f>
        <v/>
      </c>
      <c r="H210" s="1418" t="str">
        <f>IFERROR(IF(VLOOKUP($A210,Industry!$A$4:$AE$442,H$1,0)=0,"",VLOOKUP($A210,Industry!$A$4:$AE$442,H$1,0)),"")</f>
        <v/>
      </c>
      <c r="I210" s="1418" t="str">
        <f>IFERROR(IF(VLOOKUP($A210,Industry!$A$4:$AE$442,I$1,0)=0,"",VLOOKUP($A210,Industry!$A$4:$AE$442,I$1,0)),"")</f>
        <v/>
      </c>
      <c r="J210" s="1418" t="str">
        <f>IFERROR(IF(VLOOKUP($A210,Industry!$A$4:$AE$442,J$1,0)=0,"",VLOOKUP($A210,Industry!$A$4:$AE$442,J$1,0)),"")</f>
        <v/>
      </c>
      <c r="K210" s="1418" t="str">
        <f>IFERROR(IF(VLOOKUP($A210,Industry!$A$4:$AE$442,K$1,0)=0,"",VLOOKUP($A210,Industry!$A$4:$AE$442,K$1,0)),"")</f>
        <v/>
      </c>
      <c r="L210" s="1418" t="str">
        <f>IFERROR(IF(VLOOKUP($A210,Industry!$A$4:$AE$442,L$1,0)=0,"",VLOOKUP($A210,Industry!$A$4:$AE$442,L$1,0)),"")</f>
        <v/>
      </c>
      <c r="M210" s="1418" t="str">
        <f>IFERROR(IF(VLOOKUP($A210,Industry!$A$4:$AE$442,M$1,0)=0,"",VLOOKUP($A210,Industry!$A$4:$AE$442,M$1,0)),"")</f>
        <v/>
      </c>
      <c r="N210" s="1418" t="str">
        <f>IFERROR(IF(VLOOKUP($A210,Industry!$A$4:$AE$442,N$1,0)=0,"",VLOOKUP($A210,Industry!$A$4:$AE$442,N$1,0)),"")</f>
        <v/>
      </c>
      <c r="O210" s="1418" t="str">
        <f>IFERROR(IF(VLOOKUP($A210,Industry!$A$4:$AE$442,O$1,0)=0,"",VLOOKUP($A210,Industry!$A$4:$AE$442,O$1,0)),"")</f>
        <v/>
      </c>
      <c r="P210" s="1418" t="str">
        <f>IFERROR(IF(VLOOKUP($A210,Industry!$A$4:$AE$442,P$1,0)=0,"",VLOOKUP($A210,Industry!$A$4:$AE$442,P$1,0)),"")</f>
        <v/>
      </c>
      <c r="Q210" s="1418" t="str">
        <f>IFERROR(IF(VLOOKUP($A210,Industry!$A$4:$AE$442,Q$1,0)=0,"",VLOOKUP($A210,Industry!$A$4:$AE$442,Q$1,0)),"")</f>
        <v/>
      </c>
    </row>
    <row r="211" spans="1:17">
      <c r="A211" s="2" t="s">
        <v>706</v>
      </c>
      <c r="B211" s="1290" t="s">
        <v>1080</v>
      </c>
      <c r="C211" s="1420" t="str">
        <f>IFERROR(IF(VLOOKUP($A211,Industry!$A$4:$AE$442,C$1,0)=0,"",VLOOKUP($A211,Industry!$A$4:$AE$442,C$1,0)),"")</f>
        <v>ktoe</v>
      </c>
      <c r="D211" s="1418" t="str">
        <f>IFERROR(IF(VLOOKUP($A211,Industry!$A$4:$AE$442,D$1,0)=0,"",VLOOKUP($A211,Industry!$A$4:$AE$442,D$1,0)),"")</f>
        <v/>
      </c>
      <c r="E211" s="1418" t="str">
        <f>IFERROR(IF(VLOOKUP($A211,Industry!$A$4:$AE$442,E$1,0)=0,"",VLOOKUP($A211,Industry!$A$4:$AE$442,E$1,0)),"")</f>
        <v/>
      </c>
      <c r="F211" s="1418" t="str">
        <f>IFERROR(IF(VLOOKUP($A211,Industry!$A$4:$AE$442,F$1,0)=0,"",VLOOKUP($A211,Industry!$A$4:$AE$442,F$1,0)),"")</f>
        <v/>
      </c>
      <c r="G211" s="1418" t="str">
        <f>IFERROR(IF(VLOOKUP($A211,Industry!$A$4:$AE$442,G$1,0)=0,"",VLOOKUP($A211,Industry!$A$4:$AE$442,G$1,0)),"")</f>
        <v/>
      </c>
      <c r="H211" s="1418" t="str">
        <f>IFERROR(IF(VLOOKUP($A211,Industry!$A$4:$AE$442,H$1,0)=0,"",VLOOKUP($A211,Industry!$A$4:$AE$442,H$1,0)),"")</f>
        <v/>
      </c>
      <c r="I211" s="1418" t="str">
        <f>IFERROR(IF(VLOOKUP($A211,Industry!$A$4:$AE$442,I$1,0)=0,"",VLOOKUP($A211,Industry!$A$4:$AE$442,I$1,0)),"")</f>
        <v/>
      </c>
      <c r="J211" s="1418" t="str">
        <f>IFERROR(IF(VLOOKUP($A211,Industry!$A$4:$AE$442,J$1,0)=0,"",VLOOKUP($A211,Industry!$A$4:$AE$442,J$1,0)),"")</f>
        <v/>
      </c>
      <c r="K211" s="1418" t="str">
        <f>IFERROR(IF(VLOOKUP($A211,Industry!$A$4:$AE$442,K$1,0)=0,"",VLOOKUP($A211,Industry!$A$4:$AE$442,K$1,0)),"")</f>
        <v/>
      </c>
      <c r="L211" s="1418" t="str">
        <f>IFERROR(IF(VLOOKUP($A211,Industry!$A$4:$AE$442,L$1,0)=0,"",VLOOKUP($A211,Industry!$A$4:$AE$442,L$1,0)),"")</f>
        <v/>
      </c>
      <c r="M211" s="1418" t="str">
        <f>IFERROR(IF(VLOOKUP($A211,Industry!$A$4:$AE$442,M$1,0)=0,"",VLOOKUP($A211,Industry!$A$4:$AE$442,M$1,0)),"")</f>
        <v/>
      </c>
      <c r="N211" s="1418" t="str">
        <f>IFERROR(IF(VLOOKUP($A211,Industry!$A$4:$AE$442,N$1,0)=0,"",VLOOKUP($A211,Industry!$A$4:$AE$442,N$1,0)),"")</f>
        <v/>
      </c>
      <c r="O211" s="1418" t="str">
        <f>IFERROR(IF(VLOOKUP($A211,Industry!$A$4:$AE$442,O$1,0)=0,"",VLOOKUP($A211,Industry!$A$4:$AE$442,O$1,0)),"")</f>
        <v/>
      </c>
      <c r="P211" s="1418" t="str">
        <f>IFERROR(IF(VLOOKUP($A211,Industry!$A$4:$AE$442,P$1,0)=0,"",VLOOKUP($A211,Industry!$A$4:$AE$442,P$1,0)),"")</f>
        <v/>
      </c>
      <c r="Q211" s="1418" t="str">
        <f>IFERROR(IF(VLOOKUP($A211,Industry!$A$4:$AE$442,Q$1,0)=0,"",VLOOKUP($A211,Industry!$A$4:$AE$442,Q$1,0)),"")</f>
        <v/>
      </c>
    </row>
    <row r="212" spans="1:17">
      <c r="A212" s="22" t="s">
        <v>707</v>
      </c>
      <c r="B212" s="1290" t="s">
        <v>1080</v>
      </c>
      <c r="C212" s="1420" t="str">
        <f>IFERROR(IF(VLOOKUP($A212,Industry!$A$4:$AE$442,C$1,0)=0,"",VLOOKUP($A212,Industry!$A$4:$AE$442,C$1,0)),"")</f>
        <v>ktoe</v>
      </c>
      <c r="D212" s="1418" t="str">
        <f>IFERROR(IF(VLOOKUP($A212,Industry!$A$4:$AE$442,D$1,0)=0,"",VLOOKUP($A212,Industry!$A$4:$AE$442,D$1,0)),"")</f>
        <v/>
      </c>
      <c r="E212" s="1418" t="str">
        <f>IFERROR(IF(VLOOKUP($A212,Industry!$A$4:$AE$442,E$1,0)=0,"",VLOOKUP($A212,Industry!$A$4:$AE$442,E$1,0)),"")</f>
        <v/>
      </c>
      <c r="F212" s="1418" t="str">
        <f>IFERROR(IF(VLOOKUP($A212,Industry!$A$4:$AE$442,F$1,0)=0,"",VLOOKUP($A212,Industry!$A$4:$AE$442,F$1,0)),"")</f>
        <v/>
      </c>
      <c r="G212" s="1418" t="str">
        <f>IFERROR(IF(VLOOKUP($A212,Industry!$A$4:$AE$442,G$1,0)=0,"",VLOOKUP($A212,Industry!$A$4:$AE$442,G$1,0)),"")</f>
        <v/>
      </c>
      <c r="H212" s="1418" t="str">
        <f>IFERROR(IF(VLOOKUP($A212,Industry!$A$4:$AE$442,H$1,0)=0,"",VLOOKUP($A212,Industry!$A$4:$AE$442,H$1,0)),"")</f>
        <v/>
      </c>
      <c r="I212" s="1418" t="str">
        <f>IFERROR(IF(VLOOKUP($A212,Industry!$A$4:$AE$442,I$1,0)=0,"",VLOOKUP($A212,Industry!$A$4:$AE$442,I$1,0)),"")</f>
        <v/>
      </c>
      <c r="J212" s="1418" t="str">
        <f>IFERROR(IF(VLOOKUP($A212,Industry!$A$4:$AE$442,J$1,0)=0,"",VLOOKUP($A212,Industry!$A$4:$AE$442,J$1,0)),"")</f>
        <v/>
      </c>
      <c r="K212" s="1418" t="str">
        <f>IFERROR(IF(VLOOKUP($A212,Industry!$A$4:$AE$442,K$1,0)=0,"",VLOOKUP($A212,Industry!$A$4:$AE$442,K$1,0)),"")</f>
        <v/>
      </c>
      <c r="L212" s="1418" t="str">
        <f>IFERROR(IF(VLOOKUP($A212,Industry!$A$4:$AE$442,L$1,0)=0,"",VLOOKUP($A212,Industry!$A$4:$AE$442,L$1,0)),"")</f>
        <v/>
      </c>
      <c r="M212" s="1418" t="str">
        <f>IFERROR(IF(VLOOKUP($A212,Industry!$A$4:$AE$442,M$1,0)=0,"",VLOOKUP($A212,Industry!$A$4:$AE$442,M$1,0)),"")</f>
        <v/>
      </c>
      <c r="N212" s="1418" t="str">
        <f>IFERROR(IF(VLOOKUP($A212,Industry!$A$4:$AE$442,N$1,0)=0,"",VLOOKUP($A212,Industry!$A$4:$AE$442,N$1,0)),"")</f>
        <v/>
      </c>
      <c r="O212" s="1418" t="str">
        <f>IFERROR(IF(VLOOKUP($A212,Industry!$A$4:$AE$442,O$1,0)=0,"",VLOOKUP($A212,Industry!$A$4:$AE$442,O$1,0)),"")</f>
        <v/>
      </c>
      <c r="P212" s="1418" t="str">
        <f>IFERROR(IF(VLOOKUP($A212,Industry!$A$4:$AE$442,P$1,0)=0,"",VLOOKUP($A212,Industry!$A$4:$AE$442,P$1,0)),"")</f>
        <v/>
      </c>
      <c r="Q212" s="1418" t="str">
        <f>IFERROR(IF(VLOOKUP($A212,Industry!$A$4:$AE$442,Q$1,0)=0,"",VLOOKUP($A212,Industry!$A$4:$AE$442,Q$1,0)),"")</f>
        <v/>
      </c>
    </row>
    <row r="213" spans="1:17">
      <c r="A213" s="11" t="s">
        <v>683</v>
      </c>
      <c r="B213" s="1290" t="s">
        <v>1080</v>
      </c>
      <c r="C213" s="1420" t="str">
        <f>IFERROR(IF(VLOOKUP($A213,Industry!$A$4:$AE$442,C$1,0)=0,"",VLOOKUP($A213,Industry!$A$4:$AE$442,C$1,0)),"")</f>
        <v>ktoe</v>
      </c>
      <c r="D213" s="1418" t="str">
        <f>IFERROR(IF(VLOOKUP($A213,Industry!$A$4:$AE$442,D$1,0)=0,"",VLOOKUP($A213,Industry!$A$4:$AE$442,D$1,0)),"")</f>
        <v/>
      </c>
      <c r="E213" s="1418" t="str">
        <f>IFERROR(IF(VLOOKUP($A213,Industry!$A$4:$AE$442,E$1,0)=0,"",VLOOKUP($A213,Industry!$A$4:$AE$442,E$1,0)),"")</f>
        <v/>
      </c>
      <c r="F213" s="1418" t="str">
        <f>IFERROR(IF(VLOOKUP($A213,Industry!$A$4:$AE$442,F$1,0)=0,"",VLOOKUP($A213,Industry!$A$4:$AE$442,F$1,0)),"")</f>
        <v/>
      </c>
      <c r="G213" s="1418" t="str">
        <f>IFERROR(IF(VLOOKUP($A213,Industry!$A$4:$AE$442,G$1,0)=0,"",VLOOKUP($A213,Industry!$A$4:$AE$442,G$1,0)),"")</f>
        <v/>
      </c>
      <c r="H213" s="1418" t="str">
        <f>IFERROR(IF(VLOOKUP($A213,Industry!$A$4:$AE$442,H$1,0)=0,"",VLOOKUP($A213,Industry!$A$4:$AE$442,H$1,0)),"")</f>
        <v/>
      </c>
      <c r="I213" s="1418" t="str">
        <f>IFERROR(IF(VLOOKUP($A213,Industry!$A$4:$AE$442,I$1,0)=0,"",VLOOKUP($A213,Industry!$A$4:$AE$442,I$1,0)),"")</f>
        <v/>
      </c>
      <c r="J213" s="1418" t="str">
        <f>IFERROR(IF(VLOOKUP($A213,Industry!$A$4:$AE$442,J$1,0)=0,"",VLOOKUP($A213,Industry!$A$4:$AE$442,J$1,0)),"")</f>
        <v/>
      </c>
      <c r="K213" s="1418" t="str">
        <f>IFERROR(IF(VLOOKUP($A213,Industry!$A$4:$AE$442,K$1,0)=0,"",VLOOKUP($A213,Industry!$A$4:$AE$442,K$1,0)),"")</f>
        <v/>
      </c>
      <c r="L213" s="1418" t="str">
        <f>IFERROR(IF(VLOOKUP($A213,Industry!$A$4:$AE$442,L$1,0)=0,"",VLOOKUP($A213,Industry!$A$4:$AE$442,L$1,0)),"")</f>
        <v/>
      </c>
      <c r="M213" s="1418" t="str">
        <f>IFERROR(IF(VLOOKUP($A213,Industry!$A$4:$AE$442,M$1,0)=0,"",VLOOKUP($A213,Industry!$A$4:$AE$442,M$1,0)),"")</f>
        <v/>
      </c>
      <c r="N213" s="1418" t="str">
        <f>IFERROR(IF(VLOOKUP($A213,Industry!$A$4:$AE$442,N$1,0)=0,"",VLOOKUP($A213,Industry!$A$4:$AE$442,N$1,0)),"")</f>
        <v/>
      </c>
      <c r="O213" s="1418" t="str">
        <f>IFERROR(IF(VLOOKUP($A213,Industry!$A$4:$AE$442,O$1,0)=0,"",VLOOKUP($A213,Industry!$A$4:$AE$442,O$1,0)),"")</f>
        <v/>
      </c>
      <c r="P213" s="1418" t="str">
        <f>IFERROR(IF(VLOOKUP($A213,Industry!$A$4:$AE$442,P$1,0)=0,"",VLOOKUP($A213,Industry!$A$4:$AE$442,P$1,0)),"")</f>
        <v/>
      </c>
      <c r="Q213" s="1418" t="str">
        <f>IFERROR(IF(VLOOKUP($A213,Industry!$A$4:$AE$442,Q$1,0)=0,"",VLOOKUP($A213,Industry!$A$4:$AE$442,Q$1,0)),"")</f>
        <v/>
      </c>
    </row>
    <row r="214" spans="1:17">
      <c r="A214" s="11" t="s">
        <v>532</v>
      </c>
      <c r="B214" s="1290" t="s">
        <v>1080</v>
      </c>
      <c r="C214" s="1420" t="str">
        <f>IFERROR(IF(VLOOKUP($A214,Industry!$A$4:$AE$442,C$1,0)=0,"",VLOOKUP($A214,Industry!$A$4:$AE$442,C$1,0)),"")</f>
        <v>ktoe</v>
      </c>
      <c r="D214" s="1418" t="str">
        <f>IFERROR(IF(VLOOKUP($A214,Industry!$A$4:$AE$442,D$1,0)=0,"",VLOOKUP($A214,Industry!$A$4:$AE$442,D$1,0)),"")</f>
        <v/>
      </c>
      <c r="E214" s="1418" t="str">
        <f>IFERROR(IF(VLOOKUP($A214,Industry!$A$4:$AE$442,E$1,0)=0,"",VLOOKUP($A214,Industry!$A$4:$AE$442,E$1,0)),"")</f>
        <v/>
      </c>
      <c r="F214" s="1418" t="str">
        <f>IFERROR(IF(VLOOKUP($A214,Industry!$A$4:$AE$442,F$1,0)=0,"",VLOOKUP($A214,Industry!$A$4:$AE$442,F$1,0)),"")</f>
        <v/>
      </c>
      <c r="G214" s="1418" t="str">
        <f>IFERROR(IF(VLOOKUP($A214,Industry!$A$4:$AE$442,G$1,0)=0,"",VLOOKUP($A214,Industry!$A$4:$AE$442,G$1,0)),"")</f>
        <v/>
      </c>
      <c r="H214" s="1418" t="str">
        <f>IFERROR(IF(VLOOKUP($A214,Industry!$A$4:$AE$442,H$1,0)=0,"",VLOOKUP($A214,Industry!$A$4:$AE$442,H$1,0)),"")</f>
        <v/>
      </c>
      <c r="I214" s="1418" t="str">
        <f>IFERROR(IF(VLOOKUP($A214,Industry!$A$4:$AE$442,I$1,0)=0,"",VLOOKUP($A214,Industry!$A$4:$AE$442,I$1,0)),"")</f>
        <v/>
      </c>
      <c r="J214" s="1418" t="str">
        <f>IFERROR(IF(VLOOKUP($A214,Industry!$A$4:$AE$442,J$1,0)=0,"",VLOOKUP($A214,Industry!$A$4:$AE$442,J$1,0)),"")</f>
        <v/>
      </c>
      <c r="K214" s="1418" t="str">
        <f>IFERROR(IF(VLOOKUP($A214,Industry!$A$4:$AE$442,K$1,0)=0,"",VLOOKUP($A214,Industry!$A$4:$AE$442,K$1,0)),"")</f>
        <v/>
      </c>
      <c r="L214" s="1418" t="str">
        <f>IFERROR(IF(VLOOKUP($A214,Industry!$A$4:$AE$442,L$1,0)=0,"",VLOOKUP($A214,Industry!$A$4:$AE$442,L$1,0)),"")</f>
        <v/>
      </c>
      <c r="M214" s="1418" t="str">
        <f>IFERROR(IF(VLOOKUP($A214,Industry!$A$4:$AE$442,M$1,0)=0,"",VLOOKUP($A214,Industry!$A$4:$AE$442,M$1,0)),"")</f>
        <v/>
      </c>
      <c r="N214" s="1418" t="str">
        <f>IFERROR(IF(VLOOKUP($A214,Industry!$A$4:$AE$442,N$1,0)=0,"",VLOOKUP($A214,Industry!$A$4:$AE$442,N$1,0)),"")</f>
        <v/>
      </c>
      <c r="O214" s="1418" t="str">
        <f>IFERROR(IF(VLOOKUP($A214,Industry!$A$4:$AE$442,O$1,0)=0,"",VLOOKUP($A214,Industry!$A$4:$AE$442,O$1,0)),"")</f>
        <v/>
      </c>
      <c r="P214" s="1418" t="str">
        <f>IFERROR(IF(VLOOKUP($A214,Industry!$A$4:$AE$442,P$1,0)=0,"",VLOOKUP($A214,Industry!$A$4:$AE$442,P$1,0)),"")</f>
        <v/>
      </c>
      <c r="Q214" s="1418" t="str">
        <f>IFERROR(IF(VLOOKUP($A214,Industry!$A$4:$AE$442,Q$1,0)=0,"",VLOOKUP($A214,Industry!$A$4:$AE$442,Q$1,0)),"")</f>
        <v/>
      </c>
    </row>
    <row r="215" spans="1:17">
      <c r="A215" s="11" t="s">
        <v>533</v>
      </c>
      <c r="B215" s="1290" t="s">
        <v>1080</v>
      </c>
      <c r="C215" s="1420" t="str">
        <f>IFERROR(IF(VLOOKUP($A215,Industry!$A$4:$AE$442,C$1,0)=0,"",VLOOKUP($A215,Industry!$A$4:$AE$442,C$1,0)),"")</f>
        <v>ktoe</v>
      </c>
      <c r="D215" s="1418" t="str">
        <f>IFERROR(IF(VLOOKUP($A215,Industry!$A$4:$AE$442,D$1,0)=0,"",VLOOKUP($A215,Industry!$A$4:$AE$442,D$1,0)),"")</f>
        <v/>
      </c>
      <c r="E215" s="1418" t="str">
        <f>IFERROR(IF(VLOOKUP($A215,Industry!$A$4:$AE$442,E$1,0)=0,"",VLOOKUP($A215,Industry!$A$4:$AE$442,E$1,0)),"")</f>
        <v/>
      </c>
      <c r="F215" s="1418" t="str">
        <f>IFERROR(IF(VLOOKUP($A215,Industry!$A$4:$AE$442,F$1,0)=0,"",VLOOKUP($A215,Industry!$A$4:$AE$442,F$1,0)),"")</f>
        <v/>
      </c>
      <c r="G215" s="1418" t="str">
        <f>IFERROR(IF(VLOOKUP($A215,Industry!$A$4:$AE$442,G$1,0)=0,"",VLOOKUP($A215,Industry!$A$4:$AE$442,G$1,0)),"")</f>
        <v/>
      </c>
      <c r="H215" s="1418" t="str">
        <f>IFERROR(IF(VLOOKUP($A215,Industry!$A$4:$AE$442,H$1,0)=0,"",VLOOKUP($A215,Industry!$A$4:$AE$442,H$1,0)),"")</f>
        <v/>
      </c>
      <c r="I215" s="1418" t="str">
        <f>IFERROR(IF(VLOOKUP($A215,Industry!$A$4:$AE$442,I$1,0)=0,"",VLOOKUP($A215,Industry!$A$4:$AE$442,I$1,0)),"")</f>
        <v/>
      </c>
      <c r="J215" s="1418" t="str">
        <f>IFERROR(IF(VLOOKUP($A215,Industry!$A$4:$AE$442,J$1,0)=0,"",VLOOKUP($A215,Industry!$A$4:$AE$442,J$1,0)),"")</f>
        <v/>
      </c>
      <c r="K215" s="1418" t="str">
        <f>IFERROR(IF(VLOOKUP($A215,Industry!$A$4:$AE$442,K$1,0)=0,"",VLOOKUP($A215,Industry!$A$4:$AE$442,K$1,0)),"")</f>
        <v/>
      </c>
      <c r="L215" s="1418" t="str">
        <f>IFERROR(IF(VLOOKUP($A215,Industry!$A$4:$AE$442,L$1,0)=0,"",VLOOKUP($A215,Industry!$A$4:$AE$442,L$1,0)),"")</f>
        <v/>
      </c>
      <c r="M215" s="1418" t="str">
        <f>IFERROR(IF(VLOOKUP($A215,Industry!$A$4:$AE$442,M$1,0)=0,"",VLOOKUP($A215,Industry!$A$4:$AE$442,M$1,0)),"")</f>
        <v/>
      </c>
      <c r="N215" s="1418" t="str">
        <f>IFERROR(IF(VLOOKUP($A215,Industry!$A$4:$AE$442,N$1,0)=0,"",VLOOKUP($A215,Industry!$A$4:$AE$442,N$1,0)),"")</f>
        <v/>
      </c>
      <c r="O215" s="1418" t="str">
        <f>IFERROR(IF(VLOOKUP($A215,Industry!$A$4:$AE$442,O$1,0)=0,"",VLOOKUP($A215,Industry!$A$4:$AE$442,O$1,0)),"")</f>
        <v/>
      </c>
      <c r="P215" s="1418" t="str">
        <f>IFERROR(IF(VLOOKUP($A215,Industry!$A$4:$AE$442,P$1,0)=0,"",VLOOKUP($A215,Industry!$A$4:$AE$442,P$1,0)),"")</f>
        <v/>
      </c>
      <c r="Q215" s="1418" t="str">
        <f>IFERROR(IF(VLOOKUP($A215,Industry!$A$4:$AE$442,Q$1,0)=0,"",VLOOKUP($A215,Industry!$A$4:$AE$442,Q$1,0)),"")</f>
        <v/>
      </c>
    </row>
    <row r="216" spans="1:17">
      <c r="A216" s="11" t="s">
        <v>432</v>
      </c>
      <c r="B216" s="1290" t="s">
        <v>1080</v>
      </c>
      <c r="C216" s="1420" t="str">
        <f>IFERROR(IF(VLOOKUP($A216,Industry!$A$4:$AE$442,C$1,0)=0,"",VLOOKUP($A216,Industry!$A$4:$AE$442,C$1,0)),"")</f>
        <v>ktoe</v>
      </c>
      <c r="D216" s="1418" t="str">
        <f>IFERROR(IF(VLOOKUP($A216,Industry!$A$4:$AE$442,D$1,0)=0,"",VLOOKUP($A216,Industry!$A$4:$AE$442,D$1,0)),"")</f>
        <v/>
      </c>
      <c r="E216" s="1418" t="str">
        <f>IFERROR(IF(VLOOKUP($A216,Industry!$A$4:$AE$442,E$1,0)=0,"",VLOOKUP($A216,Industry!$A$4:$AE$442,E$1,0)),"")</f>
        <v/>
      </c>
      <c r="F216" s="1418" t="str">
        <f>IFERROR(IF(VLOOKUP($A216,Industry!$A$4:$AE$442,F$1,0)=0,"",VLOOKUP($A216,Industry!$A$4:$AE$442,F$1,0)),"")</f>
        <v/>
      </c>
      <c r="G216" s="1418" t="str">
        <f>IFERROR(IF(VLOOKUP($A216,Industry!$A$4:$AE$442,G$1,0)=0,"",VLOOKUP($A216,Industry!$A$4:$AE$442,G$1,0)),"")</f>
        <v/>
      </c>
      <c r="H216" s="1418" t="str">
        <f>IFERROR(IF(VLOOKUP($A216,Industry!$A$4:$AE$442,H$1,0)=0,"",VLOOKUP($A216,Industry!$A$4:$AE$442,H$1,0)),"")</f>
        <v/>
      </c>
      <c r="I216" s="1418" t="str">
        <f>IFERROR(IF(VLOOKUP($A216,Industry!$A$4:$AE$442,I$1,0)=0,"",VLOOKUP($A216,Industry!$A$4:$AE$442,I$1,0)),"")</f>
        <v/>
      </c>
      <c r="J216" s="1418" t="str">
        <f>IFERROR(IF(VLOOKUP($A216,Industry!$A$4:$AE$442,J$1,0)=0,"",VLOOKUP($A216,Industry!$A$4:$AE$442,J$1,0)),"")</f>
        <v/>
      </c>
      <c r="K216" s="1418" t="str">
        <f>IFERROR(IF(VLOOKUP($A216,Industry!$A$4:$AE$442,K$1,0)=0,"",VLOOKUP($A216,Industry!$A$4:$AE$442,K$1,0)),"")</f>
        <v/>
      </c>
      <c r="L216" s="1418" t="str">
        <f>IFERROR(IF(VLOOKUP($A216,Industry!$A$4:$AE$442,L$1,0)=0,"",VLOOKUP($A216,Industry!$A$4:$AE$442,L$1,0)),"")</f>
        <v/>
      </c>
      <c r="M216" s="1418" t="str">
        <f>IFERROR(IF(VLOOKUP($A216,Industry!$A$4:$AE$442,M$1,0)=0,"",VLOOKUP($A216,Industry!$A$4:$AE$442,M$1,0)),"")</f>
        <v/>
      </c>
      <c r="N216" s="1418" t="str">
        <f>IFERROR(IF(VLOOKUP($A216,Industry!$A$4:$AE$442,N$1,0)=0,"",VLOOKUP($A216,Industry!$A$4:$AE$442,N$1,0)),"")</f>
        <v/>
      </c>
      <c r="O216" s="1418" t="str">
        <f>IFERROR(IF(VLOOKUP($A216,Industry!$A$4:$AE$442,O$1,0)=0,"",VLOOKUP($A216,Industry!$A$4:$AE$442,O$1,0)),"")</f>
        <v/>
      </c>
      <c r="P216" s="1418" t="str">
        <f>IFERROR(IF(VLOOKUP($A216,Industry!$A$4:$AE$442,P$1,0)=0,"",VLOOKUP($A216,Industry!$A$4:$AE$442,P$1,0)),"")</f>
        <v/>
      </c>
      <c r="Q216" s="1418" t="str">
        <f>IFERROR(IF(VLOOKUP($A216,Industry!$A$4:$AE$442,Q$1,0)=0,"",VLOOKUP($A216,Industry!$A$4:$AE$442,Q$1,0)),"")</f>
        <v/>
      </c>
    </row>
    <row r="217" spans="1:17">
      <c r="A217" s="11" t="s">
        <v>433</v>
      </c>
      <c r="B217" s="1290" t="s">
        <v>1080</v>
      </c>
      <c r="C217" s="1420" t="str">
        <f>IFERROR(IF(VLOOKUP($A217,Industry!$A$4:$AE$442,C$1,0)=0,"",VLOOKUP($A217,Industry!$A$4:$AE$442,C$1,0)),"")</f>
        <v>ktoe</v>
      </c>
      <c r="D217" s="1418" t="str">
        <f>IFERROR(IF(VLOOKUP($A217,Industry!$A$4:$AE$442,D$1,0)=0,"",VLOOKUP($A217,Industry!$A$4:$AE$442,D$1,0)),"")</f>
        <v/>
      </c>
      <c r="E217" s="1418" t="str">
        <f>IFERROR(IF(VLOOKUP($A217,Industry!$A$4:$AE$442,E$1,0)=0,"",VLOOKUP($A217,Industry!$A$4:$AE$442,E$1,0)),"")</f>
        <v/>
      </c>
      <c r="F217" s="1418" t="str">
        <f>IFERROR(IF(VLOOKUP($A217,Industry!$A$4:$AE$442,F$1,0)=0,"",VLOOKUP($A217,Industry!$A$4:$AE$442,F$1,0)),"")</f>
        <v/>
      </c>
      <c r="G217" s="1418" t="str">
        <f>IFERROR(IF(VLOOKUP($A217,Industry!$A$4:$AE$442,G$1,0)=0,"",VLOOKUP($A217,Industry!$A$4:$AE$442,G$1,0)),"")</f>
        <v/>
      </c>
      <c r="H217" s="1418" t="str">
        <f>IFERROR(IF(VLOOKUP($A217,Industry!$A$4:$AE$442,H$1,0)=0,"",VLOOKUP($A217,Industry!$A$4:$AE$442,H$1,0)),"")</f>
        <v/>
      </c>
      <c r="I217" s="1418" t="str">
        <f>IFERROR(IF(VLOOKUP($A217,Industry!$A$4:$AE$442,I$1,0)=0,"",VLOOKUP($A217,Industry!$A$4:$AE$442,I$1,0)),"")</f>
        <v/>
      </c>
      <c r="J217" s="1418" t="str">
        <f>IFERROR(IF(VLOOKUP($A217,Industry!$A$4:$AE$442,J$1,0)=0,"",VLOOKUP($A217,Industry!$A$4:$AE$442,J$1,0)),"")</f>
        <v/>
      </c>
      <c r="K217" s="1418" t="str">
        <f>IFERROR(IF(VLOOKUP($A217,Industry!$A$4:$AE$442,K$1,0)=0,"",VLOOKUP($A217,Industry!$A$4:$AE$442,K$1,0)),"")</f>
        <v/>
      </c>
      <c r="L217" s="1418" t="str">
        <f>IFERROR(IF(VLOOKUP($A217,Industry!$A$4:$AE$442,L$1,0)=0,"",VLOOKUP($A217,Industry!$A$4:$AE$442,L$1,0)),"")</f>
        <v/>
      </c>
      <c r="M217" s="1418" t="str">
        <f>IFERROR(IF(VLOOKUP($A217,Industry!$A$4:$AE$442,M$1,0)=0,"",VLOOKUP($A217,Industry!$A$4:$AE$442,M$1,0)),"")</f>
        <v/>
      </c>
      <c r="N217" s="1418" t="str">
        <f>IFERROR(IF(VLOOKUP($A217,Industry!$A$4:$AE$442,N$1,0)=0,"",VLOOKUP($A217,Industry!$A$4:$AE$442,N$1,0)),"")</f>
        <v/>
      </c>
      <c r="O217" s="1418" t="str">
        <f>IFERROR(IF(VLOOKUP($A217,Industry!$A$4:$AE$442,O$1,0)=0,"",VLOOKUP($A217,Industry!$A$4:$AE$442,O$1,0)),"")</f>
        <v/>
      </c>
      <c r="P217" s="1418" t="str">
        <f>IFERROR(IF(VLOOKUP($A217,Industry!$A$4:$AE$442,P$1,0)=0,"",VLOOKUP($A217,Industry!$A$4:$AE$442,P$1,0)),"")</f>
        <v/>
      </c>
      <c r="Q217" s="1418" t="str">
        <f>IFERROR(IF(VLOOKUP($A217,Industry!$A$4:$AE$442,Q$1,0)=0,"",VLOOKUP($A217,Industry!$A$4:$AE$442,Q$1,0)),"")</f>
        <v/>
      </c>
    </row>
    <row r="218" spans="1:17">
      <c r="A218" s="11" t="s">
        <v>434</v>
      </c>
      <c r="B218" s="1290" t="s">
        <v>1080</v>
      </c>
      <c r="C218" s="1420" t="str">
        <f>IFERROR(IF(VLOOKUP($A218,Industry!$A$4:$AE$442,C$1,0)=0,"",VLOOKUP($A218,Industry!$A$4:$AE$442,C$1,0)),"")</f>
        <v>ktoe</v>
      </c>
      <c r="D218" s="1418" t="str">
        <f>IFERROR(IF(VLOOKUP($A218,Industry!$A$4:$AE$442,D$1,0)=0,"",VLOOKUP($A218,Industry!$A$4:$AE$442,D$1,0)),"")</f>
        <v/>
      </c>
      <c r="E218" s="1418" t="str">
        <f>IFERROR(IF(VLOOKUP($A218,Industry!$A$4:$AE$442,E$1,0)=0,"",VLOOKUP($A218,Industry!$A$4:$AE$442,E$1,0)),"")</f>
        <v/>
      </c>
      <c r="F218" s="1418" t="str">
        <f>IFERROR(IF(VLOOKUP($A218,Industry!$A$4:$AE$442,F$1,0)=0,"",VLOOKUP($A218,Industry!$A$4:$AE$442,F$1,0)),"")</f>
        <v/>
      </c>
      <c r="G218" s="1418" t="str">
        <f>IFERROR(IF(VLOOKUP($A218,Industry!$A$4:$AE$442,G$1,0)=0,"",VLOOKUP($A218,Industry!$A$4:$AE$442,G$1,0)),"")</f>
        <v/>
      </c>
      <c r="H218" s="1418" t="str">
        <f>IFERROR(IF(VLOOKUP($A218,Industry!$A$4:$AE$442,H$1,0)=0,"",VLOOKUP($A218,Industry!$A$4:$AE$442,H$1,0)),"")</f>
        <v/>
      </c>
      <c r="I218" s="1418" t="str">
        <f>IFERROR(IF(VLOOKUP($A218,Industry!$A$4:$AE$442,I$1,0)=0,"",VLOOKUP($A218,Industry!$A$4:$AE$442,I$1,0)),"")</f>
        <v/>
      </c>
      <c r="J218" s="1418" t="str">
        <f>IFERROR(IF(VLOOKUP($A218,Industry!$A$4:$AE$442,J$1,0)=0,"",VLOOKUP($A218,Industry!$A$4:$AE$442,J$1,0)),"")</f>
        <v/>
      </c>
      <c r="K218" s="1418" t="str">
        <f>IFERROR(IF(VLOOKUP($A218,Industry!$A$4:$AE$442,K$1,0)=0,"",VLOOKUP($A218,Industry!$A$4:$AE$442,K$1,0)),"")</f>
        <v/>
      </c>
      <c r="L218" s="1418" t="str">
        <f>IFERROR(IF(VLOOKUP($A218,Industry!$A$4:$AE$442,L$1,0)=0,"",VLOOKUP($A218,Industry!$A$4:$AE$442,L$1,0)),"")</f>
        <v/>
      </c>
      <c r="M218" s="1418" t="str">
        <f>IFERROR(IF(VLOOKUP($A218,Industry!$A$4:$AE$442,M$1,0)=0,"",VLOOKUP($A218,Industry!$A$4:$AE$442,M$1,0)),"")</f>
        <v/>
      </c>
      <c r="N218" s="1418" t="str">
        <f>IFERROR(IF(VLOOKUP($A218,Industry!$A$4:$AE$442,N$1,0)=0,"",VLOOKUP($A218,Industry!$A$4:$AE$442,N$1,0)),"")</f>
        <v/>
      </c>
      <c r="O218" s="1418" t="str">
        <f>IFERROR(IF(VLOOKUP($A218,Industry!$A$4:$AE$442,O$1,0)=0,"",VLOOKUP($A218,Industry!$A$4:$AE$442,O$1,0)),"")</f>
        <v/>
      </c>
      <c r="P218" s="1418" t="str">
        <f>IFERROR(IF(VLOOKUP($A218,Industry!$A$4:$AE$442,P$1,0)=0,"",VLOOKUP($A218,Industry!$A$4:$AE$442,P$1,0)),"")</f>
        <v/>
      </c>
      <c r="Q218" s="1418" t="str">
        <f>IFERROR(IF(VLOOKUP($A218,Industry!$A$4:$AE$442,Q$1,0)=0,"",VLOOKUP($A218,Industry!$A$4:$AE$442,Q$1,0)),"")</f>
        <v/>
      </c>
    </row>
    <row r="219" spans="1:17">
      <c r="A219" s="2" t="s">
        <v>439</v>
      </c>
      <c r="B219" s="1290" t="s">
        <v>1080</v>
      </c>
      <c r="C219" s="1420" t="str">
        <f>IFERROR(IF(VLOOKUP($A219,Industry!$A$4:$AE$442,C$1,0)=0,"",VLOOKUP($A219,Industry!$A$4:$AE$442,C$1,0)),"")</f>
        <v>ktoe</v>
      </c>
      <c r="D219" s="1418" t="str">
        <f>IFERROR(IF(VLOOKUP($A219,Industry!$A$4:$AE$442,D$1,0)=0,"",VLOOKUP($A219,Industry!$A$4:$AE$442,D$1,0)),"")</f>
        <v/>
      </c>
      <c r="E219" s="1418" t="str">
        <f>IFERROR(IF(VLOOKUP($A219,Industry!$A$4:$AE$442,E$1,0)=0,"",VLOOKUP($A219,Industry!$A$4:$AE$442,E$1,0)),"")</f>
        <v/>
      </c>
      <c r="F219" s="1418" t="str">
        <f>IFERROR(IF(VLOOKUP($A219,Industry!$A$4:$AE$442,F$1,0)=0,"",VLOOKUP($A219,Industry!$A$4:$AE$442,F$1,0)),"")</f>
        <v/>
      </c>
      <c r="G219" s="1418" t="str">
        <f>IFERROR(IF(VLOOKUP($A219,Industry!$A$4:$AE$442,G$1,0)=0,"",VLOOKUP($A219,Industry!$A$4:$AE$442,G$1,0)),"")</f>
        <v/>
      </c>
      <c r="H219" s="1418" t="str">
        <f>IFERROR(IF(VLOOKUP($A219,Industry!$A$4:$AE$442,H$1,0)=0,"",VLOOKUP($A219,Industry!$A$4:$AE$442,H$1,0)),"")</f>
        <v/>
      </c>
      <c r="I219" s="1418" t="str">
        <f>IFERROR(IF(VLOOKUP($A219,Industry!$A$4:$AE$442,I$1,0)=0,"",VLOOKUP($A219,Industry!$A$4:$AE$442,I$1,0)),"")</f>
        <v/>
      </c>
      <c r="J219" s="1418" t="str">
        <f>IFERROR(IF(VLOOKUP($A219,Industry!$A$4:$AE$442,J$1,0)=0,"",VLOOKUP($A219,Industry!$A$4:$AE$442,J$1,0)),"")</f>
        <v/>
      </c>
      <c r="K219" s="1418" t="str">
        <f>IFERROR(IF(VLOOKUP($A219,Industry!$A$4:$AE$442,K$1,0)=0,"",VLOOKUP($A219,Industry!$A$4:$AE$442,K$1,0)),"")</f>
        <v/>
      </c>
      <c r="L219" s="1418" t="str">
        <f>IFERROR(IF(VLOOKUP($A219,Industry!$A$4:$AE$442,L$1,0)=0,"",VLOOKUP($A219,Industry!$A$4:$AE$442,L$1,0)),"")</f>
        <v/>
      </c>
      <c r="M219" s="1418" t="str">
        <f>IFERROR(IF(VLOOKUP($A219,Industry!$A$4:$AE$442,M$1,0)=0,"",VLOOKUP($A219,Industry!$A$4:$AE$442,M$1,0)),"")</f>
        <v/>
      </c>
      <c r="N219" s="1418" t="str">
        <f>IFERROR(IF(VLOOKUP($A219,Industry!$A$4:$AE$442,N$1,0)=0,"",VLOOKUP($A219,Industry!$A$4:$AE$442,N$1,0)),"")</f>
        <v/>
      </c>
      <c r="O219" s="1418" t="str">
        <f>IFERROR(IF(VLOOKUP($A219,Industry!$A$4:$AE$442,O$1,0)=0,"",VLOOKUP($A219,Industry!$A$4:$AE$442,O$1,0)),"")</f>
        <v/>
      </c>
      <c r="P219" s="1418" t="str">
        <f>IFERROR(IF(VLOOKUP($A219,Industry!$A$4:$AE$442,P$1,0)=0,"",VLOOKUP($A219,Industry!$A$4:$AE$442,P$1,0)),"")</f>
        <v/>
      </c>
      <c r="Q219" s="1418" t="str">
        <f>IFERROR(IF(VLOOKUP($A219,Industry!$A$4:$AE$442,Q$1,0)=0,"",VLOOKUP($A219,Industry!$A$4:$AE$442,Q$1,0)),"")</f>
        <v/>
      </c>
    </row>
    <row r="220" spans="1:17">
      <c r="A220" s="22" t="s">
        <v>557</v>
      </c>
      <c r="B220" s="1290" t="s">
        <v>1080</v>
      </c>
      <c r="C220" s="1420" t="str">
        <f>IFERROR(IF(VLOOKUP($A220,Industry!$A$4:$AE$442,C$1,0)=0,"",VLOOKUP($A220,Industry!$A$4:$AE$442,C$1,0)),"")</f>
        <v>ktoe</v>
      </c>
      <c r="D220" s="1418" t="str">
        <f>IFERROR(IF(VLOOKUP($A220,Industry!$A$4:$AE$442,D$1,0)=0,"",VLOOKUP($A220,Industry!$A$4:$AE$442,D$1,0)),"")</f>
        <v/>
      </c>
      <c r="E220" s="1418" t="str">
        <f>IFERROR(IF(VLOOKUP($A220,Industry!$A$4:$AE$442,E$1,0)=0,"",VLOOKUP($A220,Industry!$A$4:$AE$442,E$1,0)),"")</f>
        <v/>
      </c>
      <c r="F220" s="1418" t="str">
        <f>IFERROR(IF(VLOOKUP($A220,Industry!$A$4:$AE$442,F$1,0)=0,"",VLOOKUP($A220,Industry!$A$4:$AE$442,F$1,0)),"")</f>
        <v/>
      </c>
      <c r="G220" s="1418" t="str">
        <f>IFERROR(IF(VLOOKUP($A220,Industry!$A$4:$AE$442,G$1,0)=0,"",VLOOKUP($A220,Industry!$A$4:$AE$442,G$1,0)),"")</f>
        <v/>
      </c>
      <c r="H220" s="1418" t="str">
        <f>IFERROR(IF(VLOOKUP($A220,Industry!$A$4:$AE$442,H$1,0)=0,"",VLOOKUP($A220,Industry!$A$4:$AE$442,H$1,0)),"")</f>
        <v/>
      </c>
      <c r="I220" s="1418" t="str">
        <f>IFERROR(IF(VLOOKUP($A220,Industry!$A$4:$AE$442,I$1,0)=0,"",VLOOKUP($A220,Industry!$A$4:$AE$442,I$1,0)),"")</f>
        <v/>
      </c>
      <c r="J220" s="1418" t="str">
        <f>IFERROR(IF(VLOOKUP($A220,Industry!$A$4:$AE$442,J$1,0)=0,"",VLOOKUP($A220,Industry!$A$4:$AE$442,J$1,0)),"")</f>
        <v/>
      </c>
      <c r="K220" s="1418" t="str">
        <f>IFERROR(IF(VLOOKUP($A220,Industry!$A$4:$AE$442,K$1,0)=0,"",VLOOKUP($A220,Industry!$A$4:$AE$442,K$1,0)),"")</f>
        <v/>
      </c>
      <c r="L220" s="1418" t="str">
        <f>IFERROR(IF(VLOOKUP($A220,Industry!$A$4:$AE$442,L$1,0)=0,"",VLOOKUP($A220,Industry!$A$4:$AE$442,L$1,0)),"")</f>
        <v/>
      </c>
      <c r="M220" s="1418" t="str">
        <f>IFERROR(IF(VLOOKUP($A220,Industry!$A$4:$AE$442,M$1,0)=0,"",VLOOKUP($A220,Industry!$A$4:$AE$442,M$1,0)),"")</f>
        <v/>
      </c>
      <c r="N220" s="1418" t="str">
        <f>IFERROR(IF(VLOOKUP($A220,Industry!$A$4:$AE$442,N$1,0)=0,"",VLOOKUP($A220,Industry!$A$4:$AE$442,N$1,0)),"")</f>
        <v/>
      </c>
      <c r="O220" s="1418" t="str">
        <f>IFERROR(IF(VLOOKUP($A220,Industry!$A$4:$AE$442,O$1,0)=0,"",VLOOKUP($A220,Industry!$A$4:$AE$442,O$1,0)),"")</f>
        <v/>
      </c>
      <c r="P220" s="1418" t="str">
        <f>IFERROR(IF(VLOOKUP($A220,Industry!$A$4:$AE$442,P$1,0)=0,"",VLOOKUP($A220,Industry!$A$4:$AE$442,P$1,0)),"")</f>
        <v/>
      </c>
      <c r="Q220" s="1418" t="str">
        <f>IFERROR(IF(VLOOKUP($A220,Industry!$A$4:$AE$442,Q$1,0)=0,"",VLOOKUP($A220,Industry!$A$4:$AE$442,Q$1,0)),"")</f>
        <v/>
      </c>
    </row>
    <row r="221" spans="1:17">
      <c r="A221" s="11" t="s">
        <v>550</v>
      </c>
      <c r="B221" s="1290" t="s">
        <v>1080</v>
      </c>
      <c r="C221" s="1420" t="str">
        <f>IFERROR(IF(VLOOKUP($A221,Industry!$A$4:$AE$442,C$1,0)=0,"",VLOOKUP($A221,Industry!$A$4:$AE$442,C$1,0)),"")</f>
        <v>ktoe</v>
      </c>
      <c r="D221" s="1418" t="str">
        <f>IFERROR(IF(VLOOKUP($A221,Industry!$A$4:$AE$442,D$1,0)=0,"",VLOOKUP($A221,Industry!$A$4:$AE$442,D$1,0)),"")</f>
        <v/>
      </c>
      <c r="E221" s="1418" t="str">
        <f>IFERROR(IF(VLOOKUP($A221,Industry!$A$4:$AE$442,E$1,0)=0,"",VLOOKUP($A221,Industry!$A$4:$AE$442,E$1,0)),"")</f>
        <v/>
      </c>
      <c r="F221" s="1418" t="str">
        <f>IFERROR(IF(VLOOKUP($A221,Industry!$A$4:$AE$442,F$1,0)=0,"",VLOOKUP($A221,Industry!$A$4:$AE$442,F$1,0)),"")</f>
        <v/>
      </c>
      <c r="G221" s="1418" t="str">
        <f>IFERROR(IF(VLOOKUP($A221,Industry!$A$4:$AE$442,G$1,0)=0,"",VLOOKUP($A221,Industry!$A$4:$AE$442,G$1,0)),"")</f>
        <v/>
      </c>
      <c r="H221" s="1418" t="str">
        <f>IFERROR(IF(VLOOKUP($A221,Industry!$A$4:$AE$442,H$1,0)=0,"",VLOOKUP($A221,Industry!$A$4:$AE$442,H$1,0)),"")</f>
        <v/>
      </c>
      <c r="I221" s="1418" t="str">
        <f>IFERROR(IF(VLOOKUP($A221,Industry!$A$4:$AE$442,I$1,0)=0,"",VLOOKUP($A221,Industry!$A$4:$AE$442,I$1,0)),"")</f>
        <v/>
      </c>
      <c r="J221" s="1418" t="str">
        <f>IFERROR(IF(VLOOKUP($A221,Industry!$A$4:$AE$442,J$1,0)=0,"",VLOOKUP($A221,Industry!$A$4:$AE$442,J$1,0)),"")</f>
        <v/>
      </c>
      <c r="K221" s="1418" t="str">
        <f>IFERROR(IF(VLOOKUP($A221,Industry!$A$4:$AE$442,K$1,0)=0,"",VLOOKUP($A221,Industry!$A$4:$AE$442,K$1,0)),"")</f>
        <v/>
      </c>
      <c r="L221" s="1418" t="str">
        <f>IFERROR(IF(VLOOKUP($A221,Industry!$A$4:$AE$442,L$1,0)=0,"",VLOOKUP($A221,Industry!$A$4:$AE$442,L$1,0)),"")</f>
        <v/>
      </c>
      <c r="M221" s="1418" t="str">
        <f>IFERROR(IF(VLOOKUP($A221,Industry!$A$4:$AE$442,M$1,0)=0,"",VLOOKUP($A221,Industry!$A$4:$AE$442,M$1,0)),"")</f>
        <v/>
      </c>
      <c r="N221" s="1418" t="str">
        <f>IFERROR(IF(VLOOKUP($A221,Industry!$A$4:$AE$442,N$1,0)=0,"",VLOOKUP($A221,Industry!$A$4:$AE$442,N$1,0)),"")</f>
        <v/>
      </c>
      <c r="O221" s="1418" t="str">
        <f>IFERROR(IF(VLOOKUP($A221,Industry!$A$4:$AE$442,O$1,0)=0,"",VLOOKUP($A221,Industry!$A$4:$AE$442,O$1,0)),"")</f>
        <v/>
      </c>
      <c r="P221" s="1418" t="str">
        <f>IFERROR(IF(VLOOKUP($A221,Industry!$A$4:$AE$442,P$1,0)=0,"",VLOOKUP($A221,Industry!$A$4:$AE$442,P$1,0)),"")</f>
        <v/>
      </c>
      <c r="Q221" s="1418" t="str">
        <f>IFERROR(IF(VLOOKUP($A221,Industry!$A$4:$AE$442,Q$1,0)=0,"",VLOOKUP($A221,Industry!$A$4:$AE$442,Q$1,0)),"")</f>
        <v/>
      </c>
    </row>
    <row r="222" spans="1:17">
      <c r="A222" s="11" t="s">
        <v>551</v>
      </c>
      <c r="B222" s="1290" t="s">
        <v>1080</v>
      </c>
      <c r="C222" s="1420" t="str">
        <f>IFERROR(IF(VLOOKUP($A222,Industry!$A$4:$AE$442,C$1,0)=0,"",VLOOKUP($A222,Industry!$A$4:$AE$442,C$1,0)),"")</f>
        <v>ktoe</v>
      </c>
      <c r="D222" s="1418" t="str">
        <f>IFERROR(IF(VLOOKUP($A222,Industry!$A$4:$AE$442,D$1,0)=0,"",VLOOKUP($A222,Industry!$A$4:$AE$442,D$1,0)),"")</f>
        <v/>
      </c>
      <c r="E222" s="1418" t="str">
        <f>IFERROR(IF(VLOOKUP($A222,Industry!$A$4:$AE$442,E$1,0)=0,"",VLOOKUP($A222,Industry!$A$4:$AE$442,E$1,0)),"")</f>
        <v/>
      </c>
      <c r="F222" s="1418" t="str">
        <f>IFERROR(IF(VLOOKUP($A222,Industry!$A$4:$AE$442,F$1,0)=0,"",VLOOKUP($A222,Industry!$A$4:$AE$442,F$1,0)),"")</f>
        <v/>
      </c>
      <c r="G222" s="1418" t="str">
        <f>IFERROR(IF(VLOOKUP($A222,Industry!$A$4:$AE$442,G$1,0)=0,"",VLOOKUP($A222,Industry!$A$4:$AE$442,G$1,0)),"")</f>
        <v/>
      </c>
      <c r="H222" s="1418" t="str">
        <f>IFERROR(IF(VLOOKUP($A222,Industry!$A$4:$AE$442,H$1,0)=0,"",VLOOKUP($A222,Industry!$A$4:$AE$442,H$1,0)),"")</f>
        <v/>
      </c>
      <c r="I222" s="1418" t="str">
        <f>IFERROR(IF(VLOOKUP($A222,Industry!$A$4:$AE$442,I$1,0)=0,"",VLOOKUP($A222,Industry!$A$4:$AE$442,I$1,0)),"")</f>
        <v/>
      </c>
      <c r="J222" s="1418" t="str">
        <f>IFERROR(IF(VLOOKUP($A222,Industry!$A$4:$AE$442,J$1,0)=0,"",VLOOKUP($A222,Industry!$A$4:$AE$442,J$1,0)),"")</f>
        <v/>
      </c>
      <c r="K222" s="1418" t="str">
        <f>IFERROR(IF(VLOOKUP($A222,Industry!$A$4:$AE$442,K$1,0)=0,"",VLOOKUP($A222,Industry!$A$4:$AE$442,K$1,0)),"")</f>
        <v/>
      </c>
      <c r="L222" s="1418" t="str">
        <f>IFERROR(IF(VLOOKUP($A222,Industry!$A$4:$AE$442,L$1,0)=0,"",VLOOKUP($A222,Industry!$A$4:$AE$442,L$1,0)),"")</f>
        <v/>
      </c>
      <c r="M222" s="1418" t="str">
        <f>IFERROR(IF(VLOOKUP($A222,Industry!$A$4:$AE$442,M$1,0)=0,"",VLOOKUP($A222,Industry!$A$4:$AE$442,M$1,0)),"")</f>
        <v/>
      </c>
      <c r="N222" s="1418" t="str">
        <f>IFERROR(IF(VLOOKUP($A222,Industry!$A$4:$AE$442,N$1,0)=0,"",VLOOKUP($A222,Industry!$A$4:$AE$442,N$1,0)),"")</f>
        <v/>
      </c>
      <c r="O222" s="1418" t="str">
        <f>IFERROR(IF(VLOOKUP($A222,Industry!$A$4:$AE$442,O$1,0)=0,"",VLOOKUP($A222,Industry!$A$4:$AE$442,O$1,0)),"")</f>
        <v/>
      </c>
      <c r="P222" s="1418" t="str">
        <f>IFERROR(IF(VLOOKUP($A222,Industry!$A$4:$AE$442,P$1,0)=0,"",VLOOKUP($A222,Industry!$A$4:$AE$442,P$1,0)),"")</f>
        <v/>
      </c>
      <c r="Q222" s="1418" t="str">
        <f>IFERROR(IF(VLOOKUP($A222,Industry!$A$4:$AE$442,Q$1,0)=0,"",VLOOKUP($A222,Industry!$A$4:$AE$442,Q$1,0)),"")</f>
        <v/>
      </c>
    </row>
    <row r="223" spans="1:17">
      <c r="A223" s="11" t="s">
        <v>2319</v>
      </c>
      <c r="B223" s="1290" t="s">
        <v>1080</v>
      </c>
      <c r="C223" s="1420" t="str">
        <f>IFERROR(IF(VLOOKUP($A223,Industry!$A$4:$AE$442,C$1,0)=0,"",VLOOKUP($A223,Industry!$A$4:$AE$442,C$1,0)),"")</f>
        <v>ktoe</v>
      </c>
      <c r="D223" s="1418" t="str">
        <f>IFERROR(IF(VLOOKUP($A223,Industry!$A$4:$AE$442,D$1,0)=0,"",VLOOKUP($A223,Industry!$A$4:$AE$442,D$1,0)),"")</f>
        <v/>
      </c>
      <c r="E223" s="1418" t="str">
        <f>IFERROR(IF(VLOOKUP($A223,Industry!$A$4:$AE$442,E$1,0)=0,"",VLOOKUP($A223,Industry!$A$4:$AE$442,E$1,0)),"")</f>
        <v/>
      </c>
      <c r="F223" s="1418" t="str">
        <f>IFERROR(IF(VLOOKUP($A223,Industry!$A$4:$AE$442,F$1,0)=0,"",VLOOKUP($A223,Industry!$A$4:$AE$442,F$1,0)),"")</f>
        <v/>
      </c>
      <c r="G223" s="1418" t="str">
        <f>IFERROR(IF(VLOOKUP($A223,Industry!$A$4:$AE$442,G$1,0)=0,"",VLOOKUP($A223,Industry!$A$4:$AE$442,G$1,0)),"")</f>
        <v/>
      </c>
      <c r="H223" s="1418" t="str">
        <f>IFERROR(IF(VLOOKUP($A223,Industry!$A$4:$AE$442,H$1,0)=0,"",VLOOKUP($A223,Industry!$A$4:$AE$442,H$1,0)),"")</f>
        <v/>
      </c>
      <c r="I223" s="1418" t="str">
        <f>IFERROR(IF(VLOOKUP($A223,Industry!$A$4:$AE$442,I$1,0)=0,"",VLOOKUP($A223,Industry!$A$4:$AE$442,I$1,0)),"")</f>
        <v/>
      </c>
      <c r="J223" s="1418" t="str">
        <f>IFERROR(IF(VLOOKUP($A223,Industry!$A$4:$AE$442,J$1,0)=0,"",VLOOKUP($A223,Industry!$A$4:$AE$442,J$1,0)),"")</f>
        <v/>
      </c>
      <c r="K223" s="1418" t="str">
        <f>IFERROR(IF(VLOOKUP($A223,Industry!$A$4:$AE$442,K$1,0)=0,"",VLOOKUP($A223,Industry!$A$4:$AE$442,K$1,0)),"")</f>
        <v/>
      </c>
      <c r="L223" s="1418" t="str">
        <f>IFERROR(IF(VLOOKUP($A223,Industry!$A$4:$AE$442,L$1,0)=0,"",VLOOKUP($A223,Industry!$A$4:$AE$442,L$1,0)),"")</f>
        <v/>
      </c>
      <c r="M223" s="1418" t="str">
        <f>IFERROR(IF(VLOOKUP($A223,Industry!$A$4:$AE$442,M$1,0)=0,"",VLOOKUP($A223,Industry!$A$4:$AE$442,M$1,0)),"")</f>
        <v/>
      </c>
      <c r="N223" s="1418" t="str">
        <f>IFERROR(IF(VLOOKUP($A223,Industry!$A$4:$AE$442,N$1,0)=0,"",VLOOKUP($A223,Industry!$A$4:$AE$442,N$1,0)),"")</f>
        <v/>
      </c>
      <c r="O223" s="1418" t="str">
        <f>IFERROR(IF(VLOOKUP($A223,Industry!$A$4:$AE$442,O$1,0)=0,"",VLOOKUP($A223,Industry!$A$4:$AE$442,O$1,0)),"")</f>
        <v/>
      </c>
      <c r="P223" s="1418" t="str">
        <f>IFERROR(IF(VLOOKUP($A223,Industry!$A$4:$AE$442,P$1,0)=0,"",VLOOKUP($A223,Industry!$A$4:$AE$442,P$1,0)),"")</f>
        <v/>
      </c>
      <c r="Q223" s="1418" t="str">
        <f>IFERROR(IF(VLOOKUP($A223,Industry!$A$4:$AE$442,Q$1,0)=0,"",VLOOKUP($A223,Industry!$A$4:$AE$442,Q$1,0)),"")</f>
        <v/>
      </c>
    </row>
    <row r="224" spans="1:17">
      <c r="A224" s="11" t="s">
        <v>338</v>
      </c>
      <c r="B224" s="1290" t="s">
        <v>1080</v>
      </c>
      <c r="C224" s="1420" t="str">
        <f>IFERROR(IF(VLOOKUP($A224,Industry!$A$4:$AE$442,C$1,0)=0,"",VLOOKUP($A224,Industry!$A$4:$AE$442,C$1,0)),"")</f>
        <v>ktoe</v>
      </c>
      <c r="D224" s="1418" t="str">
        <f>IFERROR(IF(VLOOKUP($A224,Industry!$A$4:$AE$442,D$1,0)=0,"",VLOOKUP($A224,Industry!$A$4:$AE$442,D$1,0)),"")</f>
        <v/>
      </c>
      <c r="E224" s="1418" t="str">
        <f>IFERROR(IF(VLOOKUP($A224,Industry!$A$4:$AE$442,E$1,0)=0,"",VLOOKUP($A224,Industry!$A$4:$AE$442,E$1,0)),"")</f>
        <v/>
      </c>
      <c r="F224" s="1418" t="str">
        <f>IFERROR(IF(VLOOKUP($A224,Industry!$A$4:$AE$442,F$1,0)=0,"",VLOOKUP($A224,Industry!$A$4:$AE$442,F$1,0)),"")</f>
        <v/>
      </c>
      <c r="G224" s="1418" t="str">
        <f>IFERROR(IF(VLOOKUP($A224,Industry!$A$4:$AE$442,G$1,0)=0,"",VLOOKUP($A224,Industry!$A$4:$AE$442,G$1,0)),"")</f>
        <v/>
      </c>
      <c r="H224" s="1418" t="str">
        <f>IFERROR(IF(VLOOKUP($A224,Industry!$A$4:$AE$442,H$1,0)=0,"",VLOOKUP($A224,Industry!$A$4:$AE$442,H$1,0)),"")</f>
        <v/>
      </c>
      <c r="I224" s="1418" t="str">
        <f>IFERROR(IF(VLOOKUP($A224,Industry!$A$4:$AE$442,I$1,0)=0,"",VLOOKUP($A224,Industry!$A$4:$AE$442,I$1,0)),"")</f>
        <v/>
      </c>
      <c r="J224" s="1418" t="str">
        <f>IFERROR(IF(VLOOKUP($A224,Industry!$A$4:$AE$442,J$1,0)=0,"",VLOOKUP($A224,Industry!$A$4:$AE$442,J$1,0)),"")</f>
        <v/>
      </c>
      <c r="K224" s="1418" t="str">
        <f>IFERROR(IF(VLOOKUP($A224,Industry!$A$4:$AE$442,K$1,0)=0,"",VLOOKUP($A224,Industry!$A$4:$AE$442,K$1,0)),"")</f>
        <v/>
      </c>
      <c r="L224" s="1418" t="str">
        <f>IFERROR(IF(VLOOKUP($A224,Industry!$A$4:$AE$442,L$1,0)=0,"",VLOOKUP($A224,Industry!$A$4:$AE$442,L$1,0)),"")</f>
        <v/>
      </c>
      <c r="M224" s="1418" t="str">
        <f>IFERROR(IF(VLOOKUP($A224,Industry!$A$4:$AE$442,M$1,0)=0,"",VLOOKUP($A224,Industry!$A$4:$AE$442,M$1,0)),"")</f>
        <v/>
      </c>
      <c r="N224" s="1418" t="str">
        <f>IFERROR(IF(VLOOKUP($A224,Industry!$A$4:$AE$442,N$1,0)=0,"",VLOOKUP($A224,Industry!$A$4:$AE$442,N$1,0)),"")</f>
        <v/>
      </c>
      <c r="O224" s="1418" t="str">
        <f>IFERROR(IF(VLOOKUP($A224,Industry!$A$4:$AE$442,O$1,0)=0,"",VLOOKUP($A224,Industry!$A$4:$AE$442,O$1,0)),"")</f>
        <v/>
      </c>
      <c r="P224" s="1418" t="str">
        <f>IFERROR(IF(VLOOKUP($A224,Industry!$A$4:$AE$442,P$1,0)=0,"",VLOOKUP($A224,Industry!$A$4:$AE$442,P$1,0)),"")</f>
        <v/>
      </c>
      <c r="Q224" s="1418" t="str">
        <f>IFERROR(IF(VLOOKUP($A224,Industry!$A$4:$AE$442,Q$1,0)=0,"",VLOOKUP($A224,Industry!$A$4:$AE$442,Q$1,0)),"")</f>
        <v/>
      </c>
    </row>
    <row r="225" spans="1:17">
      <c r="A225" s="11" t="s">
        <v>666</v>
      </c>
      <c r="B225" s="1290" t="s">
        <v>1080</v>
      </c>
      <c r="C225" s="1420" t="str">
        <f>IFERROR(IF(VLOOKUP($A225,Industry!$A$4:$AE$442,C$1,0)=0,"",VLOOKUP($A225,Industry!$A$4:$AE$442,C$1,0)),"")</f>
        <v>ktoe</v>
      </c>
      <c r="D225" s="1418" t="str">
        <f>IFERROR(IF(VLOOKUP($A225,Industry!$A$4:$AE$442,D$1,0)=0,"",VLOOKUP($A225,Industry!$A$4:$AE$442,D$1,0)),"")</f>
        <v/>
      </c>
      <c r="E225" s="1418" t="str">
        <f>IFERROR(IF(VLOOKUP($A225,Industry!$A$4:$AE$442,E$1,0)=0,"",VLOOKUP($A225,Industry!$A$4:$AE$442,E$1,0)),"")</f>
        <v/>
      </c>
      <c r="F225" s="1418" t="str">
        <f>IFERROR(IF(VLOOKUP($A225,Industry!$A$4:$AE$442,F$1,0)=0,"",VLOOKUP($A225,Industry!$A$4:$AE$442,F$1,0)),"")</f>
        <v/>
      </c>
      <c r="G225" s="1418" t="str">
        <f>IFERROR(IF(VLOOKUP($A225,Industry!$A$4:$AE$442,G$1,0)=0,"",VLOOKUP($A225,Industry!$A$4:$AE$442,G$1,0)),"")</f>
        <v/>
      </c>
      <c r="H225" s="1418" t="str">
        <f>IFERROR(IF(VLOOKUP($A225,Industry!$A$4:$AE$442,H$1,0)=0,"",VLOOKUP($A225,Industry!$A$4:$AE$442,H$1,0)),"")</f>
        <v/>
      </c>
      <c r="I225" s="1418" t="str">
        <f>IFERROR(IF(VLOOKUP($A225,Industry!$A$4:$AE$442,I$1,0)=0,"",VLOOKUP($A225,Industry!$A$4:$AE$442,I$1,0)),"")</f>
        <v/>
      </c>
      <c r="J225" s="1418" t="str">
        <f>IFERROR(IF(VLOOKUP($A225,Industry!$A$4:$AE$442,J$1,0)=0,"",VLOOKUP($A225,Industry!$A$4:$AE$442,J$1,0)),"")</f>
        <v/>
      </c>
      <c r="K225" s="1418" t="str">
        <f>IFERROR(IF(VLOOKUP($A225,Industry!$A$4:$AE$442,K$1,0)=0,"",VLOOKUP($A225,Industry!$A$4:$AE$442,K$1,0)),"")</f>
        <v/>
      </c>
      <c r="L225" s="1418" t="str">
        <f>IFERROR(IF(VLOOKUP($A225,Industry!$A$4:$AE$442,L$1,0)=0,"",VLOOKUP($A225,Industry!$A$4:$AE$442,L$1,0)),"")</f>
        <v/>
      </c>
      <c r="M225" s="1418" t="str">
        <f>IFERROR(IF(VLOOKUP($A225,Industry!$A$4:$AE$442,M$1,0)=0,"",VLOOKUP($A225,Industry!$A$4:$AE$442,M$1,0)),"")</f>
        <v/>
      </c>
      <c r="N225" s="1418" t="str">
        <f>IFERROR(IF(VLOOKUP($A225,Industry!$A$4:$AE$442,N$1,0)=0,"",VLOOKUP($A225,Industry!$A$4:$AE$442,N$1,0)),"")</f>
        <v/>
      </c>
      <c r="O225" s="1418" t="str">
        <f>IFERROR(IF(VLOOKUP($A225,Industry!$A$4:$AE$442,O$1,0)=0,"",VLOOKUP($A225,Industry!$A$4:$AE$442,O$1,0)),"")</f>
        <v/>
      </c>
      <c r="P225" s="1418" t="str">
        <f>IFERROR(IF(VLOOKUP($A225,Industry!$A$4:$AE$442,P$1,0)=0,"",VLOOKUP($A225,Industry!$A$4:$AE$442,P$1,0)),"")</f>
        <v/>
      </c>
      <c r="Q225" s="1418" t="str">
        <f>IFERROR(IF(VLOOKUP($A225,Industry!$A$4:$AE$442,Q$1,0)=0,"",VLOOKUP($A225,Industry!$A$4:$AE$442,Q$1,0)),"")</f>
        <v/>
      </c>
    </row>
    <row r="226" spans="1:17">
      <c r="A226" s="11" t="s">
        <v>667</v>
      </c>
      <c r="B226" s="1290" t="s">
        <v>1080</v>
      </c>
      <c r="C226" s="1420" t="str">
        <f>IFERROR(IF(VLOOKUP($A226,Industry!$A$4:$AE$442,C$1,0)=0,"",VLOOKUP($A226,Industry!$A$4:$AE$442,C$1,0)),"")</f>
        <v>ktoe</v>
      </c>
      <c r="D226" s="1418" t="str">
        <f>IFERROR(IF(VLOOKUP($A226,Industry!$A$4:$AE$442,D$1,0)=0,"",VLOOKUP($A226,Industry!$A$4:$AE$442,D$1,0)),"")</f>
        <v/>
      </c>
      <c r="E226" s="1418" t="str">
        <f>IFERROR(IF(VLOOKUP($A226,Industry!$A$4:$AE$442,E$1,0)=0,"",VLOOKUP($A226,Industry!$A$4:$AE$442,E$1,0)),"")</f>
        <v/>
      </c>
      <c r="F226" s="1418" t="str">
        <f>IFERROR(IF(VLOOKUP($A226,Industry!$A$4:$AE$442,F$1,0)=0,"",VLOOKUP($A226,Industry!$A$4:$AE$442,F$1,0)),"")</f>
        <v/>
      </c>
      <c r="G226" s="1418" t="str">
        <f>IFERROR(IF(VLOOKUP($A226,Industry!$A$4:$AE$442,G$1,0)=0,"",VLOOKUP($A226,Industry!$A$4:$AE$442,G$1,0)),"")</f>
        <v/>
      </c>
      <c r="H226" s="1418" t="str">
        <f>IFERROR(IF(VLOOKUP($A226,Industry!$A$4:$AE$442,H$1,0)=0,"",VLOOKUP($A226,Industry!$A$4:$AE$442,H$1,0)),"")</f>
        <v/>
      </c>
      <c r="I226" s="1418" t="str">
        <f>IFERROR(IF(VLOOKUP($A226,Industry!$A$4:$AE$442,I$1,0)=0,"",VLOOKUP($A226,Industry!$A$4:$AE$442,I$1,0)),"")</f>
        <v/>
      </c>
      <c r="J226" s="1418" t="str">
        <f>IFERROR(IF(VLOOKUP($A226,Industry!$A$4:$AE$442,J$1,0)=0,"",VLOOKUP($A226,Industry!$A$4:$AE$442,J$1,0)),"")</f>
        <v/>
      </c>
      <c r="K226" s="1418" t="str">
        <f>IFERROR(IF(VLOOKUP($A226,Industry!$A$4:$AE$442,K$1,0)=0,"",VLOOKUP($A226,Industry!$A$4:$AE$442,K$1,0)),"")</f>
        <v/>
      </c>
      <c r="L226" s="1418" t="str">
        <f>IFERROR(IF(VLOOKUP($A226,Industry!$A$4:$AE$442,L$1,0)=0,"",VLOOKUP($A226,Industry!$A$4:$AE$442,L$1,0)),"")</f>
        <v/>
      </c>
      <c r="M226" s="1418" t="str">
        <f>IFERROR(IF(VLOOKUP($A226,Industry!$A$4:$AE$442,M$1,0)=0,"",VLOOKUP($A226,Industry!$A$4:$AE$442,M$1,0)),"")</f>
        <v/>
      </c>
      <c r="N226" s="1418" t="str">
        <f>IFERROR(IF(VLOOKUP($A226,Industry!$A$4:$AE$442,N$1,0)=0,"",VLOOKUP($A226,Industry!$A$4:$AE$442,N$1,0)),"")</f>
        <v/>
      </c>
      <c r="O226" s="1418" t="str">
        <f>IFERROR(IF(VLOOKUP($A226,Industry!$A$4:$AE$442,O$1,0)=0,"",VLOOKUP($A226,Industry!$A$4:$AE$442,O$1,0)),"")</f>
        <v/>
      </c>
      <c r="P226" s="1418" t="str">
        <f>IFERROR(IF(VLOOKUP($A226,Industry!$A$4:$AE$442,P$1,0)=0,"",VLOOKUP($A226,Industry!$A$4:$AE$442,P$1,0)),"")</f>
        <v/>
      </c>
      <c r="Q226" s="1418" t="str">
        <f>IFERROR(IF(VLOOKUP($A226,Industry!$A$4:$AE$442,Q$1,0)=0,"",VLOOKUP($A226,Industry!$A$4:$AE$442,Q$1,0)),"")</f>
        <v/>
      </c>
    </row>
    <row r="227" spans="1:17">
      <c r="A227" s="2" t="s">
        <v>440</v>
      </c>
      <c r="B227" s="1290" t="s">
        <v>1080</v>
      </c>
      <c r="C227" s="1420" t="str">
        <f>IFERROR(IF(VLOOKUP($A227,Industry!$A$4:$AE$442,C$1,0)=0,"",VLOOKUP($A227,Industry!$A$4:$AE$442,C$1,0)),"")</f>
        <v>ktoe</v>
      </c>
      <c r="D227" s="1418" t="str">
        <f>IFERROR(IF(VLOOKUP($A227,Industry!$A$4:$AE$442,D$1,0)=0,"",VLOOKUP($A227,Industry!$A$4:$AE$442,D$1,0)),"")</f>
        <v/>
      </c>
      <c r="E227" s="1418" t="str">
        <f>IFERROR(IF(VLOOKUP($A227,Industry!$A$4:$AE$442,E$1,0)=0,"",VLOOKUP($A227,Industry!$A$4:$AE$442,E$1,0)),"")</f>
        <v/>
      </c>
      <c r="F227" s="1418" t="str">
        <f>IFERROR(IF(VLOOKUP($A227,Industry!$A$4:$AE$442,F$1,0)=0,"",VLOOKUP($A227,Industry!$A$4:$AE$442,F$1,0)),"")</f>
        <v/>
      </c>
      <c r="G227" s="1418" t="str">
        <f>IFERROR(IF(VLOOKUP($A227,Industry!$A$4:$AE$442,G$1,0)=0,"",VLOOKUP($A227,Industry!$A$4:$AE$442,G$1,0)),"")</f>
        <v/>
      </c>
      <c r="H227" s="1418" t="str">
        <f>IFERROR(IF(VLOOKUP($A227,Industry!$A$4:$AE$442,H$1,0)=0,"",VLOOKUP($A227,Industry!$A$4:$AE$442,H$1,0)),"")</f>
        <v/>
      </c>
      <c r="I227" s="1418" t="str">
        <f>IFERROR(IF(VLOOKUP($A227,Industry!$A$4:$AE$442,I$1,0)=0,"",VLOOKUP($A227,Industry!$A$4:$AE$442,I$1,0)),"")</f>
        <v/>
      </c>
      <c r="J227" s="1418" t="str">
        <f>IFERROR(IF(VLOOKUP($A227,Industry!$A$4:$AE$442,J$1,0)=0,"",VLOOKUP($A227,Industry!$A$4:$AE$442,J$1,0)),"")</f>
        <v/>
      </c>
      <c r="K227" s="1418" t="str">
        <f>IFERROR(IF(VLOOKUP($A227,Industry!$A$4:$AE$442,K$1,0)=0,"",VLOOKUP($A227,Industry!$A$4:$AE$442,K$1,0)),"")</f>
        <v/>
      </c>
      <c r="L227" s="1418" t="str">
        <f>IFERROR(IF(VLOOKUP($A227,Industry!$A$4:$AE$442,L$1,0)=0,"",VLOOKUP($A227,Industry!$A$4:$AE$442,L$1,0)),"")</f>
        <v/>
      </c>
      <c r="M227" s="1418" t="str">
        <f>IFERROR(IF(VLOOKUP($A227,Industry!$A$4:$AE$442,M$1,0)=0,"",VLOOKUP($A227,Industry!$A$4:$AE$442,M$1,0)),"")</f>
        <v/>
      </c>
      <c r="N227" s="1418" t="str">
        <f>IFERROR(IF(VLOOKUP($A227,Industry!$A$4:$AE$442,N$1,0)=0,"",VLOOKUP($A227,Industry!$A$4:$AE$442,N$1,0)),"")</f>
        <v/>
      </c>
      <c r="O227" s="1418" t="str">
        <f>IFERROR(IF(VLOOKUP($A227,Industry!$A$4:$AE$442,O$1,0)=0,"",VLOOKUP($A227,Industry!$A$4:$AE$442,O$1,0)),"")</f>
        <v/>
      </c>
      <c r="P227" s="1418" t="str">
        <f>IFERROR(IF(VLOOKUP($A227,Industry!$A$4:$AE$442,P$1,0)=0,"",VLOOKUP($A227,Industry!$A$4:$AE$442,P$1,0)),"")</f>
        <v/>
      </c>
      <c r="Q227" s="1418" t="str">
        <f>IFERROR(IF(VLOOKUP($A227,Industry!$A$4:$AE$442,Q$1,0)=0,"",VLOOKUP($A227,Industry!$A$4:$AE$442,Q$1,0)),"")</f>
        <v/>
      </c>
    </row>
    <row r="228" spans="1:17">
      <c r="A228" s="22" t="s">
        <v>558</v>
      </c>
      <c r="B228" s="1290" t="s">
        <v>1080</v>
      </c>
      <c r="C228" s="1420" t="str">
        <f>IFERROR(IF(VLOOKUP($A228,Industry!$A$4:$AE$442,C$1,0)=0,"",VLOOKUP($A228,Industry!$A$4:$AE$442,C$1,0)),"")</f>
        <v>ktoe</v>
      </c>
      <c r="D228" s="1418" t="str">
        <f>IFERROR(IF(VLOOKUP($A228,Industry!$A$4:$AE$442,D$1,0)=0,"",VLOOKUP($A228,Industry!$A$4:$AE$442,D$1,0)),"")</f>
        <v/>
      </c>
      <c r="E228" s="1418" t="str">
        <f>IFERROR(IF(VLOOKUP($A228,Industry!$A$4:$AE$442,E$1,0)=0,"",VLOOKUP($A228,Industry!$A$4:$AE$442,E$1,0)),"")</f>
        <v/>
      </c>
      <c r="F228" s="1418" t="str">
        <f>IFERROR(IF(VLOOKUP($A228,Industry!$A$4:$AE$442,F$1,0)=0,"",VLOOKUP($A228,Industry!$A$4:$AE$442,F$1,0)),"")</f>
        <v/>
      </c>
      <c r="G228" s="1418" t="str">
        <f>IFERROR(IF(VLOOKUP($A228,Industry!$A$4:$AE$442,G$1,0)=0,"",VLOOKUP($A228,Industry!$A$4:$AE$442,G$1,0)),"")</f>
        <v/>
      </c>
      <c r="H228" s="1418" t="str">
        <f>IFERROR(IF(VLOOKUP($A228,Industry!$A$4:$AE$442,H$1,0)=0,"",VLOOKUP($A228,Industry!$A$4:$AE$442,H$1,0)),"")</f>
        <v/>
      </c>
      <c r="I228" s="1418" t="str">
        <f>IFERROR(IF(VLOOKUP($A228,Industry!$A$4:$AE$442,I$1,0)=0,"",VLOOKUP($A228,Industry!$A$4:$AE$442,I$1,0)),"")</f>
        <v/>
      </c>
      <c r="J228" s="1418" t="str">
        <f>IFERROR(IF(VLOOKUP($A228,Industry!$A$4:$AE$442,J$1,0)=0,"",VLOOKUP($A228,Industry!$A$4:$AE$442,J$1,0)),"")</f>
        <v/>
      </c>
      <c r="K228" s="1418" t="str">
        <f>IFERROR(IF(VLOOKUP($A228,Industry!$A$4:$AE$442,K$1,0)=0,"",VLOOKUP($A228,Industry!$A$4:$AE$442,K$1,0)),"")</f>
        <v/>
      </c>
      <c r="L228" s="1418" t="str">
        <f>IFERROR(IF(VLOOKUP($A228,Industry!$A$4:$AE$442,L$1,0)=0,"",VLOOKUP($A228,Industry!$A$4:$AE$442,L$1,0)),"")</f>
        <v/>
      </c>
      <c r="M228" s="1418" t="str">
        <f>IFERROR(IF(VLOOKUP($A228,Industry!$A$4:$AE$442,M$1,0)=0,"",VLOOKUP($A228,Industry!$A$4:$AE$442,M$1,0)),"")</f>
        <v/>
      </c>
      <c r="N228" s="1418" t="str">
        <f>IFERROR(IF(VLOOKUP($A228,Industry!$A$4:$AE$442,N$1,0)=0,"",VLOOKUP($A228,Industry!$A$4:$AE$442,N$1,0)),"")</f>
        <v/>
      </c>
      <c r="O228" s="1418" t="str">
        <f>IFERROR(IF(VLOOKUP($A228,Industry!$A$4:$AE$442,O$1,0)=0,"",VLOOKUP($A228,Industry!$A$4:$AE$442,O$1,0)),"")</f>
        <v/>
      </c>
      <c r="P228" s="1418" t="str">
        <f>IFERROR(IF(VLOOKUP($A228,Industry!$A$4:$AE$442,P$1,0)=0,"",VLOOKUP($A228,Industry!$A$4:$AE$442,P$1,0)),"")</f>
        <v/>
      </c>
      <c r="Q228" s="1418" t="str">
        <f>IFERROR(IF(VLOOKUP($A228,Industry!$A$4:$AE$442,Q$1,0)=0,"",VLOOKUP($A228,Industry!$A$4:$AE$442,Q$1,0)),"")</f>
        <v/>
      </c>
    </row>
    <row r="229" spans="1:17">
      <c r="A229" s="11" t="s">
        <v>490</v>
      </c>
      <c r="B229" s="1290" t="s">
        <v>1080</v>
      </c>
      <c r="C229" s="1420" t="str">
        <f>IFERROR(IF(VLOOKUP($A229,Industry!$A$4:$AE$442,C$1,0)=0,"",VLOOKUP($A229,Industry!$A$4:$AE$442,C$1,0)),"")</f>
        <v>ktoe</v>
      </c>
      <c r="D229" s="1418" t="str">
        <f>IFERROR(IF(VLOOKUP($A229,Industry!$A$4:$AE$442,D$1,0)=0,"",VLOOKUP($A229,Industry!$A$4:$AE$442,D$1,0)),"")</f>
        <v/>
      </c>
      <c r="E229" s="1418" t="str">
        <f>IFERROR(IF(VLOOKUP($A229,Industry!$A$4:$AE$442,E$1,0)=0,"",VLOOKUP($A229,Industry!$A$4:$AE$442,E$1,0)),"")</f>
        <v/>
      </c>
      <c r="F229" s="1418" t="str">
        <f>IFERROR(IF(VLOOKUP($A229,Industry!$A$4:$AE$442,F$1,0)=0,"",VLOOKUP($A229,Industry!$A$4:$AE$442,F$1,0)),"")</f>
        <v/>
      </c>
      <c r="G229" s="1418" t="str">
        <f>IFERROR(IF(VLOOKUP($A229,Industry!$A$4:$AE$442,G$1,0)=0,"",VLOOKUP($A229,Industry!$A$4:$AE$442,G$1,0)),"")</f>
        <v/>
      </c>
      <c r="H229" s="1418" t="str">
        <f>IFERROR(IF(VLOOKUP($A229,Industry!$A$4:$AE$442,H$1,0)=0,"",VLOOKUP($A229,Industry!$A$4:$AE$442,H$1,0)),"")</f>
        <v/>
      </c>
      <c r="I229" s="1418" t="str">
        <f>IFERROR(IF(VLOOKUP($A229,Industry!$A$4:$AE$442,I$1,0)=0,"",VLOOKUP($A229,Industry!$A$4:$AE$442,I$1,0)),"")</f>
        <v/>
      </c>
      <c r="J229" s="1418" t="str">
        <f>IFERROR(IF(VLOOKUP($A229,Industry!$A$4:$AE$442,J$1,0)=0,"",VLOOKUP($A229,Industry!$A$4:$AE$442,J$1,0)),"")</f>
        <v/>
      </c>
      <c r="K229" s="1418" t="str">
        <f>IFERROR(IF(VLOOKUP($A229,Industry!$A$4:$AE$442,K$1,0)=0,"",VLOOKUP($A229,Industry!$A$4:$AE$442,K$1,0)),"")</f>
        <v/>
      </c>
      <c r="L229" s="1418" t="str">
        <f>IFERROR(IF(VLOOKUP($A229,Industry!$A$4:$AE$442,L$1,0)=0,"",VLOOKUP($A229,Industry!$A$4:$AE$442,L$1,0)),"")</f>
        <v/>
      </c>
      <c r="M229" s="1418" t="str">
        <f>IFERROR(IF(VLOOKUP($A229,Industry!$A$4:$AE$442,M$1,0)=0,"",VLOOKUP($A229,Industry!$A$4:$AE$442,M$1,0)),"")</f>
        <v/>
      </c>
      <c r="N229" s="1418" t="str">
        <f>IFERROR(IF(VLOOKUP($A229,Industry!$A$4:$AE$442,N$1,0)=0,"",VLOOKUP($A229,Industry!$A$4:$AE$442,N$1,0)),"")</f>
        <v/>
      </c>
      <c r="O229" s="1418" t="str">
        <f>IFERROR(IF(VLOOKUP($A229,Industry!$A$4:$AE$442,O$1,0)=0,"",VLOOKUP($A229,Industry!$A$4:$AE$442,O$1,0)),"")</f>
        <v/>
      </c>
      <c r="P229" s="1418" t="str">
        <f>IFERROR(IF(VLOOKUP($A229,Industry!$A$4:$AE$442,P$1,0)=0,"",VLOOKUP($A229,Industry!$A$4:$AE$442,P$1,0)),"")</f>
        <v/>
      </c>
      <c r="Q229" s="1418" t="str">
        <f>IFERROR(IF(VLOOKUP($A229,Industry!$A$4:$AE$442,Q$1,0)=0,"",VLOOKUP($A229,Industry!$A$4:$AE$442,Q$1,0)),"")</f>
        <v/>
      </c>
    </row>
    <row r="230" spans="1:17">
      <c r="A230" s="11" t="s">
        <v>491</v>
      </c>
      <c r="B230" s="1290" t="s">
        <v>1080</v>
      </c>
      <c r="C230" s="1420" t="str">
        <f>IFERROR(IF(VLOOKUP($A230,Industry!$A$4:$AE$442,C$1,0)=0,"",VLOOKUP($A230,Industry!$A$4:$AE$442,C$1,0)),"")</f>
        <v>ktoe</v>
      </c>
      <c r="D230" s="1418" t="str">
        <f>IFERROR(IF(VLOOKUP($A230,Industry!$A$4:$AE$442,D$1,0)=0,"",VLOOKUP($A230,Industry!$A$4:$AE$442,D$1,0)),"")</f>
        <v/>
      </c>
      <c r="E230" s="1418" t="str">
        <f>IFERROR(IF(VLOOKUP($A230,Industry!$A$4:$AE$442,E$1,0)=0,"",VLOOKUP($A230,Industry!$A$4:$AE$442,E$1,0)),"")</f>
        <v/>
      </c>
      <c r="F230" s="1418" t="str">
        <f>IFERROR(IF(VLOOKUP($A230,Industry!$A$4:$AE$442,F$1,0)=0,"",VLOOKUP($A230,Industry!$A$4:$AE$442,F$1,0)),"")</f>
        <v/>
      </c>
      <c r="G230" s="1418" t="str">
        <f>IFERROR(IF(VLOOKUP($A230,Industry!$A$4:$AE$442,G$1,0)=0,"",VLOOKUP($A230,Industry!$A$4:$AE$442,G$1,0)),"")</f>
        <v/>
      </c>
      <c r="H230" s="1418" t="str">
        <f>IFERROR(IF(VLOOKUP($A230,Industry!$A$4:$AE$442,H$1,0)=0,"",VLOOKUP($A230,Industry!$A$4:$AE$442,H$1,0)),"")</f>
        <v/>
      </c>
      <c r="I230" s="1418" t="str">
        <f>IFERROR(IF(VLOOKUP($A230,Industry!$A$4:$AE$442,I$1,0)=0,"",VLOOKUP($A230,Industry!$A$4:$AE$442,I$1,0)),"")</f>
        <v/>
      </c>
      <c r="J230" s="1418" t="str">
        <f>IFERROR(IF(VLOOKUP($A230,Industry!$A$4:$AE$442,J$1,0)=0,"",VLOOKUP($A230,Industry!$A$4:$AE$442,J$1,0)),"")</f>
        <v/>
      </c>
      <c r="K230" s="1418" t="str">
        <f>IFERROR(IF(VLOOKUP($A230,Industry!$A$4:$AE$442,K$1,0)=0,"",VLOOKUP($A230,Industry!$A$4:$AE$442,K$1,0)),"")</f>
        <v/>
      </c>
      <c r="L230" s="1418" t="str">
        <f>IFERROR(IF(VLOOKUP($A230,Industry!$A$4:$AE$442,L$1,0)=0,"",VLOOKUP($A230,Industry!$A$4:$AE$442,L$1,0)),"")</f>
        <v/>
      </c>
      <c r="M230" s="1418" t="str">
        <f>IFERROR(IF(VLOOKUP($A230,Industry!$A$4:$AE$442,M$1,0)=0,"",VLOOKUP($A230,Industry!$A$4:$AE$442,M$1,0)),"")</f>
        <v/>
      </c>
      <c r="N230" s="1418" t="str">
        <f>IFERROR(IF(VLOOKUP($A230,Industry!$A$4:$AE$442,N$1,0)=0,"",VLOOKUP($A230,Industry!$A$4:$AE$442,N$1,0)),"")</f>
        <v/>
      </c>
      <c r="O230" s="1418" t="str">
        <f>IFERROR(IF(VLOOKUP($A230,Industry!$A$4:$AE$442,O$1,0)=0,"",VLOOKUP($A230,Industry!$A$4:$AE$442,O$1,0)),"")</f>
        <v/>
      </c>
      <c r="P230" s="1418" t="str">
        <f>IFERROR(IF(VLOOKUP($A230,Industry!$A$4:$AE$442,P$1,0)=0,"",VLOOKUP($A230,Industry!$A$4:$AE$442,P$1,0)),"")</f>
        <v/>
      </c>
      <c r="Q230" s="1418" t="str">
        <f>IFERROR(IF(VLOOKUP($A230,Industry!$A$4:$AE$442,Q$1,0)=0,"",VLOOKUP($A230,Industry!$A$4:$AE$442,Q$1,0)),"")</f>
        <v/>
      </c>
    </row>
    <row r="231" spans="1:17">
      <c r="A231" s="11" t="s">
        <v>492</v>
      </c>
      <c r="B231" s="1290" t="s">
        <v>1080</v>
      </c>
      <c r="C231" s="1420" t="str">
        <f>IFERROR(IF(VLOOKUP($A231,Industry!$A$4:$AE$442,C$1,0)=0,"",VLOOKUP($A231,Industry!$A$4:$AE$442,C$1,0)),"")</f>
        <v>ktoe</v>
      </c>
      <c r="D231" s="1418" t="str">
        <f>IFERROR(IF(VLOOKUP($A231,Industry!$A$4:$AE$442,D$1,0)=0,"",VLOOKUP($A231,Industry!$A$4:$AE$442,D$1,0)),"")</f>
        <v/>
      </c>
      <c r="E231" s="1418" t="str">
        <f>IFERROR(IF(VLOOKUP($A231,Industry!$A$4:$AE$442,E$1,0)=0,"",VLOOKUP($A231,Industry!$A$4:$AE$442,E$1,0)),"")</f>
        <v/>
      </c>
      <c r="F231" s="1418" t="str">
        <f>IFERROR(IF(VLOOKUP($A231,Industry!$A$4:$AE$442,F$1,0)=0,"",VLOOKUP($A231,Industry!$A$4:$AE$442,F$1,0)),"")</f>
        <v/>
      </c>
      <c r="G231" s="1418" t="str">
        <f>IFERROR(IF(VLOOKUP($A231,Industry!$A$4:$AE$442,G$1,0)=0,"",VLOOKUP($A231,Industry!$A$4:$AE$442,G$1,0)),"")</f>
        <v/>
      </c>
      <c r="H231" s="1418" t="str">
        <f>IFERROR(IF(VLOOKUP($A231,Industry!$A$4:$AE$442,H$1,0)=0,"",VLOOKUP($A231,Industry!$A$4:$AE$442,H$1,0)),"")</f>
        <v/>
      </c>
      <c r="I231" s="1418" t="str">
        <f>IFERROR(IF(VLOOKUP($A231,Industry!$A$4:$AE$442,I$1,0)=0,"",VLOOKUP($A231,Industry!$A$4:$AE$442,I$1,0)),"")</f>
        <v/>
      </c>
      <c r="J231" s="1418" t="str">
        <f>IFERROR(IF(VLOOKUP($A231,Industry!$A$4:$AE$442,J$1,0)=0,"",VLOOKUP($A231,Industry!$A$4:$AE$442,J$1,0)),"")</f>
        <v/>
      </c>
      <c r="K231" s="1418" t="str">
        <f>IFERROR(IF(VLOOKUP($A231,Industry!$A$4:$AE$442,K$1,0)=0,"",VLOOKUP($A231,Industry!$A$4:$AE$442,K$1,0)),"")</f>
        <v/>
      </c>
      <c r="L231" s="1418" t="str">
        <f>IFERROR(IF(VLOOKUP($A231,Industry!$A$4:$AE$442,L$1,0)=0,"",VLOOKUP($A231,Industry!$A$4:$AE$442,L$1,0)),"")</f>
        <v/>
      </c>
      <c r="M231" s="1418" t="str">
        <f>IFERROR(IF(VLOOKUP($A231,Industry!$A$4:$AE$442,M$1,0)=0,"",VLOOKUP($A231,Industry!$A$4:$AE$442,M$1,0)),"")</f>
        <v/>
      </c>
      <c r="N231" s="1418" t="str">
        <f>IFERROR(IF(VLOOKUP($A231,Industry!$A$4:$AE$442,N$1,0)=0,"",VLOOKUP($A231,Industry!$A$4:$AE$442,N$1,0)),"")</f>
        <v/>
      </c>
      <c r="O231" s="1418" t="str">
        <f>IFERROR(IF(VLOOKUP($A231,Industry!$A$4:$AE$442,O$1,0)=0,"",VLOOKUP($A231,Industry!$A$4:$AE$442,O$1,0)),"")</f>
        <v/>
      </c>
      <c r="P231" s="1418" t="str">
        <f>IFERROR(IF(VLOOKUP($A231,Industry!$A$4:$AE$442,P$1,0)=0,"",VLOOKUP($A231,Industry!$A$4:$AE$442,P$1,0)),"")</f>
        <v/>
      </c>
      <c r="Q231" s="1418" t="str">
        <f>IFERROR(IF(VLOOKUP($A231,Industry!$A$4:$AE$442,Q$1,0)=0,"",VLOOKUP($A231,Industry!$A$4:$AE$442,Q$1,0)),"")</f>
        <v/>
      </c>
    </row>
    <row r="232" spans="1:17">
      <c r="A232" s="11" t="s">
        <v>493</v>
      </c>
      <c r="B232" s="1290" t="s">
        <v>1080</v>
      </c>
      <c r="C232" s="1420" t="str">
        <f>IFERROR(IF(VLOOKUP($A232,Industry!$A$4:$AE$442,C$1,0)=0,"",VLOOKUP($A232,Industry!$A$4:$AE$442,C$1,0)),"")</f>
        <v>ktoe</v>
      </c>
      <c r="D232" s="1418" t="str">
        <f>IFERROR(IF(VLOOKUP($A232,Industry!$A$4:$AE$442,D$1,0)=0,"",VLOOKUP($A232,Industry!$A$4:$AE$442,D$1,0)),"")</f>
        <v/>
      </c>
      <c r="E232" s="1418" t="str">
        <f>IFERROR(IF(VLOOKUP($A232,Industry!$A$4:$AE$442,E$1,0)=0,"",VLOOKUP($A232,Industry!$A$4:$AE$442,E$1,0)),"")</f>
        <v/>
      </c>
      <c r="F232" s="1418" t="str">
        <f>IFERROR(IF(VLOOKUP($A232,Industry!$A$4:$AE$442,F$1,0)=0,"",VLOOKUP($A232,Industry!$A$4:$AE$442,F$1,0)),"")</f>
        <v/>
      </c>
      <c r="G232" s="1418" t="str">
        <f>IFERROR(IF(VLOOKUP($A232,Industry!$A$4:$AE$442,G$1,0)=0,"",VLOOKUP($A232,Industry!$A$4:$AE$442,G$1,0)),"")</f>
        <v/>
      </c>
      <c r="H232" s="1418" t="str">
        <f>IFERROR(IF(VLOOKUP($A232,Industry!$A$4:$AE$442,H$1,0)=0,"",VLOOKUP($A232,Industry!$A$4:$AE$442,H$1,0)),"")</f>
        <v/>
      </c>
      <c r="I232" s="1418" t="str">
        <f>IFERROR(IF(VLOOKUP($A232,Industry!$A$4:$AE$442,I$1,0)=0,"",VLOOKUP($A232,Industry!$A$4:$AE$442,I$1,0)),"")</f>
        <v/>
      </c>
      <c r="J232" s="1418" t="str">
        <f>IFERROR(IF(VLOOKUP($A232,Industry!$A$4:$AE$442,J$1,0)=0,"",VLOOKUP($A232,Industry!$A$4:$AE$442,J$1,0)),"")</f>
        <v/>
      </c>
      <c r="K232" s="1418" t="str">
        <f>IFERROR(IF(VLOOKUP($A232,Industry!$A$4:$AE$442,K$1,0)=0,"",VLOOKUP($A232,Industry!$A$4:$AE$442,K$1,0)),"")</f>
        <v/>
      </c>
      <c r="L232" s="1418" t="str">
        <f>IFERROR(IF(VLOOKUP($A232,Industry!$A$4:$AE$442,L$1,0)=0,"",VLOOKUP($A232,Industry!$A$4:$AE$442,L$1,0)),"")</f>
        <v/>
      </c>
      <c r="M232" s="1418" t="str">
        <f>IFERROR(IF(VLOOKUP($A232,Industry!$A$4:$AE$442,M$1,0)=0,"",VLOOKUP($A232,Industry!$A$4:$AE$442,M$1,0)),"")</f>
        <v/>
      </c>
      <c r="N232" s="1418" t="str">
        <f>IFERROR(IF(VLOOKUP($A232,Industry!$A$4:$AE$442,N$1,0)=0,"",VLOOKUP($A232,Industry!$A$4:$AE$442,N$1,0)),"")</f>
        <v/>
      </c>
      <c r="O232" s="1418" t="str">
        <f>IFERROR(IF(VLOOKUP($A232,Industry!$A$4:$AE$442,O$1,0)=0,"",VLOOKUP($A232,Industry!$A$4:$AE$442,O$1,0)),"")</f>
        <v/>
      </c>
      <c r="P232" s="1418" t="str">
        <f>IFERROR(IF(VLOOKUP($A232,Industry!$A$4:$AE$442,P$1,0)=0,"",VLOOKUP($A232,Industry!$A$4:$AE$442,P$1,0)),"")</f>
        <v/>
      </c>
      <c r="Q232" s="1418" t="str">
        <f>IFERROR(IF(VLOOKUP($A232,Industry!$A$4:$AE$442,Q$1,0)=0,"",VLOOKUP($A232,Industry!$A$4:$AE$442,Q$1,0)),"")</f>
        <v/>
      </c>
    </row>
    <row r="233" spans="1:17">
      <c r="A233" s="11" t="s">
        <v>494</v>
      </c>
      <c r="B233" s="1290" t="s">
        <v>1080</v>
      </c>
      <c r="C233" s="1420" t="str">
        <f>IFERROR(IF(VLOOKUP($A233,Industry!$A$4:$AE$442,C$1,0)=0,"",VLOOKUP($A233,Industry!$A$4:$AE$442,C$1,0)),"")</f>
        <v>ktoe</v>
      </c>
      <c r="D233" s="1418" t="str">
        <f>IFERROR(IF(VLOOKUP($A233,Industry!$A$4:$AE$442,D$1,0)=0,"",VLOOKUP($A233,Industry!$A$4:$AE$442,D$1,0)),"")</f>
        <v/>
      </c>
      <c r="E233" s="1418" t="str">
        <f>IFERROR(IF(VLOOKUP($A233,Industry!$A$4:$AE$442,E$1,0)=0,"",VLOOKUP($A233,Industry!$A$4:$AE$442,E$1,0)),"")</f>
        <v/>
      </c>
      <c r="F233" s="1418" t="str">
        <f>IFERROR(IF(VLOOKUP($A233,Industry!$A$4:$AE$442,F$1,0)=0,"",VLOOKUP($A233,Industry!$A$4:$AE$442,F$1,0)),"")</f>
        <v/>
      </c>
      <c r="G233" s="1418" t="str">
        <f>IFERROR(IF(VLOOKUP($A233,Industry!$A$4:$AE$442,G$1,0)=0,"",VLOOKUP($A233,Industry!$A$4:$AE$442,G$1,0)),"")</f>
        <v/>
      </c>
      <c r="H233" s="1418" t="str">
        <f>IFERROR(IF(VLOOKUP($A233,Industry!$A$4:$AE$442,H$1,0)=0,"",VLOOKUP($A233,Industry!$A$4:$AE$442,H$1,0)),"")</f>
        <v/>
      </c>
      <c r="I233" s="1418" t="str">
        <f>IFERROR(IF(VLOOKUP($A233,Industry!$A$4:$AE$442,I$1,0)=0,"",VLOOKUP($A233,Industry!$A$4:$AE$442,I$1,0)),"")</f>
        <v/>
      </c>
      <c r="J233" s="1418" t="str">
        <f>IFERROR(IF(VLOOKUP($A233,Industry!$A$4:$AE$442,J$1,0)=0,"",VLOOKUP($A233,Industry!$A$4:$AE$442,J$1,0)),"")</f>
        <v/>
      </c>
      <c r="K233" s="1418" t="str">
        <f>IFERROR(IF(VLOOKUP($A233,Industry!$A$4:$AE$442,K$1,0)=0,"",VLOOKUP($A233,Industry!$A$4:$AE$442,K$1,0)),"")</f>
        <v/>
      </c>
      <c r="L233" s="1418" t="str">
        <f>IFERROR(IF(VLOOKUP($A233,Industry!$A$4:$AE$442,L$1,0)=0,"",VLOOKUP($A233,Industry!$A$4:$AE$442,L$1,0)),"")</f>
        <v/>
      </c>
      <c r="M233" s="1418" t="str">
        <f>IFERROR(IF(VLOOKUP($A233,Industry!$A$4:$AE$442,M$1,0)=0,"",VLOOKUP($A233,Industry!$A$4:$AE$442,M$1,0)),"")</f>
        <v/>
      </c>
      <c r="N233" s="1418" t="str">
        <f>IFERROR(IF(VLOOKUP($A233,Industry!$A$4:$AE$442,N$1,0)=0,"",VLOOKUP($A233,Industry!$A$4:$AE$442,N$1,0)),"")</f>
        <v/>
      </c>
      <c r="O233" s="1418" t="str">
        <f>IFERROR(IF(VLOOKUP($A233,Industry!$A$4:$AE$442,O$1,0)=0,"",VLOOKUP($A233,Industry!$A$4:$AE$442,O$1,0)),"")</f>
        <v/>
      </c>
      <c r="P233" s="1418" t="str">
        <f>IFERROR(IF(VLOOKUP($A233,Industry!$A$4:$AE$442,P$1,0)=0,"",VLOOKUP($A233,Industry!$A$4:$AE$442,P$1,0)),"")</f>
        <v/>
      </c>
      <c r="Q233" s="1418" t="str">
        <f>IFERROR(IF(VLOOKUP($A233,Industry!$A$4:$AE$442,Q$1,0)=0,"",VLOOKUP($A233,Industry!$A$4:$AE$442,Q$1,0)),"")</f>
        <v/>
      </c>
    </row>
    <row r="234" spans="1:17">
      <c r="A234" s="11" t="s">
        <v>495</v>
      </c>
      <c r="B234" s="1290" t="s">
        <v>1080</v>
      </c>
      <c r="C234" s="1420" t="str">
        <f>IFERROR(IF(VLOOKUP($A234,Industry!$A$4:$AE$442,C$1,0)=0,"",VLOOKUP($A234,Industry!$A$4:$AE$442,C$1,0)),"")</f>
        <v>ktoe</v>
      </c>
      <c r="D234" s="1418" t="str">
        <f>IFERROR(IF(VLOOKUP($A234,Industry!$A$4:$AE$442,D$1,0)=0,"",VLOOKUP($A234,Industry!$A$4:$AE$442,D$1,0)),"")</f>
        <v/>
      </c>
      <c r="E234" s="1418" t="str">
        <f>IFERROR(IF(VLOOKUP($A234,Industry!$A$4:$AE$442,E$1,0)=0,"",VLOOKUP($A234,Industry!$A$4:$AE$442,E$1,0)),"")</f>
        <v/>
      </c>
      <c r="F234" s="1418" t="str">
        <f>IFERROR(IF(VLOOKUP($A234,Industry!$A$4:$AE$442,F$1,0)=0,"",VLOOKUP($A234,Industry!$A$4:$AE$442,F$1,0)),"")</f>
        <v/>
      </c>
      <c r="G234" s="1418" t="str">
        <f>IFERROR(IF(VLOOKUP($A234,Industry!$A$4:$AE$442,G$1,0)=0,"",VLOOKUP($A234,Industry!$A$4:$AE$442,G$1,0)),"")</f>
        <v/>
      </c>
      <c r="H234" s="1418" t="str">
        <f>IFERROR(IF(VLOOKUP($A234,Industry!$A$4:$AE$442,H$1,0)=0,"",VLOOKUP($A234,Industry!$A$4:$AE$442,H$1,0)),"")</f>
        <v/>
      </c>
      <c r="I234" s="1418" t="str">
        <f>IFERROR(IF(VLOOKUP($A234,Industry!$A$4:$AE$442,I$1,0)=0,"",VLOOKUP($A234,Industry!$A$4:$AE$442,I$1,0)),"")</f>
        <v/>
      </c>
      <c r="J234" s="1418" t="str">
        <f>IFERROR(IF(VLOOKUP($A234,Industry!$A$4:$AE$442,J$1,0)=0,"",VLOOKUP($A234,Industry!$A$4:$AE$442,J$1,0)),"")</f>
        <v/>
      </c>
      <c r="K234" s="1418" t="str">
        <f>IFERROR(IF(VLOOKUP($A234,Industry!$A$4:$AE$442,K$1,0)=0,"",VLOOKUP($A234,Industry!$A$4:$AE$442,K$1,0)),"")</f>
        <v/>
      </c>
      <c r="L234" s="1418" t="str">
        <f>IFERROR(IF(VLOOKUP($A234,Industry!$A$4:$AE$442,L$1,0)=0,"",VLOOKUP($A234,Industry!$A$4:$AE$442,L$1,0)),"")</f>
        <v/>
      </c>
      <c r="M234" s="1418" t="str">
        <f>IFERROR(IF(VLOOKUP($A234,Industry!$A$4:$AE$442,M$1,0)=0,"",VLOOKUP($A234,Industry!$A$4:$AE$442,M$1,0)),"")</f>
        <v/>
      </c>
      <c r="N234" s="1418" t="str">
        <f>IFERROR(IF(VLOOKUP($A234,Industry!$A$4:$AE$442,N$1,0)=0,"",VLOOKUP($A234,Industry!$A$4:$AE$442,N$1,0)),"")</f>
        <v/>
      </c>
      <c r="O234" s="1418" t="str">
        <f>IFERROR(IF(VLOOKUP($A234,Industry!$A$4:$AE$442,O$1,0)=0,"",VLOOKUP($A234,Industry!$A$4:$AE$442,O$1,0)),"")</f>
        <v/>
      </c>
      <c r="P234" s="1418" t="str">
        <f>IFERROR(IF(VLOOKUP($A234,Industry!$A$4:$AE$442,P$1,0)=0,"",VLOOKUP($A234,Industry!$A$4:$AE$442,P$1,0)),"")</f>
        <v/>
      </c>
      <c r="Q234" s="1418" t="str">
        <f>IFERROR(IF(VLOOKUP($A234,Industry!$A$4:$AE$442,Q$1,0)=0,"",VLOOKUP($A234,Industry!$A$4:$AE$442,Q$1,0)),"")</f>
        <v/>
      </c>
    </row>
    <row r="235" spans="1:17">
      <c r="A235" s="2" t="s">
        <v>502</v>
      </c>
      <c r="B235" s="1290" t="s">
        <v>1080</v>
      </c>
      <c r="C235" s="1420" t="str">
        <f>IFERROR(IF(VLOOKUP($A235,Industry!$A$4:$AE$442,C$1,0)=0,"",VLOOKUP($A235,Industry!$A$4:$AE$442,C$1,0)),"")</f>
        <v>ktoe</v>
      </c>
      <c r="D235" s="1418" t="str">
        <f>IFERROR(IF(VLOOKUP($A235,Industry!$A$4:$AE$442,D$1,0)=0,"",VLOOKUP($A235,Industry!$A$4:$AE$442,D$1,0)),"")</f>
        <v/>
      </c>
      <c r="E235" s="1418" t="str">
        <f>IFERROR(IF(VLOOKUP($A235,Industry!$A$4:$AE$442,E$1,0)=0,"",VLOOKUP($A235,Industry!$A$4:$AE$442,E$1,0)),"")</f>
        <v/>
      </c>
      <c r="F235" s="1418" t="str">
        <f>IFERROR(IF(VLOOKUP($A235,Industry!$A$4:$AE$442,F$1,0)=0,"",VLOOKUP($A235,Industry!$A$4:$AE$442,F$1,0)),"")</f>
        <v/>
      </c>
      <c r="G235" s="1418" t="str">
        <f>IFERROR(IF(VLOOKUP($A235,Industry!$A$4:$AE$442,G$1,0)=0,"",VLOOKUP($A235,Industry!$A$4:$AE$442,G$1,0)),"")</f>
        <v/>
      </c>
      <c r="H235" s="1418" t="str">
        <f>IFERROR(IF(VLOOKUP($A235,Industry!$A$4:$AE$442,H$1,0)=0,"",VLOOKUP($A235,Industry!$A$4:$AE$442,H$1,0)),"")</f>
        <v/>
      </c>
      <c r="I235" s="1418" t="str">
        <f>IFERROR(IF(VLOOKUP($A235,Industry!$A$4:$AE$442,I$1,0)=0,"",VLOOKUP($A235,Industry!$A$4:$AE$442,I$1,0)),"")</f>
        <v/>
      </c>
      <c r="J235" s="1418" t="str">
        <f>IFERROR(IF(VLOOKUP($A235,Industry!$A$4:$AE$442,J$1,0)=0,"",VLOOKUP($A235,Industry!$A$4:$AE$442,J$1,0)),"")</f>
        <v/>
      </c>
      <c r="K235" s="1418" t="str">
        <f>IFERROR(IF(VLOOKUP($A235,Industry!$A$4:$AE$442,K$1,0)=0,"",VLOOKUP($A235,Industry!$A$4:$AE$442,K$1,0)),"")</f>
        <v/>
      </c>
      <c r="L235" s="1418" t="str">
        <f>IFERROR(IF(VLOOKUP($A235,Industry!$A$4:$AE$442,L$1,0)=0,"",VLOOKUP($A235,Industry!$A$4:$AE$442,L$1,0)),"")</f>
        <v/>
      </c>
      <c r="M235" s="1418" t="str">
        <f>IFERROR(IF(VLOOKUP($A235,Industry!$A$4:$AE$442,M$1,0)=0,"",VLOOKUP($A235,Industry!$A$4:$AE$442,M$1,0)),"")</f>
        <v/>
      </c>
      <c r="N235" s="1418" t="str">
        <f>IFERROR(IF(VLOOKUP($A235,Industry!$A$4:$AE$442,N$1,0)=0,"",VLOOKUP($A235,Industry!$A$4:$AE$442,N$1,0)),"")</f>
        <v/>
      </c>
      <c r="O235" s="1418" t="str">
        <f>IFERROR(IF(VLOOKUP($A235,Industry!$A$4:$AE$442,O$1,0)=0,"",VLOOKUP($A235,Industry!$A$4:$AE$442,O$1,0)),"")</f>
        <v/>
      </c>
      <c r="P235" s="1418" t="str">
        <f>IFERROR(IF(VLOOKUP($A235,Industry!$A$4:$AE$442,P$1,0)=0,"",VLOOKUP($A235,Industry!$A$4:$AE$442,P$1,0)),"")</f>
        <v/>
      </c>
      <c r="Q235" s="1418" t="str">
        <f>IFERROR(IF(VLOOKUP($A235,Industry!$A$4:$AE$442,Q$1,0)=0,"",VLOOKUP($A235,Industry!$A$4:$AE$442,Q$1,0)),"")</f>
        <v/>
      </c>
    </row>
    <row r="236" spans="1:17">
      <c r="A236" s="22" t="s">
        <v>572</v>
      </c>
      <c r="B236" s="1290" t="s">
        <v>1080</v>
      </c>
      <c r="C236" s="1420" t="str">
        <f>IFERROR(IF(VLOOKUP($A236,Industry!$A$4:$AE$442,C$1,0)=0,"",VLOOKUP($A236,Industry!$A$4:$AE$442,C$1,0)),"")</f>
        <v>ktoe</v>
      </c>
      <c r="D236" s="1418" t="str">
        <f>IFERROR(IF(VLOOKUP($A236,Industry!$A$4:$AE$442,D$1,0)=0,"",VLOOKUP($A236,Industry!$A$4:$AE$442,D$1,0)),"")</f>
        <v/>
      </c>
      <c r="E236" s="1418" t="str">
        <f>IFERROR(IF(VLOOKUP($A236,Industry!$A$4:$AE$442,E$1,0)=0,"",VLOOKUP($A236,Industry!$A$4:$AE$442,E$1,0)),"")</f>
        <v/>
      </c>
      <c r="F236" s="1418" t="str">
        <f>IFERROR(IF(VLOOKUP($A236,Industry!$A$4:$AE$442,F$1,0)=0,"",VLOOKUP($A236,Industry!$A$4:$AE$442,F$1,0)),"")</f>
        <v/>
      </c>
      <c r="G236" s="1418" t="str">
        <f>IFERROR(IF(VLOOKUP($A236,Industry!$A$4:$AE$442,G$1,0)=0,"",VLOOKUP($A236,Industry!$A$4:$AE$442,G$1,0)),"")</f>
        <v/>
      </c>
      <c r="H236" s="1418" t="str">
        <f>IFERROR(IF(VLOOKUP($A236,Industry!$A$4:$AE$442,H$1,0)=0,"",VLOOKUP($A236,Industry!$A$4:$AE$442,H$1,0)),"")</f>
        <v/>
      </c>
      <c r="I236" s="1418" t="str">
        <f>IFERROR(IF(VLOOKUP($A236,Industry!$A$4:$AE$442,I$1,0)=0,"",VLOOKUP($A236,Industry!$A$4:$AE$442,I$1,0)),"")</f>
        <v/>
      </c>
      <c r="J236" s="1418" t="str">
        <f>IFERROR(IF(VLOOKUP($A236,Industry!$A$4:$AE$442,J$1,0)=0,"",VLOOKUP($A236,Industry!$A$4:$AE$442,J$1,0)),"")</f>
        <v/>
      </c>
      <c r="K236" s="1418" t="str">
        <f>IFERROR(IF(VLOOKUP($A236,Industry!$A$4:$AE$442,K$1,0)=0,"",VLOOKUP($A236,Industry!$A$4:$AE$442,K$1,0)),"")</f>
        <v/>
      </c>
      <c r="L236" s="1418" t="str">
        <f>IFERROR(IF(VLOOKUP($A236,Industry!$A$4:$AE$442,L$1,0)=0,"",VLOOKUP($A236,Industry!$A$4:$AE$442,L$1,0)),"")</f>
        <v/>
      </c>
      <c r="M236" s="1418" t="str">
        <f>IFERROR(IF(VLOOKUP($A236,Industry!$A$4:$AE$442,M$1,0)=0,"",VLOOKUP($A236,Industry!$A$4:$AE$442,M$1,0)),"")</f>
        <v/>
      </c>
      <c r="N236" s="1418" t="str">
        <f>IFERROR(IF(VLOOKUP($A236,Industry!$A$4:$AE$442,N$1,0)=0,"",VLOOKUP($A236,Industry!$A$4:$AE$442,N$1,0)),"")</f>
        <v/>
      </c>
      <c r="O236" s="1418" t="str">
        <f>IFERROR(IF(VLOOKUP($A236,Industry!$A$4:$AE$442,O$1,0)=0,"",VLOOKUP($A236,Industry!$A$4:$AE$442,O$1,0)),"")</f>
        <v/>
      </c>
      <c r="P236" s="1418" t="str">
        <f>IFERROR(IF(VLOOKUP($A236,Industry!$A$4:$AE$442,P$1,0)=0,"",VLOOKUP($A236,Industry!$A$4:$AE$442,P$1,0)),"")</f>
        <v/>
      </c>
      <c r="Q236" s="1418" t="str">
        <f>IFERROR(IF(VLOOKUP($A236,Industry!$A$4:$AE$442,Q$1,0)=0,"",VLOOKUP($A236,Industry!$A$4:$AE$442,Q$1,0)),"")</f>
        <v/>
      </c>
    </row>
    <row r="237" spans="1:17">
      <c r="A237" s="11" t="s">
        <v>647</v>
      </c>
      <c r="B237" s="1290" t="s">
        <v>1080</v>
      </c>
      <c r="C237" s="1420" t="str">
        <f>IFERROR(IF(VLOOKUP($A237,Industry!$A$4:$AE$442,C$1,0)=0,"",VLOOKUP($A237,Industry!$A$4:$AE$442,C$1,0)),"")</f>
        <v>ktoe</v>
      </c>
      <c r="D237" s="1418" t="str">
        <f>IFERROR(IF(VLOOKUP($A237,Industry!$A$4:$AE$442,D$1,0)=0,"",VLOOKUP($A237,Industry!$A$4:$AE$442,D$1,0)),"")</f>
        <v/>
      </c>
      <c r="E237" s="1418" t="str">
        <f>IFERROR(IF(VLOOKUP($A237,Industry!$A$4:$AE$442,E$1,0)=0,"",VLOOKUP($A237,Industry!$A$4:$AE$442,E$1,0)),"")</f>
        <v/>
      </c>
      <c r="F237" s="1418" t="str">
        <f>IFERROR(IF(VLOOKUP($A237,Industry!$A$4:$AE$442,F$1,0)=0,"",VLOOKUP($A237,Industry!$A$4:$AE$442,F$1,0)),"")</f>
        <v/>
      </c>
      <c r="G237" s="1418" t="str">
        <f>IFERROR(IF(VLOOKUP($A237,Industry!$A$4:$AE$442,G$1,0)=0,"",VLOOKUP($A237,Industry!$A$4:$AE$442,G$1,0)),"")</f>
        <v/>
      </c>
      <c r="H237" s="1418" t="str">
        <f>IFERROR(IF(VLOOKUP($A237,Industry!$A$4:$AE$442,H$1,0)=0,"",VLOOKUP($A237,Industry!$A$4:$AE$442,H$1,0)),"")</f>
        <v/>
      </c>
      <c r="I237" s="1418" t="str">
        <f>IFERROR(IF(VLOOKUP($A237,Industry!$A$4:$AE$442,I$1,0)=0,"",VLOOKUP($A237,Industry!$A$4:$AE$442,I$1,0)),"")</f>
        <v/>
      </c>
      <c r="J237" s="1418" t="str">
        <f>IFERROR(IF(VLOOKUP($A237,Industry!$A$4:$AE$442,J$1,0)=0,"",VLOOKUP($A237,Industry!$A$4:$AE$442,J$1,0)),"")</f>
        <v/>
      </c>
      <c r="K237" s="1418" t="str">
        <f>IFERROR(IF(VLOOKUP($A237,Industry!$A$4:$AE$442,K$1,0)=0,"",VLOOKUP($A237,Industry!$A$4:$AE$442,K$1,0)),"")</f>
        <v/>
      </c>
      <c r="L237" s="1418" t="str">
        <f>IFERROR(IF(VLOOKUP($A237,Industry!$A$4:$AE$442,L$1,0)=0,"",VLOOKUP($A237,Industry!$A$4:$AE$442,L$1,0)),"")</f>
        <v/>
      </c>
      <c r="M237" s="1418" t="str">
        <f>IFERROR(IF(VLOOKUP($A237,Industry!$A$4:$AE$442,M$1,0)=0,"",VLOOKUP($A237,Industry!$A$4:$AE$442,M$1,0)),"")</f>
        <v/>
      </c>
      <c r="N237" s="1418" t="str">
        <f>IFERROR(IF(VLOOKUP($A237,Industry!$A$4:$AE$442,N$1,0)=0,"",VLOOKUP($A237,Industry!$A$4:$AE$442,N$1,0)),"")</f>
        <v/>
      </c>
      <c r="O237" s="1418" t="str">
        <f>IFERROR(IF(VLOOKUP($A237,Industry!$A$4:$AE$442,O$1,0)=0,"",VLOOKUP($A237,Industry!$A$4:$AE$442,O$1,0)),"")</f>
        <v/>
      </c>
      <c r="P237" s="1418" t="str">
        <f>IFERROR(IF(VLOOKUP($A237,Industry!$A$4:$AE$442,P$1,0)=0,"",VLOOKUP($A237,Industry!$A$4:$AE$442,P$1,0)),"")</f>
        <v/>
      </c>
      <c r="Q237" s="1418" t="str">
        <f>IFERROR(IF(VLOOKUP($A237,Industry!$A$4:$AE$442,Q$1,0)=0,"",VLOOKUP($A237,Industry!$A$4:$AE$442,Q$1,0)),"")</f>
        <v/>
      </c>
    </row>
    <row r="238" spans="1:17">
      <c r="A238" s="11" t="s">
        <v>381</v>
      </c>
      <c r="B238" s="1290" t="s">
        <v>1080</v>
      </c>
      <c r="C238" s="1420" t="str">
        <f>IFERROR(IF(VLOOKUP($A238,Industry!$A$4:$AE$442,C$1,0)=0,"",VLOOKUP($A238,Industry!$A$4:$AE$442,C$1,0)),"")</f>
        <v>ktoe</v>
      </c>
      <c r="D238" s="1418" t="str">
        <f>IFERROR(IF(VLOOKUP($A238,Industry!$A$4:$AE$442,D$1,0)=0,"",VLOOKUP($A238,Industry!$A$4:$AE$442,D$1,0)),"")</f>
        <v/>
      </c>
      <c r="E238" s="1418" t="str">
        <f>IFERROR(IF(VLOOKUP($A238,Industry!$A$4:$AE$442,E$1,0)=0,"",VLOOKUP($A238,Industry!$A$4:$AE$442,E$1,0)),"")</f>
        <v/>
      </c>
      <c r="F238" s="1418" t="str">
        <f>IFERROR(IF(VLOOKUP($A238,Industry!$A$4:$AE$442,F$1,0)=0,"",VLOOKUP($A238,Industry!$A$4:$AE$442,F$1,0)),"")</f>
        <v/>
      </c>
      <c r="G238" s="1418" t="str">
        <f>IFERROR(IF(VLOOKUP($A238,Industry!$A$4:$AE$442,G$1,0)=0,"",VLOOKUP($A238,Industry!$A$4:$AE$442,G$1,0)),"")</f>
        <v/>
      </c>
      <c r="H238" s="1418" t="str">
        <f>IFERROR(IF(VLOOKUP($A238,Industry!$A$4:$AE$442,H$1,0)=0,"",VLOOKUP($A238,Industry!$A$4:$AE$442,H$1,0)),"")</f>
        <v/>
      </c>
      <c r="I238" s="1418" t="str">
        <f>IFERROR(IF(VLOOKUP($A238,Industry!$A$4:$AE$442,I$1,0)=0,"",VLOOKUP($A238,Industry!$A$4:$AE$442,I$1,0)),"")</f>
        <v/>
      </c>
      <c r="J238" s="1418" t="str">
        <f>IFERROR(IF(VLOOKUP($A238,Industry!$A$4:$AE$442,J$1,0)=0,"",VLOOKUP($A238,Industry!$A$4:$AE$442,J$1,0)),"")</f>
        <v/>
      </c>
      <c r="K238" s="1418" t="str">
        <f>IFERROR(IF(VLOOKUP($A238,Industry!$A$4:$AE$442,K$1,0)=0,"",VLOOKUP($A238,Industry!$A$4:$AE$442,K$1,0)),"")</f>
        <v/>
      </c>
      <c r="L238" s="1418" t="str">
        <f>IFERROR(IF(VLOOKUP($A238,Industry!$A$4:$AE$442,L$1,0)=0,"",VLOOKUP($A238,Industry!$A$4:$AE$442,L$1,0)),"")</f>
        <v/>
      </c>
      <c r="M238" s="1418" t="str">
        <f>IFERROR(IF(VLOOKUP($A238,Industry!$A$4:$AE$442,M$1,0)=0,"",VLOOKUP($A238,Industry!$A$4:$AE$442,M$1,0)),"")</f>
        <v/>
      </c>
      <c r="N238" s="1418" t="str">
        <f>IFERROR(IF(VLOOKUP($A238,Industry!$A$4:$AE$442,N$1,0)=0,"",VLOOKUP($A238,Industry!$A$4:$AE$442,N$1,0)),"")</f>
        <v/>
      </c>
      <c r="O238" s="1418" t="str">
        <f>IFERROR(IF(VLOOKUP($A238,Industry!$A$4:$AE$442,O$1,0)=0,"",VLOOKUP($A238,Industry!$A$4:$AE$442,O$1,0)),"")</f>
        <v/>
      </c>
      <c r="P238" s="1418" t="str">
        <f>IFERROR(IF(VLOOKUP($A238,Industry!$A$4:$AE$442,P$1,0)=0,"",VLOOKUP($A238,Industry!$A$4:$AE$442,P$1,0)),"")</f>
        <v/>
      </c>
      <c r="Q238" s="1418" t="str">
        <f>IFERROR(IF(VLOOKUP($A238,Industry!$A$4:$AE$442,Q$1,0)=0,"",VLOOKUP($A238,Industry!$A$4:$AE$442,Q$1,0)),"")</f>
        <v/>
      </c>
    </row>
    <row r="239" spans="1:17">
      <c r="A239" s="11" t="s">
        <v>382</v>
      </c>
      <c r="B239" s="1290" t="s">
        <v>1080</v>
      </c>
      <c r="C239" s="1420" t="str">
        <f>IFERROR(IF(VLOOKUP($A239,Industry!$A$4:$AE$442,C$1,0)=0,"",VLOOKUP($A239,Industry!$A$4:$AE$442,C$1,0)),"")</f>
        <v>ktoe</v>
      </c>
      <c r="D239" s="1418" t="str">
        <f>IFERROR(IF(VLOOKUP($A239,Industry!$A$4:$AE$442,D$1,0)=0,"",VLOOKUP($A239,Industry!$A$4:$AE$442,D$1,0)),"")</f>
        <v/>
      </c>
      <c r="E239" s="1418" t="str">
        <f>IFERROR(IF(VLOOKUP($A239,Industry!$A$4:$AE$442,E$1,0)=0,"",VLOOKUP($A239,Industry!$A$4:$AE$442,E$1,0)),"")</f>
        <v/>
      </c>
      <c r="F239" s="1418" t="str">
        <f>IFERROR(IF(VLOOKUP($A239,Industry!$A$4:$AE$442,F$1,0)=0,"",VLOOKUP($A239,Industry!$A$4:$AE$442,F$1,0)),"")</f>
        <v/>
      </c>
      <c r="G239" s="1418" t="str">
        <f>IFERROR(IF(VLOOKUP($A239,Industry!$A$4:$AE$442,G$1,0)=0,"",VLOOKUP($A239,Industry!$A$4:$AE$442,G$1,0)),"")</f>
        <v/>
      </c>
      <c r="H239" s="1418" t="str">
        <f>IFERROR(IF(VLOOKUP($A239,Industry!$A$4:$AE$442,H$1,0)=0,"",VLOOKUP($A239,Industry!$A$4:$AE$442,H$1,0)),"")</f>
        <v/>
      </c>
      <c r="I239" s="1418" t="str">
        <f>IFERROR(IF(VLOOKUP($A239,Industry!$A$4:$AE$442,I$1,0)=0,"",VLOOKUP($A239,Industry!$A$4:$AE$442,I$1,0)),"")</f>
        <v/>
      </c>
      <c r="J239" s="1418" t="str">
        <f>IFERROR(IF(VLOOKUP($A239,Industry!$A$4:$AE$442,J$1,0)=0,"",VLOOKUP($A239,Industry!$A$4:$AE$442,J$1,0)),"")</f>
        <v/>
      </c>
      <c r="K239" s="1418" t="str">
        <f>IFERROR(IF(VLOOKUP($A239,Industry!$A$4:$AE$442,K$1,0)=0,"",VLOOKUP($A239,Industry!$A$4:$AE$442,K$1,0)),"")</f>
        <v/>
      </c>
      <c r="L239" s="1418" t="str">
        <f>IFERROR(IF(VLOOKUP($A239,Industry!$A$4:$AE$442,L$1,0)=0,"",VLOOKUP($A239,Industry!$A$4:$AE$442,L$1,0)),"")</f>
        <v/>
      </c>
      <c r="M239" s="1418" t="str">
        <f>IFERROR(IF(VLOOKUP($A239,Industry!$A$4:$AE$442,M$1,0)=0,"",VLOOKUP($A239,Industry!$A$4:$AE$442,M$1,0)),"")</f>
        <v/>
      </c>
      <c r="N239" s="1418" t="str">
        <f>IFERROR(IF(VLOOKUP($A239,Industry!$A$4:$AE$442,N$1,0)=0,"",VLOOKUP($A239,Industry!$A$4:$AE$442,N$1,0)),"")</f>
        <v/>
      </c>
      <c r="O239" s="1418" t="str">
        <f>IFERROR(IF(VLOOKUP($A239,Industry!$A$4:$AE$442,O$1,0)=0,"",VLOOKUP($A239,Industry!$A$4:$AE$442,O$1,0)),"")</f>
        <v/>
      </c>
      <c r="P239" s="1418" t="str">
        <f>IFERROR(IF(VLOOKUP($A239,Industry!$A$4:$AE$442,P$1,0)=0,"",VLOOKUP($A239,Industry!$A$4:$AE$442,P$1,0)),"")</f>
        <v/>
      </c>
      <c r="Q239" s="1418" t="str">
        <f>IFERROR(IF(VLOOKUP($A239,Industry!$A$4:$AE$442,Q$1,0)=0,"",VLOOKUP($A239,Industry!$A$4:$AE$442,Q$1,0)),"")</f>
        <v/>
      </c>
    </row>
    <row r="240" spans="1:17">
      <c r="A240" s="11" t="s">
        <v>383</v>
      </c>
      <c r="B240" s="1290" t="s">
        <v>1080</v>
      </c>
      <c r="C240" s="1420" t="str">
        <f>IFERROR(IF(VLOOKUP($A240,Industry!$A$4:$AE$442,C$1,0)=0,"",VLOOKUP($A240,Industry!$A$4:$AE$442,C$1,0)),"")</f>
        <v>ktoe</v>
      </c>
      <c r="D240" s="1418" t="str">
        <f>IFERROR(IF(VLOOKUP($A240,Industry!$A$4:$AE$442,D$1,0)=0,"",VLOOKUP($A240,Industry!$A$4:$AE$442,D$1,0)),"")</f>
        <v/>
      </c>
      <c r="E240" s="1418" t="str">
        <f>IFERROR(IF(VLOOKUP($A240,Industry!$A$4:$AE$442,E$1,0)=0,"",VLOOKUP($A240,Industry!$A$4:$AE$442,E$1,0)),"")</f>
        <v/>
      </c>
      <c r="F240" s="1418" t="str">
        <f>IFERROR(IF(VLOOKUP($A240,Industry!$A$4:$AE$442,F$1,0)=0,"",VLOOKUP($A240,Industry!$A$4:$AE$442,F$1,0)),"")</f>
        <v/>
      </c>
      <c r="G240" s="1418" t="str">
        <f>IFERROR(IF(VLOOKUP($A240,Industry!$A$4:$AE$442,G$1,0)=0,"",VLOOKUP($A240,Industry!$A$4:$AE$442,G$1,0)),"")</f>
        <v/>
      </c>
      <c r="H240" s="1418" t="str">
        <f>IFERROR(IF(VLOOKUP($A240,Industry!$A$4:$AE$442,H$1,0)=0,"",VLOOKUP($A240,Industry!$A$4:$AE$442,H$1,0)),"")</f>
        <v/>
      </c>
      <c r="I240" s="1418" t="str">
        <f>IFERROR(IF(VLOOKUP($A240,Industry!$A$4:$AE$442,I$1,0)=0,"",VLOOKUP($A240,Industry!$A$4:$AE$442,I$1,0)),"")</f>
        <v/>
      </c>
      <c r="J240" s="1418" t="str">
        <f>IFERROR(IF(VLOOKUP($A240,Industry!$A$4:$AE$442,J$1,0)=0,"",VLOOKUP($A240,Industry!$A$4:$AE$442,J$1,0)),"")</f>
        <v/>
      </c>
      <c r="K240" s="1418" t="str">
        <f>IFERROR(IF(VLOOKUP($A240,Industry!$A$4:$AE$442,K$1,0)=0,"",VLOOKUP($A240,Industry!$A$4:$AE$442,K$1,0)),"")</f>
        <v/>
      </c>
      <c r="L240" s="1418" t="str">
        <f>IFERROR(IF(VLOOKUP($A240,Industry!$A$4:$AE$442,L$1,0)=0,"",VLOOKUP($A240,Industry!$A$4:$AE$442,L$1,0)),"")</f>
        <v/>
      </c>
      <c r="M240" s="1418" t="str">
        <f>IFERROR(IF(VLOOKUP($A240,Industry!$A$4:$AE$442,M$1,0)=0,"",VLOOKUP($A240,Industry!$A$4:$AE$442,M$1,0)),"")</f>
        <v/>
      </c>
      <c r="N240" s="1418" t="str">
        <f>IFERROR(IF(VLOOKUP($A240,Industry!$A$4:$AE$442,N$1,0)=0,"",VLOOKUP($A240,Industry!$A$4:$AE$442,N$1,0)),"")</f>
        <v/>
      </c>
      <c r="O240" s="1418" t="str">
        <f>IFERROR(IF(VLOOKUP($A240,Industry!$A$4:$AE$442,O$1,0)=0,"",VLOOKUP($A240,Industry!$A$4:$AE$442,O$1,0)),"")</f>
        <v/>
      </c>
      <c r="P240" s="1418" t="str">
        <f>IFERROR(IF(VLOOKUP($A240,Industry!$A$4:$AE$442,P$1,0)=0,"",VLOOKUP($A240,Industry!$A$4:$AE$442,P$1,0)),"")</f>
        <v/>
      </c>
      <c r="Q240" s="1418" t="str">
        <f>IFERROR(IF(VLOOKUP($A240,Industry!$A$4:$AE$442,Q$1,0)=0,"",VLOOKUP($A240,Industry!$A$4:$AE$442,Q$1,0)),"")</f>
        <v/>
      </c>
    </row>
    <row r="241" spans="1:17">
      <c r="A241" s="11" t="s">
        <v>384</v>
      </c>
      <c r="B241" s="1290" t="s">
        <v>1080</v>
      </c>
      <c r="C241" s="1420" t="str">
        <f>IFERROR(IF(VLOOKUP($A241,Industry!$A$4:$AE$442,C$1,0)=0,"",VLOOKUP($A241,Industry!$A$4:$AE$442,C$1,0)),"")</f>
        <v>ktoe</v>
      </c>
      <c r="D241" s="1418" t="str">
        <f>IFERROR(IF(VLOOKUP($A241,Industry!$A$4:$AE$442,D$1,0)=0,"",VLOOKUP($A241,Industry!$A$4:$AE$442,D$1,0)),"")</f>
        <v/>
      </c>
      <c r="E241" s="1418" t="str">
        <f>IFERROR(IF(VLOOKUP($A241,Industry!$A$4:$AE$442,E$1,0)=0,"",VLOOKUP($A241,Industry!$A$4:$AE$442,E$1,0)),"")</f>
        <v/>
      </c>
      <c r="F241" s="1418" t="str">
        <f>IFERROR(IF(VLOOKUP($A241,Industry!$A$4:$AE$442,F$1,0)=0,"",VLOOKUP($A241,Industry!$A$4:$AE$442,F$1,0)),"")</f>
        <v/>
      </c>
      <c r="G241" s="1418" t="str">
        <f>IFERROR(IF(VLOOKUP($A241,Industry!$A$4:$AE$442,G$1,0)=0,"",VLOOKUP($A241,Industry!$A$4:$AE$442,G$1,0)),"")</f>
        <v/>
      </c>
      <c r="H241" s="1418" t="str">
        <f>IFERROR(IF(VLOOKUP($A241,Industry!$A$4:$AE$442,H$1,0)=0,"",VLOOKUP($A241,Industry!$A$4:$AE$442,H$1,0)),"")</f>
        <v/>
      </c>
      <c r="I241" s="1418" t="str">
        <f>IFERROR(IF(VLOOKUP($A241,Industry!$A$4:$AE$442,I$1,0)=0,"",VLOOKUP($A241,Industry!$A$4:$AE$442,I$1,0)),"")</f>
        <v/>
      </c>
      <c r="J241" s="1418" t="str">
        <f>IFERROR(IF(VLOOKUP($A241,Industry!$A$4:$AE$442,J$1,0)=0,"",VLOOKUP($A241,Industry!$A$4:$AE$442,J$1,0)),"")</f>
        <v/>
      </c>
      <c r="K241" s="1418" t="str">
        <f>IFERROR(IF(VLOOKUP($A241,Industry!$A$4:$AE$442,K$1,0)=0,"",VLOOKUP($A241,Industry!$A$4:$AE$442,K$1,0)),"")</f>
        <v/>
      </c>
      <c r="L241" s="1418" t="str">
        <f>IFERROR(IF(VLOOKUP($A241,Industry!$A$4:$AE$442,L$1,0)=0,"",VLOOKUP($A241,Industry!$A$4:$AE$442,L$1,0)),"")</f>
        <v/>
      </c>
      <c r="M241" s="1418" t="str">
        <f>IFERROR(IF(VLOOKUP($A241,Industry!$A$4:$AE$442,M$1,0)=0,"",VLOOKUP($A241,Industry!$A$4:$AE$442,M$1,0)),"")</f>
        <v/>
      </c>
      <c r="N241" s="1418" t="str">
        <f>IFERROR(IF(VLOOKUP($A241,Industry!$A$4:$AE$442,N$1,0)=0,"",VLOOKUP($A241,Industry!$A$4:$AE$442,N$1,0)),"")</f>
        <v/>
      </c>
      <c r="O241" s="1418" t="str">
        <f>IFERROR(IF(VLOOKUP($A241,Industry!$A$4:$AE$442,O$1,0)=0,"",VLOOKUP($A241,Industry!$A$4:$AE$442,O$1,0)),"")</f>
        <v/>
      </c>
      <c r="P241" s="1418" t="str">
        <f>IFERROR(IF(VLOOKUP($A241,Industry!$A$4:$AE$442,P$1,0)=0,"",VLOOKUP($A241,Industry!$A$4:$AE$442,P$1,0)),"")</f>
        <v/>
      </c>
      <c r="Q241" s="1418" t="str">
        <f>IFERROR(IF(VLOOKUP($A241,Industry!$A$4:$AE$442,Q$1,0)=0,"",VLOOKUP($A241,Industry!$A$4:$AE$442,Q$1,0)),"")</f>
        <v/>
      </c>
    </row>
    <row r="242" spans="1:17">
      <c r="A242" s="11" t="s">
        <v>407</v>
      </c>
      <c r="B242" s="1290" t="s">
        <v>1080</v>
      </c>
      <c r="C242" s="1420" t="str">
        <f>IFERROR(IF(VLOOKUP($A242,Industry!$A$4:$AE$442,C$1,0)=0,"",VLOOKUP($A242,Industry!$A$4:$AE$442,C$1,0)),"")</f>
        <v>ktoe</v>
      </c>
      <c r="D242" s="1418" t="str">
        <f>IFERROR(IF(VLOOKUP($A242,Industry!$A$4:$AE$442,D$1,0)=0,"",VLOOKUP($A242,Industry!$A$4:$AE$442,D$1,0)),"")</f>
        <v/>
      </c>
      <c r="E242" s="1418" t="str">
        <f>IFERROR(IF(VLOOKUP($A242,Industry!$A$4:$AE$442,E$1,0)=0,"",VLOOKUP($A242,Industry!$A$4:$AE$442,E$1,0)),"")</f>
        <v/>
      </c>
      <c r="F242" s="1418" t="str">
        <f>IFERROR(IF(VLOOKUP($A242,Industry!$A$4:$AE$442,F$1,0)=0,"",VLOOKUP($A242,Industry!$A$4:$AE$442,F$1,0)),"")</f>
        <v/>
      </c>
      <c r="G242" s="1418" t="str">
        <f>IFERROR(IF(VLOOKUP($A242,Industry!$A$4:$AE$442,G$1,0)=0,"",VLOOKUP($A242,Industry!$A$4:$AE$442,G$1,0)),"")</f>
        <v/>
      </c>
      <c r="H242" s="1418" t="str">
        <f>IFERROR(IF(VLOOKUP($A242,Industry!$A$4:$AE$442,H$1,0)=0,"",VLOOKUP($A242,Industry!$A$4:$AE$442,H$1,0)),"")</f>
        <v/>
      </c>
      <c r="I242" s="1418" t="str">
        <f>IFERROR(IF(VLOOKUP($A242,Industry!$A$4:$AE$442,I$1,0)=0,"",VLOOKUP($A242,Industry!$A$4:$AE$442,I$1,0)),"")</f>
        <v/>
      </c>
      <c r="J242" s="1418" t="str">
        <f>IFERROR(IF(VLOOKUP($A242,Industry!$A$4:$AE$442,J$1,0)=0,"",VLOOKUP($A242,Industry!$A$4:$AE$442,J$1,0)),"")</f>
        <v/>
      </c>
      <c r="K242" s="1418" t="str">
        <f>IFERROR(IF(VLOOKUP($A242,Industry!$A$4:$AE$442,K$1,0)=0,"",VLOOKUP($A242,Industry!$A$4:$AE$442,K$1,0)),"")</f>
        <v/>
      </c>
      <c r="L242" s="1418" t="str">
        <f>IFERROR(IF(VLOOKUP($A242,Industry!$A$4:$AE$442,L$1,0)=0,"",VLOOKUP($A242,Industry!$A$4:$AE$442,L$1,0)),"")</f>
        <v/>
      </c>
      <c r="M242" s="1418" t="str">
        <f>IFERROR(IF(VLOOKUP($A242,Industry!$A$4:$AE$442,M$1,0)=0,"",VLOOKUP($A242,Industry!$A$4:$AE$442,M$1,0)),"")</f>
        <v/>
      </c>
      <c r="N242" s="1418" t="str">
        <f>IFERROR(IF(VLOOKUP($A242,Industry!$A$4:$AE$442,N$1,0)=0,"",VLOOKUP($A242,Industry!$A$4:$AE$442,N$1,0)),"")</f>
        <v/>
      </c>
      <c r="O242" s="1418" t="str">
        <f>IFERROR(IF(VLOOKUP($A242,Industry!$A$4:$AE$442,O$1,0)=0,"",VLOOKUP($A242,Industry!$A$4:$AE$442,O$1,0)),"")</f>
        <v/>
      </c>
      <c r="P242" s="1418" t="str">
        <f>IFERROR(IF(VLOOKUP($A242,Industry!$A$4:$AE$442,P$1,0)=0,"",VLOOKUP($A242,Industry!$A$4:$AE$442,P$1,0)),"")</f>
        <v/>
      </c>
      <c r="Q242" s="1418" t="str">
        <f>IFERROR(IF(VLOOKUP($A242,Industry!$A$4:$AE$442,Q$1,0)=0,"",VLOOKUP($A242,Industry!$A$4:$AE$442,Q$1,0)),"")</f>
        <v/>
      </c>
    </row>
    <row r="243" spans="1:17">
      <c r="A243" s="2" t="s">
        <v>441</v>
      </c>
      <c r="B243" s="1290" t="s">
        <v>1080</v>
      </c>
      <c r="C243" s="1420" t="str">
        <f>IFERROR(IF(VLOOKUP($A243,Industry!$A$4:$AE$442,C$1,0)=0,"",VLOOKUP($A243,Industry!$A$4:$AE$442,C$1,0)),"")</f>
        <v>ktoe</v>
      </c>
      <c r="D243" s="1418" t="str">
        <f>IFERROR(IF(VLOOKUP($A243,Industry!$A$4:$AE$442,D$1,0)=0,"",VLOOKUP($A243,Industry!$A$4:$AE$442,D$1,0)),"")</f>
        <v/>
      </c>
      <c r="E243" s="1418" t="str">
        <f>IFERROR(IF(VLOOKUP($A243,Industry!$A$4:$AE$442,E$1,0)=0,"",VLOOKUP($A243,Industry!$A$4:$AE$442,E$1,0)),"")</f>
        <v/>
      </c>
      <c r="F243" s="1418" t="str">
        <f>IFERROR(IF(VLOOKUP($A243,Industry!$A$4:$AE$442,F$1,0)=0,"",VLOOKUP($A243,Industry!$A$4:$AE$442,F$1,0)),"")</f>
        <v/>
      </c>
      <c r="G243" s="1418" t="str">
        <f>IFERROR(IF(VLOOKUP($A243,Industry!$A$4:$AE$442,G$1,0)=0,"",VLOOKUP($A243,Industry!$A$4:$AE$442,G$1,0)),"")</f>
        <v/>
      </c>
      <c r="H243" s="1418" t="str">
        <f>IFERROR(IF(VLOOKUP($A243,Industry!$A$4:$AE$442,H$1,0)=0,"",VLOOKUP($A243,Industry!$A$4:$AE$442,H$1,0)),"")</f>
        <v/>
      </c>
      <c r="I243" s="1418" t="str">
        <f>IFERROR(IF(VLOOKUP($A243,Industry!$A$4:$AE$442,I$1,0)=0,"",VLOOKUP($A243,Industry!$A$4:$AE$442,I$1,0)),"")</f>
        <v/>
      </c>
      <c r="J243" s="1418" t="str">
        <f>IFERROR(IF(VLOOKUP($A243,Industry!$A$4:$AE$442,J$1,0)=0,"",VLOOKUP($A243,Industry!$A$4:$AE$442,J$1,0)),"")</f>
        <v/>
      </c>
      <c r="K243" s="1418" t="str">
        <f>IFERROR(IF(VLOOKUP($A243,Industry!$A$4:$AE$442,K$1,0)=0,"",VLOOKUP($A243,Industry!$A$4:$AE$442,K$1,0)),"")</f>
        <v/>
      </c>
      <c r="L243" s="1418" t="str">
        <f>IFERROR(IF(VLOOKUP($A243,Industry!$A$4:$AE$442,L$1,0)=0,"",VLOOKUP($A243,Industry!$A$4:$AE$442,L$1,0)),"")</f>
        <v/>
      </c>
      <c r="M243" s="1418" t="str">
        <f>IFERROR(IF(VLOOKUP($A243,Industry!$A$4:$AE$442,M$1,0)=0,"",VLOOKUP($A243,Industry!$A$4:$AE$442,M$1,0)),"")</f>
        <v/>
      </c>
      <c r="N243" s="1418" t="str">
        <f>IFERROR(IF(VLOOKUP($A243,Industry!$A$4:$AE$442,N$1,0)=0,"",VLOOKUP($A243,Industry!$A$4:$AE$442,N$1,0)),"")</f>
        <v/>
      </c>
      <c r="O243" s="1418" t="str">
        <f>IFERROR(IF(VLOOKUP($A243,Industry!$A$4:$AE$442,O$1,0)=0,"",VLOOKUP($A243,Industry!$A$4:$AE$442,O$1,0)),"")</f>
        <v/>
      </c>
      <c r="P243" s="1418" t="str">
        <f>IFERROR(IF(VLOOKUP($A243,Industry!$A$4:$AE$442,P$1,0)=0,"",VLOOKUP($A243,Industry!$A$4:$AE$442,P$1,0)),"")</f>
        <v/>
      </c>
      <c r="Q243" s="1418" t="str">
        <f>IFERROR(IF(VLOOKUP($A243,Industry!$A$4:$AE$442,Q$1,0)=0,"",VLOOKUP($A243,Industry!$A$4:$AE$442,Q$1,0)),"")</f>
        <v/>
      </c>
    </row>
    <row r="244" spans="1:17">
      <c r="A244" s="22" t="s">
        <v>556</v>
      </c>
      <c r="B244" s="1290" t="s">
        <v>1080</v>
      </c>
      <c r="C244" s="1420" t="str">
        <f>IFERROR(IF(VLOOKUP($A244,Industry!$A$4:$AE$442,C$1,0)=0,"",VLOOKUP($A244,Industry!$A$4:$AE$442,C$1,0)),"")</f>
        <v>ktoe</v>
      </c>
      <c r="D244" s="1418" t="str">
        <f>IFERROR(IF(VLOOKUP($A244,Industry!$A$4:$AE$442,D$1,0)=0,"",VLOOKUP($A244,Industry!$A$4:$AE$442,D$1,0)),"")</f>
        <v/>
      </c>
      <c r="E244" s="1418" t="str">
        <f>IFERROR(IF(VLOOKUP($A244,Industry!$A$4:$AE$442,E$1,0)=0,"",VLOOKUP($A244,Industry!$A$4:$AE$442,E$1,0)),"")</f>
        <v/>
      </c>
      <c r="F244" s="1418" t="str">
        <f>IFERROR(IF(VLOOKUP($A244,Industry!$A$4:$AE$442,F$1,0)=0,"",VLOOKUP($A244,Industry!$A$4:$AE$442,F$1,0)),"")</f>
        <v/>
      </c>
      <c r="G244" s="1418" t="str">
        <f>IFERROR(IF(VLOOKUP($A244,Industry!$A$4:$AE$442,G$1,0)=0,"",VLOOKUP($A244,Industry!$A$4:$AE$442,G$1,0)),"")</f>
        <v/>
      </c>
      <c r="H244" s="1418" t="str">
        <f>IFERROR(IF(VLOOKUP($A244,Industry!$A$4:$AE$442,H$1,0)=0,"",VLOOKUP($A244,Industry!$A$4:$AE$442,H$1,0)),"")</f>
        <v/>
      </c>
      <c r="I244" s="1418" t="str">
        <f>IFERROR(IF(VLOOKUP($A244,Industry!$A$4:$AE$442,I$1,0)=0,"",VLOOKUP($A244,Industry!$A$4:$AE$442,I$1,0)),"")</f>
        <v/>
      </c>
      <c r="J244" s="1418" t="str">
        <f>IFERROR(IF(VLOOKUP($A244,Industry!$A$4:$AE$442,J$1,0)=0,"",VLOOKUP($A244,Industry!$A$4:$AE$442,J$1,0)),"")</f>
        <v/>
      </c>
      <c r="K244" s="1418" t="str">
        <f>IFERROR(IF(VLOOKUP($A244,Industry!$A$4:$AE$442,K$1,0)=0,"",VLOOKUP($A244,Industry!$A$4:$AE$442,K$1,0)),"")</f>
        <v/>
      </c>
      <c r="L244" s="1418" t="str">
        <f>IFERROR(IF(VLOOKUP($A244,Industry!$A$4:$AE$442,L$1,0)=0,"",VLOOKUP($A244,Industry!$A$4:$AE$442,L$1,0)),"")</f>
        <v/>
      </c>
      <c r="M244" s="1418" t="str">
        <f>IFERROR(IF(VLOOKUP($A244,Industry!$A$4:$AE$442,M$1,0)=0,"",VLOOKUP($A244,Industry!$A$4:$AE$442,M$1,0)),"")</f>
        <v/>
      </c>
      <c r="N244" s="1418" t="str">
        <f>IFERROR(IF(VLOOKUP($A244,Industry!$A$4:$AE$442,N$1,0)=0,"",VLOOKUP($A244,Industry!$A$4:$AE$442,N$1,0)),"")</f>
        <v/>
      </c>
      <c r="O244" s="1418" t="str">
        <f>IFERROR(IF(VLOOKUP($A244,Industry!$A$4:$AE$442,O$1,0)=0,"",VLOOKUP($A244,Industry!$A$4:$AE$442,O$1,0)),"")</f>
        <v/>
      </c>
      <c r="P244" s="1418" t="str">
        <f>IFERROR(IF(VLOOKUP($A244,Industry!$A$4:$AE$442,P$1,0)=0,"",VLOOKUP($A244,Industry!$A$4:$AE$442,P$1,0)),"")</f>
        <v/>
      </c>
      <c r="Q244" s="1418" t="str">
        <f>IFERROR(IF(VLOOKUP($A244,Industry!$A$4:$AE$442,Q$1,0)=0,"",VLOOKUP($A244,Industry!$A$4:$AE$442,Q$1,0)),"")</f>
        <v/>
      </c>
    </row>
    <row r="245" spans="1:17">
      <c r="A245" s="30" t="s">
        <v>653</v>
      </c>
      <c r="B245" s="1290" t="s">
        <v>1080</v>
      </c>
      <c r="C245" s="1420" t="str">
        <f>IFERROR(IF(VLOOKUP($A245,Industry!$A$4:$AE$442,C$1,0)=0,"",VLOOKUP($A245,Industry!$A$4:$AE$442,C$1,0)),"")</f>
        <v>ktoe</v>
      </c>
      <c r="D245" s="1418" t="str">
        <f>IFERROR(IF(VLOOKUP($A245,Industry!$A$4:$AE$442,D$1,0)=0,"",VLOOKUP($A245,Industry!$A$4:$AE$442,D$1,0)),"")</f>
        <v/>
      </c>
      <c r="E245" s="1418" t="str">
        <f>IFERROR(IF(VLOOKUP($A245,Industry!$A$4:$AE$442,E$1,0)=0,"",VLOOKUP($A245,Industry!$A$4:$AE$442,E$1,0)),"")</f>
        <v/>
      </c>
      <c r="F245" s="1418" t="str">
        <f>IFERROR(IF(VLOOKUP($A245,Industry!$A$4:$AE$442,F$1,0)=0,"",VLOOKUP($A245,Industry!$A$4:$AE$442,F$1,0)),"")</f>
        <v/>
      </c>
      <c r="G245" s="1418" t="str">
        <f>IFERROR(IF(VLOOKUP($A245,Industry!$A$4:$AE$442,G$1,0)=0,"",VLOOKUP($A245,Industry!$A$4:$AE$442,G$1,0)),"")</f>
        <v/>
      </c>
      <c r="H245" s="1418" t="str">
        <f>IFERROR(IF(VLOOKUP($A245,Industry!$A$4:$AE$442,H$1,0)=0,"",VLOOKUP($A245,Industry!$A$4:$AE$442,H$1,0)),"")</f>
        <v/>
      </c>
      <c r="I245" s="1418" t="str">
        <f>IFERROR(IF(VLOOKUP($A245,Industry!$A$4:$AE$442,I$1,0)=0,"",VLOOKUP($A245,Industry!$A$4:$AE$442,I$1,0)),"")</f>
        <v/>
      </c>
      <c r="J245" s="1418" t="str">
        <f>IFERROR(IF(VLOOKUP($A245,Industry!$A$4:$AE$442,J$1,0)=0,"",VLOOKUP($A245,Industry!$A$4:$AE$442,J$1,0)),"")</f>
        <v/>
      </c>
      <c r="K245" s="1418" t="str">
        <f>IFERROR(IF(VLOOKUP($A245,Industry!$A$4:$AE$442,K$1,0)=0,"",VLOOKUP($A245,Industry!$A$4:$AE$442,K$1,0)),"")</f>
        <v/>
      </c>
      <c r="L245" s="1418" t="str">
        <f>IFERROR(IF(VLOOKUP($A245,Industry!$A$4:$AE$442,L$1,0)=0,"",VLOOKUP($A245,Industry!$A$4:$AE$442,L$1,0)),"")</f>
        <v/>
      </c>
      <c r="M245" s="1418" t="str">
        <f>IFERROR(IF(VLOOKUP($A245,Industry!$A$4:$AE$442,M$1,0)=0,"",VLOOKUP($A245,Industry!$A$4:$AE$442,M$1,0)),"")</f>
        <v/>
      </c>
      <c r="N245" s="1418" t="str">
        <f>IFERROR(IF(VLOOKUP($A245,Industry!$A$4:$AE$442,N$1,0)=0,"",VLOOKUP($A245,Industry!$A$4:$AE$442,N$1,0)),"")</f>
        <v/>
      </c>
      <c r="O245" s="1418" t="str">
        <f>IFERROR(IF(VLOOKUP($A245,Industry!$A$4:$AE$442,O$1,0)=0,"",VLOOKUP($A245,Industry!$A$4:$AE$442,O$1,0)),"")</f>
        <v/>
      </c>
      <c r="P245" s="1418" t="str">
        <f>IFERROR(IF(VLOOKUP($A245,Industry!$A$4:$AE$442,P$1,0)=0,"",VLOOKUP($A245,Industry!$A$4:$AE$442,P$1,0)),"")</f>
        <v/>
      </c>
      <c r="Q245" s="1418" t="str">
        <f>IFERROR(IF(VLOOKUP($A245,Industry!$A$4:$AE$442,Q$1,0)=0,"",VLOOKUP($A245,Industry!$A$4:$AE$442,Q$1,0)),"")</f>
        <v/>
      </c>
    </row>
    <row r="246" spans="1:17">
      <c r="A246" s="30" t="s">
        <v>654</v>
      </c>
      <c r="B246" s="1290" t="s">
        <v>1080</v>
      </c>
      <c r="C246" s="1420" t="str">
        <f>IFERROR(IF(VLOOKUP($A246,Industry!$A$4:$AE$442,C$1,0)=0,"",VLOOKUP($A246,Industry!$A$4:$AE$442,C$1,0)),"")</f>
        <v>ktoe</v>
      </c>
      <c r="D246" s="1418" t="str">
        <f>IFERROR(IF(VLOOKUP($A246,Industry!$A$4:$AE$442,D$1,0)=0,"",VLOOKUP($A246,Industry!$A$4:$AE$442,D$1,0)),"")</f>
        <v/>
      </c>
      <c r="E246" s="1418" t="str">
        <f>IFERROR(IF(VLOOKUP($A246,Industry!$A$4:$AE$442,E$1,0)=0,"",VLOOKUP($A246,Industry!$A$4:$AE$442,E$1,0)),"")</f>
        <v/>
      </c>
      <c r="F246" s="1418" t="str">
        <f>IFERROR(IF(VLOOKUP($A246,Industry!$A$4:$AE$442,F$1,0)=0,"",VLOOKUP($A246,Industry!$A$4:$AE$442,F$1,0)),"")</f>
        <v/>
      </c>
      <c r="G246" s="1418" t="str">
        <f>IFERROR(IF(VLOOKUP($A246,Industry!$A$4:$AE$442,G$1,0)=0,"",VLOOKUP($A246,Industry!$A$4:$AE$442,G$1,0)),"")</f>
        <v/>
      </c>
      <c r="H246" s="1418" t="str">
        <f>IFERROR(IF(VLOOKUP($A246,Industry!$A$4:$AE$442,H$1,0)=0,"",VLOOKUP($A246,Industry!$A$4:$AE$442,H$1,0)),"")</f>
        <v/>
      </c>
      <c r="I246" s="1418" t="str">
        <f>IFERROR(IF(VLOOKUP($A246,Industry!$A$4:$AE$442,I$1,0)=0,"",VLOOKUP($A246,Industry!$A$4:$AE$442,I$1,0)),"")</f>
        <v/>
      </c>
      <c r="J246" s="1418" t="str">
        <f>IFERROR(IF(VLOOKUP($A246,Industry!$A$4:$AE$442,J$1,0)=0,"",VLOOKUP($A246,Industry!$A$4:$AE$442,J$1,0)),"")</f>
        <v/>
      </c>
      <c r="K246" s="1418" t="str">
        <f>IFERROR(IF(VLOOKUP($A246,Industry!$A$4:$AE$442,K$1,0)=0,"",VLOOKUP($A246,Industry!$A$4:$AE$442,K$1,0)),"")</f>
        <v/>
      </c>
      <c r="L246" s="1418" t="str">
        <f>IFERROR(IF(VLOOKUP($A246,Industry!$A$4:$AE$442,L$1,0)=0,"",VLOOKUP($A246,Industry!$A$4:$AE$442,L$1,0)),"")</f>
        <v/>
      </c>
      <c r="M246" s="1418" t="str">
        <f>IFERROR(IF(VLOOKUP($A246,Industry!$A$4:$AE$442,M$1,0)=0,"",VLOOKUP($A246,Industry!$A$4:$AE$442,M$1,0)),"")</f>
        <v/>
      </c>
      <c r="N246" s="1418" t="str">
        <f>IFERROR(IF(VLOOKUP($A246,Industry!$A$4:$AE$442,N$1,0)=0,"",VLOOKUP($A246,Industry!$A$4:$AE$442,N$1,0)),"")</f>
        <v/>
      </c>
      <c r="O246" s="1418" t="str">
        <f>IFERROR(IF(VLOOKUP($A246,Industry!$A$4:$AE$442,O$1,0)=0,"",VLOOKUP($A246,Industry!$A$4:$AE$442,O$1,0)),"")</f>
        <v/>
      </c>
      <c r="P246" s="1418" t="str">
        <f>IFERROR(IF(VLOOKUP($A246,Industry!$A$4:$AE$442,P$1,0)=0,"",VLOOKUP($A246,Industry!$A$4:$AE$442,P$1,0)),"")</f>
        <v/>
      </c>
      <c r="Q246" s="1418" t="str">
        <f>IFERROR(IF(VLOOKUP($A246,Industry!$A$4:$AE$442,Q$1,0)=0,"",VLOOKUP($A246,Industry!$A$4:$AE$442,Q$1,0)),"")</f>
        <v/>
      </c>
    </row>
    <row r="247" spans="1:17">
      <c r="A247" s="30" t="s">
        <v>456</v>
      </c>
      <c r="B247" s="1290" t="s">
        <v>1080</v>
      </c>
      <c r="C247" s="1420" t="str">
        <f>IFERROR(IF(VLOOKUP($A247,Industry!$A$4:$AE$442,C$1,0)=0,"",VLOOKUP($A247,Industry!$A$4:$AE$442,C$1,0)),"")</f>
        <v>ktoe</v>
      </c>
      <c r="D247" s="1418" t="str">
        <f>IFERROR(IF(VLOOKUP($A247,Industry!$A$4:$AE$442,D$1,0)=0,"",VLOOKUP($A247,Industry!$A$4:$AE$442,D$1,0)),"")</f>
        <v/>
      </c>
      <c r="E247" s="1418" t="str">
        <f>IFERROR(IF(VLOOKUP($A247,Industry!$A$4:$AE$442,E$1,0)=0,"",VLOOKUP($A247,Industry!$A$4:$AE$442,E$1,0)),"")</f>
        <v/>
      </c>
      <c r="F247" s="1418" t="str">
        <f>IFERROR(IF(VLOOKUP($A247,Industry!$A$4:$AE$442,F$1,0)=0,"",VLOOKUP($A247,Industry!$A$4:$AE$442,F$1,0)),"")</f>
        <v/>
      </c>
      <c r="G247" s="1418" t="str">
        <f>IFERROR(IF(VLOOKUP($A247,Industry!$A$4:$AE$442,G$1,0)=0,"",VLOOKUP($A247,Industry!$A$4:$AE$442,G$1,0)),"")</f>
        <v/>
      </c>
      <c r="H247" s="1418" t="str">
        <f>IFERROR(IF(VLOOKUP($A247,Industry!$A$4:$AE$442,H$1,0)=0,"",VLOOKUP($A247,Industry!$A$4:$AE$442,H$1,0)),"")</f>
        <v/>
      </c>
      <c r="I247" s="1418" t="str">
        <f>IFERROR(IF(VLOOKUP($A247,Industry!$A$4:$AE$442,I$1,0)=0,"",VLOOKUP($A247,Industry!$A$4:$AE$442,I$1,0)),"")</f>
        <v/>
      </c>
      <c r="J247" s="1418" t="str">
        <f>IFERROR(IF(VLOOKUP($A247,Industry!$A$4:$AE$442,J$1,0)=0,"",VLOOKUP($A247,Industry!$A$4:$AE$442,J$1,0)),"")</f>
        <v/>
      </c>
      <c r="K247" s="1418" t="str">
        <f>IFERROR(IF(VLOOKUP($A247,Industry!$A$4:$AE$442,K$1,0)=0,"",VLOOKUP($A247,Industry!$A$4:$AE$442,K$1,0)),"")</f>
        <v/>
      </c>
      <c r="L247" s="1418" t="str">
        <f>IFERROR(IF(VLOOKUP($A247,Industry!$A$4:$AE$442,L$1,0)=0,"",VLOOKUP($A247,Industry!$A$4:$AE$442,L$1,0)),"")</f>
        <v/>
      </c>
      <c r="M247" s="1418" t="str">
        <f>IFERROR(IF(VLOOKUP($A247,Industry!$A$4:$AE$442,M$1,0)=0,"",VLOOKUP($A247,Industry!$A$4:$AE$442,M$1,0)),"")</f>
        <v/>
      </c>
      <c r="N247" s="1418" t="str">
        <f>IFERROR(IF(VLOOKUP($A247,Industry!$A$4:$AE$442,N$1,0)=0,"",VLOOKUP($A247,Industry!$A$4:$AE$442,N$1,0)),"")</f>
        <v/>
      </c>
      <c r="O247" s="1418" t="str">
        <f>IFERROR(IF(VLOOKUP($A247,Industry!$A$4:$AE$442,O$1,0)=0,"",VLOOKUP($A247,Industry!$A$4:$AE$442,O$1,0)),"")</f>
        <v/>
      </c>
      <c r="P247" s="1418" t="str">
        <f>IFERROR(IF(VLOOKUP($A247,Industry!$A$4:$AE$442,P$1,0)=0,"",VLOOKUP($A247,Industry!$A$4:$AE$442,P$1,0)),"")</f>
        <v/>
      </c>
      <c r="Q247" s="1418" t="str">
        <f>IFERROR(IF(VLOOKUP($A247,Industry!$A$4:$AE$442,Q$1,0)=0,"",VLOOKUP($A247,Industry!$A$4:$AE$442,Q$1,0)),"")</f>
        <v/>
      </c>
    </row>
    <row r="248" spans="1:17">
      <c r="A248" s="30" t="s">
        <v>640</v>
      </c>
      <c r="B248" s="1290" t="s">
        <v>1080</v>
      </c>
      <c r="C248" s="1420" t="str">
        <f>IFERROR(IF(VLOOKUP($A248,Industry!$A$4:$AE$442,C$1,0)=0,"",VLOOKUP($A248,Industry!$A$4:$AE$442,C$1,0)),"")</f>
        <v>ktoe</v>
      </c>
      <c r="D248" s="1418" t="str">
        <f>IFERROR(IF(VLOOKUP($A248,Industry!$A$4:$AE$442,D$1,0)=0,"",VLOOKUP($A248,Industry!$A$4:$AE$442,D$1,0)),"")</f>
        <v/>
      </c>
      <c r="E248" s="1418" t="str">
        <f>IFERROR(IF(VLOOKUP($A248,Industry!$A$4:$AE$442,E$1,0)=0,"",VLOOKUP($A248,Industry!$A$4:$AE$442,E$1,0)),"")</f>
        <v/>
      </c>
      <c r="F248" s="1418" t="str">
        <f>IFERROR(IF(VLOOKUP($A248,Industry!$A$4:$AE$442,F$1,0)=0,"",VLOOKUP($A248,Industry!$A$4:$AE$442,F$1,0)),"")</f>
        <v/>
      </c>
      <c r="G248" s="1418" t="str">
        <f>IFERROR(IF(VLOOKUP($A248,Industry!$A$4:$AE$442,G$1,0)=0,"",VLOOKUP($A248,Industry!$A$4:$AE$442,G$1,0)),"")</f>
        <v/>
      </c>
      <c r="H248" s="1418" t="str">
        <f>IFERROR(IF(VLOOKUP($A248,Industry!$A$4:$AE$442,H$1,0)=0,"",VLOOKUP($A248,Industry!$A$4:$AE$442,H$1,0)),"")</f>
        <v/>
      </c>
      <c r="I248" s="1418" t="str">
        <f>IFERROR(IF(VLOOKUP($A248,Industry!$A$4:$AE$442,I$1,0)=0,"",VLOOKUP($A248,Industry!$A$4:$AE$442,I$1,0)),"")</f>
        <v/>
      </c>
      <c r="J248" s="1418" t="str">
        <f>IFERROR(IF(VLOOKUP($A248,Industry!$A$4:$AE$442,J$1,0)=0,"",VLOOKUP($A248,Industry!$A$4:$AE$442,J$1,0)),"")</f>
        <v/>
      </c>
      <c r="K248" s="1418" t="str">
        <f>IFERROR(IF(VLOOKUP($A248,Industry!$A$4:$AE$442,K$1,0)=0,"",VLOOKUP($A248,Industry!$A$4:$AE$442,K$1,0)),"")</f>
        <v/>
      </c>
      <c r="L248" s="1418" t="str">
        <f>IFERROR(IF(VLOOKUP($A248,Industry!$A$4:$AE$442,L$1,0)=0,"",VLOOKUP($A248,Industry!$A$4:$AE$442,L$1,0)),"")</f>
        <v/>
      </c>
      <c r="M248" s="1418" t="str">
        <f>IFERROR(IF(VLOOKUP($A248,Industry!$A$4:$AE$442,M$1,0)=0,"",VLOOKUP($A248,Industry!$A$4:$AE$442,M$1,0)),"")</f>
        <v/>
      </c>
      <c r="N248" s="1418" t="str">
        <f>IFERROR(IF(VLOOKUP($A248,Industry!$A$4:$AE$442,N$1,0)=0,"",VLOOKUP($A248,Industry!$A$4:$AE$442,N$1,0)),"")</f>
        <v/>
      </c>
      <c r="O248" s="1418" t="str">
        <f>IFERROR(IF(VLOOKUP($A248,Industry!$A$4:$AE$442,O$1,0)=0,"",VLOOKUP($A248,Industry!$A$4:$AE$442,O$1,0)),"")</f>
        <v/>
      </c>
      <c r="P248" s="1418" t="str">
        <f>IFERROR(IF(VLOOKUP($A248,Industry!$A$4:$AE$442,P$1,0)=0,"",VLOOKUP($A248,Industry!$A$4:$AE$442,P$1,0)),"")</f>
        <v/>
      </c>
      <c r="Q248" s="1418" t="str">
        <f>IFERROR(IF(VLOOKUP($A248,Industry!$A$4:$AE$442,Q$1,0)=0,"",VLOOKUP($A248,Industry!$A$4:$AE$442,Q$1,0)),"")</f>
        <v/>
      </c>
    </row>
    <row r="249" spans="1:17">
      <c r="A249" s="30" t="s">
        <v>641</v>
      </c>
      <c r="B249" s="1290" t="s">
        <v>1080</v>
      </c>
      <c r="C249" s="1420" t="str">
        <f>IFERROR(IF(VLOOKUP($A249,Industry!$A$4:$AE$442,C$1,0)=0,"",VLOOKUP($A249,Industry!$A$4:$AE$442,C$1,0)),"")</f>
        <v>ktoe</v>
      </c>
      <c r="D249" s="1418" t="str">
        <f>IFERROR(IF(VLOOKUP($A249,Industry!$A$4:$AE$442,D$1,0)=0,"",VLOOKUP($A249,Industry!$A$4:$AE$442,D$1,0)),"")</f>
        <v/>
      </c>
      <c r="E249" s="1418" t="str">
        <f>IFERROR(IF(VLOOKUP($A249,Industry!$A$4:$AE$442,E$1,0)=0,"",VLOOKUP($A249,Industry!$A$4:$AE$442,E$1,0)),"")</f>
        <v/>
      </c>
      <c r="F249" s="1418" t="str">
        <f>IFERROR(IF(VLOOKUP($A249,Industry!$A$4:$AE$442,F$1,0)=0,"",VLOOKUP($A249,Industry!$A$4:$AE$442,F$1,0)),"")</f>
        <v/>
      </c>
      <c r="G249" s="1418" t="str">
        <f>IFERROR(IF(VLOOKUP($A249,Industry!$A$4:$AE$442,G$1,0)=0,"",VLOOKUP($A249,Industry!$A$4:$AE$442,G$1,0)),"")</f>
        <v/>
      </c>
      <c r="H249" s="1418" t="str">
        <f>IFERROR(IF(VLOOKUP($A249,Industry!$A$4:$AE$442,H$1,0)=0,"",VLOOKUP($A249,Industry!$A$4:$AE$442,H$1,0)),"")</f>
        <v/>
      </c>
      <c r="I249" s="1418" t="str">
        <f>IFERROR(IF(VLOOKUP($A249,Industry!$A$4:$AE$442,I$1,0)=0,"",VLOOKUP($A249,Industry!$A$4:$AE$442,I$1,0)),"")</f>
        <v/>
      </c>
      <c r="J249" s="1418" t="str">
        <f>IFERROR(IF(VLOOKUP($A249,Industry!$A$4:$AE$442,J$1,0)=0,"",VLOOKUP($A249,Industry!$A$4:$AE$442,J$1,0)),"")</f>
        <v/>
      </c>
      <c r="K249" s="1418" t="str">
        <f>IFERROR(IF(VLOOKUP($A249,Industry!$A$4:$AE$442,K$1,0)=0,"",VLOOKUP($A249,Industry!$A$4:$AE$442,K$1,0)),"")</f>
        <v/>
      </c>
      <c r="L249" s="1418" t="str">
        <f>IFERROR(IF(VLOOKUP($A249,Industry!$A$4:$AE$442,L$1,0)=0,"",VLOOKUP($A249,Industry!$A$4:$AE$442,L$1,0)),"")</f>
        <v/>
      </c>
      <c r="M249" s="1418" t="str">
        <f>IFERROR(IF(VLOOKUP($A249,Industry!$A$4:$AE$442,M$1,0)=0,"",VLOOKUP($A249,Industry!$A$4:$AE$442,M$1,0)),"")</f>
        <v/>
      </c>
      <c r="N249" s="1418" t="str">
        <f>IFERROR(IF(VLOOKUP($A249,Industry!$A$4:$AE$442,N$1,0)=0,"",VLOOKUP($A249,Industry!$A$4:$AE$442,N$1,0)),"")</f>
        <v/>
      </c>
      <c r="O249" s="1418" t="str">
        <f>IFERROR(IF(VLOOKUP($A249,Industry!$A$4:$AE$442,O$1,0)=0,"",VLOOKUP($A249,Industry!$A$4:$AE$442,O$1,0)),"")</f>
        <v/>
      </c>
      <c r="P249" s="1418" t="str">
        <f>IFERROR(IF(VLOOKUP($A249,Industry!$A$4:$AE$442,P$1,0)=0,"",VLOOKUP($A249,Industry!$A$4:$AE$442,P$1,0)),"")</f>
        <v/>
      </c>
      <c r="Q249" s="1418" t="str">
        <f>IFERROR(IF(VLOOKUP($A249,Industry!$A$4:$AE$442,Q$1,0)=0,"",VLOOKUP($A249,Industry!$A$4:$AE$442,Q$1,0)),"")</f>
        <v/>
      </c>
    </row>
    <row r="250" spans="1:17">
      <c r="A250" s="30" t="s">
        <v>2307</v>
      </c>
      <c r="B250" s="1290" t="s">
        <v>1080</v>
      </c>
      <c r="C250" s="1420" t="str">
        <f>IFERROR(IF(VLOOKUP($A250,Industry!$A$4:$AE$442,C$1,0)=0,"",VLOOKUP($A250,Industry!$A$4:$AE$442,C$1,0)),"")</f>
        <v>ktoe</v>
      </c>
      <c r="D250" s="1418" t="str">
        <f>IFERROR(IF(VLOOKUP($A250,Industry!$A$4:$AE$442,D$1,0)=0,"",VLOOKUP($A250,Industry!$A$4:$AE$442,D$1,0)),"")</f>
        <v/>
      </c>
      <c r="E250" s="1418" t="str">
        <f>IFERROR(IF(VLOOKUP($A250,Industry!$A$4:$AE$442,E$1,0)=0,"",VLOOKUP($A250,Industry!$A$4:$AE$442,E$1,0)),"")</f>
        <v/>
      </c>
      <c r="F250" s="1418" t="str">
        <f>IFERROR(IF(VLOOKUP($A250,Industry!$A$4:$AE$442,F$1,0)=0,"",VLOOKUP($A250,Industry!$A$4:$AE$442,F$1,0)),"")</f>
        <v/>
      </c>
      <c r="G250" s="1418" t="str">
        <f>IFERROR(IF(VLOOKUP($A250,Industry!$A$4:$AE$442,G$1,0)=0,"",VLOOKUP($A250,Industry!$A$4:$AE$442,G$1,0)),"")</f>
        <v/>
      </c>
      <c r="H250" s="1418" t="str">
        <f>IFERROR(IF(VLOOKUP($A250,Industry!$A$4:$AE$442,H$1,0)=0,"",VLOOKUP($A250,Industry!$A$4:$AE$442,H$1,0)),"")</f>
        <v/>
      </c>
      <c r="I250" s="1418" t="str">
        <f>IFERROR(IF(VLOOKUP($A250,Industry!$A$4:$AE$442,I$1,0)=0,"",VLOOKUP($A250,Industry!$A$4:$AE$442,I$1,0)),"")</f>
        <v/>
      </c>
      <c r="J250" s="1418" t="str">
        <f>IFERROR(IF(VLOOKUP($A250,Industry!$A$4:$AE$442,J$1,0)=0,"",VLOOKUP($A250,Industry!$A$4:$AE$442,J$1,0)),"")</f>
        <v/>
      </c>
      <c r="K250" s="1418" t="str">
        <f>IFERROR(IF(VLOOKUP($A250,Industry!$A$4:$AE$442,K$1,0)=0,"",VLOOKUP($A250,Industry!$A$4:$AE$442,K$1,0)),"")</f>
        <v/>
      </c>
      <c r="L250" s="1418" t="str">
        <f>IFERROR(IF(VLOOKUP($A250,Industry!$A$4:$AE$442,L$1,0)=0,"",VLOOKUP($A250,Industry!$A$4:$AE$442,L$1,0)),"")</f>
        <v/>
      </c>
      <c r="M250" s="1418" t="str">
        <f>IFERROR(IF(VLOOKUP($A250,Industry!$A$4:$AE$442,M$1,0)=0,"",VLOOKUP($A250,Industry!$A$4:$AE$442,M$1,0)),"")</f>
        <v/>
      </c>
      <c r="N250" s="1418" t="str">
        <f>IFERROR(IF(VLOOKUP($A250,Industry!$A$4:$AE$442,N$1,0)=0,"",VLOOKUP($A250,Industry!$A$4:$AE$442,N$1,0)),"")</f>
        <v/>
      </c>
      <c r="O250" s="1418" t="str">
        <f>IFERROR(IF(VLOOKUP($A250,Industry!$A$4:$AE$442,O$1,0)=0,"",VLOOKUP($A250,Industry!$A$4:$AE$442,O$1,0)),"")</f>
        <v/>
      </c>
      <c r="P250" s="1418" t="str">
        <f>IFERROR(IF(VLOOKUP($A250,Industry!$A$4:$AE$442,P$1,0)=0,"",VLOOKUP($A250,Industry!$A$4:$AE$442,P$1,0)),"")</f>
        <v/>
      </c>
      <c r="Q250" s="1418" t="str">
        <f>IFERROR(IF(VLOOKUP($A250,Industry!$A$4:$AE$442,Q$1,0)=0,"",VLOOKUP($A250,Industry!$A$4:$AE$442,Q$1,0)),"")</f>
        <v/>
      </c>
    </row>
    <row r="251" spans="1:17">
      <c r="A251" s="2" t="s">
        <v>442</v>
      </c>
      <c r="B251" s="1290" t="s">
        <v>1080</v>
      </c>
      <c r="C251" s="1420" t="str">
        <f>IFERROR(IF(VLOOKUP($A251,Industry!$A$4:$AE$442,C$1,0)=0,"",VLOOKUP($A251,Industry!$A$4:$AE$442,C$1,0)),"")</f>
        <v>ktoe</v>
      </c>
      <c r="D251" s="1418" t="str">
        <f>IFERROR(IF(VLOOKUP($A251,Industry!$A$4:$AE$442,D$1,0)=0,"",VLOOKUP($A251,Industry!$A$4:$AE$442,D$1,0)),"")</f>
        <v/>
      </c>
      <c r="E251" s="1418" t="str">
        <f>IFERROR(IF(VLOOKUP($A251,Industry!$A$4:$AE$442,E$1,0)=0,"",VLOOKUP($A251,Industry!$A$4:$AE$442,E$1,0)),"")</f>
        <v/>
      </c>
      <c r="F251" s="1418" t="str">
        <f>IFERROR(IF(VLOOKUP($A251,Industry!$A$4:$AE$442,F$1,0)=0,"",VLOOKUP($A251,Industry!$A$4:$AE$442,F$1,0)),"")</f>
        <v/>
      </c>
      <c r="G251" s="1418" t="str">
        <f>IFERROR(IF(VLOOKUP($A251,Industry!$A$4:$AE$442,G$1,0)=0,"",VLOOKUP($A251,Industry!$A$4:$AE$442,G$1,0)),"")</f>
        <v/>
      </c>
      <c r="H251" s="1418" t="str">
        <f>IFERROR(IF(VLOOKUP($A251,Industry!$A$4:$AE$442,H$1,0)=0,"",VLOOKUP($A251,Industry!$A$4:$AE$442,H$1,0)),"")</f>
        <v/>
      </c>
      <c r="I251" s="1418" t="str">
        <f>IFERROR(IF(VLOOKUP($A251,Industry!$A$4:$AE$442,I$1,0)=0,"",VLOOKUP($A251,Industry!$A$4:$AE$442,I$1,0)),"")</f>
        <v/>
      </c>
      <c r="J251" s="1418" t="str">
        <f>IFERROR(IF(VLOOKUP($A251,Industry!$A$4:$AE$442,J$1,0)=0,"",VLOOKUP($A251,Industry!$A$4:$AE$442,J$1,0)),"")</f>
        <v/>
      </c>
      <c r="K251" s="1418" t="str">
        <f>IFERROR(IF(VLOOKUP($A251,Industry!$A$4:$AE$442,K$1,0)=0,"",VLOOKUP($A251,Industry!$A$4:$AE$442,K$1,0)),"")</f>
        <v/>
      </c>
      <c r="L251" s="1418" t="str">
        <f>IFERROR(IF(VLOOKUP($A251,Industry!$A$4:$AE$442,L$1,0)=0,"",VLOOKUP($A251,Industry!$A$4:$AE$442,L$1,0)),"")</f>
        <v/>
      </c>
      <c r="M251" s="1418" t="str">
        <f>IFERROR(IF(VLOOKUP($A251,Industry!$A$4:$AE$442,M$1,0)=0,"",VLOOKUP($A251,Industry!$A$4:$AE$442,M$1,0)),"")</f>
        <v/>
      </c>
      <c r="N251" s="1418" t="str">
        <f>IFERROR(IF(VLOOKUP($A251,Industry!$A$4:$AE$442,N$1,0)=0,"",VLOOKUP($A251,Industry!$A$4:$AE$442,N$1,0)),"")</f>
        <v/>
      </c>
      <c r="O251" s="1418" t="str">
        <f>IFERROR(IF(VLOOKUP($A251,Industry!$A$4:$AE$442,O$1,0)=0,"",VLOOKUP($A251,Industry!$A$4:$AE$442,O$1,0)),"")</f>
        <v/>
      </c>
      <c r="P251" s="1418" t="str">
        <f>IFERROR(IF(VLOOKUP($A251,Industry!$A$4:$AE$442,P$1,0)=0,"",VLOOKUP($A251,Industry!$A$4:$AE$442,P$1,0)),"")</f>
        <v/>
      </c>
      <c r="Q251" s="1418" t="str">
        <f>IFERROR(IF(VLOOKUP($A251,Industry!$A$4:$AE$442,Q$1,0)=0,"",VLOOKUP($A251,Industry!$A$4:$AE$442,Q$1,0)),"")</f>
        <v/>
      </c>
    </row>
    <row r="252" spans="1:17">
      <c r="A252" s="22" t="s">
        <v>552</v>
      </c>
      <c r="B252" s="1290" t="s">
        <v>1080</v>
      </c>
      <c r="C252" s="1420" t="str">
        <f>IFERROR(IF(VLOOKUP($A252,Industry!$A$4:$AE$442,C$1,0)=0,"",VLOOKUP($A252,Industry!$A$4:$AE$442,C$1,0)),"")</f>
        <v>ktoe</v>
      </c>
      <c r="D252" s="1418" t="str">
        <f>IFERROR(IF(VLOOKUP($A252,Industry!$A$4:$AE$442,D$1,0)=0,"",VLOOKUP($A252,Industry!$A$4:$AE$442,D$1,0)),"")</f>
        <v/>
      </c>
      <c r="E252" s="1418" t="str">
        <f>IFERROR(IF(VLOOKUP($A252,Industry!$A$4:$AE$442,E$1,0)=0,"",VLOOKUP($A252,Industry!$A$4:$AE$442,E$1,0)),"")</f>
        <v/>
      </c>
      <c r="F252" s="1418" t="str">
        <f>IFERROR(IF(VLOOKUP($A252,Industry!$A$4:$AE$442,F$1,0)=0,"",VLOOKUP($A252,Industry!$A$4:$AE$442,F$1,0)),"")</f>
        <v/>
      </c>
      <c r="G252" s="1418" t="str">
        <f>IFERROR(IF(VLOOKUP($A252,Industry!$A$4:$AE$442,G$1,0)=0,"",VLOOKUP($A252,Industry!$A$4:$AE$442,G$1,0)),"")</f>
        <v/>
      </c>
      <c r="H252" s="1418" t="str">
        <f>IFERROR(IF(VLOOKUP($A252,Industry!$A$4:$AE$442,H$1,0)=0,"",VLOOKUP($A252,Industry!$A$4:$AE$442,H$1,0)),"")</f>
        <v/>
      </c>
      <c r="I252" s="1418" t="str">
        <f>IFERROR(IF(VLOOKUP($A252,Industry!$A$4:$AE$442,I$1,0)=0,"",VLOOKUP($A252,Industry!$A$4:$AE$442,I$1,0)),"")</f>
        <v/>
      </c>
      <c r="J252" s="1418" t="str">
        <f>IFERROR(IF(VLOOKUP($A252,Industry!$A$4:$AE$442,J$1,0)=0,"",VLOOKUP($A252,Industry!$A$4:$AE$442,J$1,0)),"")</f>
        <v/>
      </c>
      <c r="K252" s="1418" t="str">
        <f>IFERROR(IF(VLOOKUP($A252,Industry!$A$4:$AE$442,K$1,0)=0,"",VLOOKUP($A252,Industry!$A$4:$AE$442,K$1,0)),"")</f>
        <v/>
      </c>
      <c r="L252" s="1418" t="str">
        <f>IFERROR(IF(VLOOKUP($A252,Industry!$A$4:$AE$442,L$1,0)=0,"",VLOOKUP($A252,Industry!$A$4:$AE$442,L$1,0)),"")</f>
        <v/>
      </c>
      <c r="M252" s="1418" t="str">
        <f>IFERROR(IF(VLOOKUP($A252,Industry!$A$4:$AE$442,M$1,0)=0,"",VLOOKUP($A252,Industry!$A$4:$AE$442,M$1,0)),"")</f>
        <v/>
      </c>
      <c r="N252" s="1418" t="str">
        <f>IFERROR(IF(VLOOKUP($A252,Industry!$A$4:$AE$442,N$1,0)=0,"",VLOOKUP($A252,Industry!$A$4:$AE$442,N$1,0)),"")</f>
        <v/>
      </c>
      <c r="O252" s="1418" t="str">
        <f>IFERROR(IF(VLOOKUP($A252,Industry!$A$4:$AE$442,O$1,0)=0,"",VLOOKUP($A252,Industry!$A$4:$AE$442,O$1,0)),"")</f>
        <v/>
      </c>
      <c r="P252" s="1418" t="str">
        <f>IFERROR(IF(VLOOKUP($A252,Industry!$A$4:$AE$442,P$1,0)=0,"",VLOOKUP($A252,Industry!$A$4:$AE$442,P$1,0)),"")</f>
        <v/>
      </c>
      <c r="Q252" s="1418" t="str">
        <f>IFERROR(IF(VLOOKUP($A252,Industry!$A$4:$AE$442,Q$1,0)=0,"",VLOOKUP($A252,Industry!$A$4:$AE$442,Q$1,0)),"")</f>
        <v/>
      </c>
    </row>
    <row r="253" spans="1:17">
      <c r="A253" s="30" t="s">
        <v>1069</v>
      </c>
      <c r="B253" s="1290" t="s">
        <v>1080</v>
      </c>
      <c r="C253" s="1420" t="str">
        <f>IFERROR(IF(VLOOKUP($A253,Industry!$A$4:$AE$442,C$1,0)=0,"",VLOOKUP($A253,Industry!$A$4:$AE$442,C$1,0)),"")</f>
        <v>ktoe</v>
      </c>
      <c r="D253" s="1418" t="str">
        <f>IFERROR(IF(VLOOKUP($A253,Industry!$A$4:$AE$442,D$1,0)=0,"",VLOOKUP($A253,Industry!$A$4:$AE$442,D$1,0)),"")</f>
        <v/>
      </c>
      <c r="E253" s="1418" t="str">
        <f>IFERROR(IF(VLOOKUP($A253,Industry!$A$4:$AE$442,E$1,0)=0,"",VLOOKUP($A253,Industry!$A$4:$AE$442,E$1,0)),"")</f>
        <v/>
      </c>
      <c r="F253" s="1418" t="str">
        <f>IFERROR(IF(VLOOKUP($A253,Industry!$A$4:$AE$442,F$1,0)=0,"",VLOOKUP($A253,Industry!$A$4:$AE$442,F$1,0)),"")</f>
        <v/>
      </c>
      <c r="G253" s="1418" t="str">
        <f>IFERROR(IF(VLOOKUP($A253,Industry!$A$4:$AE$442,G$1,0)=0,"",VLOOKUP($A253,Industry!$A$4:$AE$442,G$1,0)),"")</f>
        <v/>
      </c>
      <c r="H253" s="1418" t="str">
        <f>IFERROR(IF(VLOOKUP($A253,Industry!$A$4:$AE$442,H$1,0)=0,"",VLOOKUP($A253,Industry!$A$4:$AE$442,H$1,0)),"")</f>
        <v/>
      </c>
      <c r="I253" s="1418" t="str">
        <f>IFERROR(IF(VLOOKUP($A253,Industry!$A$4:$AE$442,I$1,0)=0,"",VLOOKUP($A253,Industry!$A$4:$AE$442,I$1,0)),"")</f>
        <v/>
      </c>
      <c r="J253" s="1418" t="str">
        <f>IFERROR(IF(VLOOKUP($A253,Industry!$A$4:$AE$442,J$1,0)=0,"",VLOOKUP($A253,Industry!$A$4:$AE$442,J$1,0)),"")</f>
        <v/>
      </c>
      <c r="K253" s="1418" t="str">
        <f>IFERROR(IF(VLOOKUP($A253,Industry!$A$4:$AE$442,K$1,0)=0,"",VLOOKUP($A253,Industry!$A$4:$AE$442,K$1,0)),"")</f>
        <v/>
      </c>
      <c r="L253" s="1418" t="str">
        <f>IFERROR(IF(VLOOKUP($A253,Industry!$A$4:$AE$442,L$1,0)=0,"",VLOOKUP($A253,Industry!$A$4:$AE$442,L$1,0)),"")</f>
        <v/>
      </c>
      <c r="M253" s="1418" t="str">
        <f>IFERROR(IF(VLOOKUP($A253,Industry!$A$4:$AE$442,M$1,0)=0,"",VLOOKUP($A253,Industry!$A$4:$AE$442,M$1,0)),"")</f>
        <v/>
      </c>
      <c r="N253" s="1418" t="str">
        <f>IFERROR(IF(VLOOKUP($A253,Industry!$A$4:$AE$442,N$1,0)=0,"",VLOOKUP($A253,Industry!$A$4:$AE$442,N$1,0)),"")</f>
        <v/>
      </c>
      <c r="O253" s="1418" t="str">
        <f>IFERROR(IF(VLOOKUP($A253,Industry!$A$4:$AE$442,O$1,0)=0,"",VLOOKUP($A253,Industry!$A$4:$AE$442,O$1,0)),"")</f>
        <v/>
      </c>
      <c r="P253" s="1418" t="str">
        <f>IFERROR(IF(VLOOKUP($A253,Industry!$A$4:$AE$442,P$1,0)=0,"",VLOOKUP($A253,Industry!$A$4:$AE$442,P$1,0)),"")</f>
        <v/>
      </c>
      <c r="Q253" s="1418" t="str">
        <f>IFERROR(IF(VLOOKUP($A253,Industry!$A$4:$AE$442,Q$1,0)=0,"",VLOOKUP($A253,Industry!$A$4:$AE$442,Q$1,0)),"")</f>
        <v/>
      </c>
    </row>
    <row r="254" spans="1:17">
      <c r="A254" s="30" t="s">
        <v>1070</v>
      </c>
      <c r="B254" s="1290" t="s">
        <v>1080</v>
      </c>
      <c r="C254" s="1420" t="str">
        <f>IFERROR(IF(VLOOKUP($A254,Industry!$A$4:$AE$442,C$1,0)=0,"",VLOOKUP($A254,Industry!$A$4:$AE$442,C$1,0)),"")</f>
        <v>ktoe</v>
      </c>
      <c r="D254" s="1418" t="str">
        <f>IFERROR(IF(VLOOKUP($A254,Industry!$A$4:$AE$442,D$1,0)=0,"",VLOOKUP($A254,Industry!$A$4:$AE$442,D$1,0)),"")</f>
        <v/>
      </c>
      <c r="E254" s="1418" t="str">
        <f>IFERROR(IF(VLOOKUP($A254,Industry!$A$4:$AE$442,E$1,0)=0,"",VLOOKUP($A254,Industry!$A$4:$AE$442,E$1,0)),"")</f>
        <v/>
      </c>
      <c r="F254" s="1418" t="str">
        <f>IFERROR(IF(VLOOKUP($A254,Industry!$A$4:$AE$442,F$1,0)=0,"",VLOOKUP($A254,Industry!$A$4:$AE$442,F$1,0)),"")</f>
        <v/>
      </c>
      <c r="G254" s="1418" t="str">
        <f>IFERROR(IF(VLOOKUP($A254,Industry!$A$4:$AE$442,G$1,0)=0,"",VLOOKUP($A254,Industry!$A$4:$AE$442,G$1,0)),"")</f>
        <v/>
      </c>
      <c r="H254" s="1418" t="str">
        <f>IFERROR(IF(VLOOKUP($A254,Industry!$A$4:$AE$442,H$1,0)=0,"",VLOOKUP($A254,Industry!$A$4:$AE$442,H$1,0)),"")</f>
        <v/>
      </c>
      <c r="I254" s="1418" t="str">
        <f>IFERROR(IF(VLOOKUP($A254,Industry!$A$4:$AE$442,I$1,0)=0,"",VLOOKUP($A254,Industry!$A$4:$AE$442,I$1,0)),"")</f>
        <v/>
      </c>
      <c r="J254" s="1418" t="str">
        <f>IFERROR(IF(VLOOKUP($A254,Industry!$A$4:$AE$442,J$1,0)=0,"",VLOOKUP($A254,Industry!$A$4:$AE$442,J$1,0)),"")</f>
        <v/>
      </c>
      <c r="K254" s="1418" t="str">
        <f>IFERROR(IF(VLOOKUP($A254,Industry!$A$4:$AE$442,K$1,0)=0,"",VLOOKUP($A254,Industry!$A$4:$AE$442,K$1,0)),"")</f>
        <v/>
      </c>
      <c r="L254" s="1418" t="str">
        <f>IFERROR(IF(VLOOKUP($A254,Industry!$A$4:$AE$442,L$1,0)=0,"",VLOOKUP($A254,Industry!$A$4:$AE$442,L$1,0)),"")</f>
        <v/>
      </c>
      <c r="M254" s="1418" t="str">
        <f>IFERROR(IF(VLOOKUP($A254,Industry!$A$4:$AE$442,M$1,0)=0,"",VLOOKUP($A254,Industry!$A$4:$AE$442,M$1,0)),"")</f>
        <v/>
      </c>
      <c r="N254" s="1418" t="str">
        <f>IFERROR(IF(VLOOKUP($A254,Industry!$A$4:$AE$442,N$1,0)=0,"",VLOOKUP($A254,Industry!$A$4:$AE$442,N$1,0)),"")</f>
        <v/>
      </c>
      <c r="O254" s="1418" t="str">
        <f>IFERROR(IF(VLOOKUP($A254,Industry!$A$4:$AE$442,O$1,0)=0,"",VLOOKUP($A254,Industry!$A$4:$AE$442,O$1,0)),"")</f>
        <v/>
      </c>
      <c r="P254" s="1418" t="str">
        <f>IFERROR(IF(VLOOKUP($A254,Industry!$A$4:$AE$442,P$1,0)=0,"",VLOOKUP($A254,Industry!$A$4:$AE$442,P$1,0)),"")</f>
        <v/>
      </c>
      <c r="Q254" s="1418" t="str">
        <f>IFERROR(IF(VLOOKUP($A254,Industry!$A$4:$AE$442,Q$1,0)=0,"",VLOOKUP($A254,Industry!$A$4:$AE$442,Q$1,0)),"")</f>
        <v/>
      </c>
    </row>
    <row r="255" spans="1:17">
      <c r="A255" s="30" t="s">
        <v>1071</v>
      </c>
      <c r="B255" s="1290" t="s">
        <v>1080</v>
      </c>
      <c r="C255" s="1420" t="str">
        <f>IFERROR(IF(VLOOKUP($A255,Industry!$A$4:$AE$442,C$1,0)=0,"",VLOOKUP($A255,Industry!$A$4:$AE$442,C$1,0)),"")</f>
        <v>ktoe</v>
      </c>
      <c r="D255" s="1418" t="str">
        <f>IFERROR(IF(VLOOKUP($A255,Industry!$A$4:$AE$442,D$1,0)=0,"",VLOOKUP($A255,Industry!$A$4:$AE$442,D$1,0)),"")</f>
        <v/>
      </c>
      <c r="E255" s="1418" t="str">
        <f>IFERROR(IF(VLOOKUP($A255,Industry!$A$4:$AE$442,E$1,0)=0,"",VLOOKUP($A255,Industry!$A$4:$AE$442,E$1,0)),"")</f>
        <v/>
      </c>
      <c r="F255" s="1418" t="str">
        <f>IFERROR(IF(VLOOKUP($A255,Industry!$A$4:$AE$442,F$1,0)=0,"",VLOOKUP($A255,Industry!$A$4:$AE$442,F$1,0)),"")</f>
        <v/>
      </c>
      <c r="G255" s="1418" t="str">
        <f>IFERROR(IF(VLOOKUP($A255,Industry!$A$4:$AE$442,G$1,0)=0,"",VLOOKUP($A255,Industry!$A$4:$AE$442,G$1,0)),"")</f>
        <v/>
      </c>
      <c r="H255" s="1418" t="str">
        <f>IFERROR(IF(VLOOKUP($A255,Industry!$A$4:$AE$442,H$1,0)=0,"",VLOOKUP($A255,Industry!$A$4:$AE$442,H$1,0)),"")</f>
        <v/>
      </c>
      <c r="I255" s="1418" t="str">
        <f>IFERROR(IF(VLOOKUP($A255,Industry!$A$4:$AE$442,I$1,0)=0,"",VLOOKUP($A255,Industry!$A$4:$AE$442,I$1,0)),"")</f>
        <v/>
      </c>
      <c r="J255" s="1418" t="str">
        <f>IFERROR(IF(VLOOKUP($A255,Industry!$A$4:$AE$442,J$1,0)=0,"",VLOOKUP($A255,Industry!$A$4:$AE$442,J$1,0)),"")</f>
        <v/>
      </c>
      <c r="K255" s="1418" t="str">
        <f>IFERROR(IF(VLOOKUP($A255,Industry!$A$4:$AE$442,K$1,0)=0,"",VLOOKUP($A255,Industry!$A$4:$AE$442,K$1,0)),"")</f>
        <v/>
      </c>
      <c r="L255" s="1418" t="str">
        <f>IFERROR(IF(VLOOKUP($A255,Industry!$A$4:$AE$442,L$1,0)=0,"",VLOOKUP($A255,Industry!$A$4:$AE$442,L$1,0)),"")</f>
        <v/>
      </c>
      <c r="M255" s="1418" t="str">
        <f>IFERROR(IF(VLOOKUP($A255,Industry!$A$4:$AE$442,M$1,0)=0,"",VLOOKUP($A255,Industry!$A$4:$AE$442,M$1,0)),"")</f>
        <v/>
      </c>
      <c r="N255" s="1418" t="str">
        <f>IFERROR(IF(VLOOKUP($A255,Industry!$A$4:$AE$442,N$1,0)=0,"",VLOOKUP($A255,Industry!$A$4:$AE$442,N$1,0)),"")</f>
        <v/>
      </c>
      <c r="O255" s="1418" t="str">
        <f>IFERROR(IF(VLOOKUP($A255,Industry!$A$4:$AE$442,O$1,0)=0,"",VLOOKUP($A255,Industry!$A$4:$AE$442,O$1,0)),"")</f>
        <v/>
      </c>
      <c r="P255" s="1418" t="str">
        <f>IFERROR(IF(VLOOKUP($A255,Industry!$A$4:$AE$442,P$1,0)=0,"",VLOOKUP($A255,Industry!$A$4:$AE$442,P$1,0)),"")</f>
        <v/>
      </c>
      <c r="Q255" s="1418" t="str">
        <f>IFERROR(IF(VLOOKUP($A255,Industry!$A$4:$AE$442,Q$1,0)=0,"",VLOOKUP($A255,Industry!$A$4:$AE$442,Q$1,0)),"")</f>
        <v/>
      </c>
    </row>
    <row r="256" spans="1:17">
      <c r="A256" s="30" t="s">
        <v>1072</v>
      </c>
      <c r="B256" s="1290" t="s">
        <v>1080</v>
      </c>
      <c r="C256" s="1420" t="str">
        <f>IFERROR(IF(VLOOKUP($A256,Industry!$A$4:$AE$442,C$1,0)=0,"",VLOOKUP($A256,Industry!$A$4:$AE$442,C$1,0)),"")</f>
        <v>ktoe</v>
      </c>
      <c r="D256" s="1418" t="str">
        <f>IFERROR(IF(VLOOKUP($A256,Industry!$A$4:$AE$442,D$1,0)=0,"",VLOOKUP($A256,Industry!$A$4:$AE$442,D$1,0)),"")</f>
        <v/>
      </c>
      <c r="E256" s="1418" t="str">
        <f>IFERROR(IF(VLOOKUP($A256,Industry!$A$4:$AE$442,E$1,0)=0,"",VLOOKUP($A256,Industry!$A$4:$AE$442,E$1,0)),"")</f>
        <v/>
      </c>
      <c r="F256" s="1418" t="str">
        <f>IFERROR(IF(VLOOKUP($A256,Industry!$A$4:$AE$442,F$1,0)=0,"",VLOOKUP($A256,Industry!$A$4:$AE$442,F$1,0)),"")</f>
        <v/>
      </c>
      <c r="G256" s="1418" t="str">
        <f>IFERROR(IF(VLOOKUP($A256,Industry!$A$4:$AE$442,G$1,0)=0,"",VLOOKUP($A256,Industry!$A$4:$AE$442,G$1,0)),"")</f>
        <v/>
      </c>
      <c r="H256" s="1418" t="str">
        <f>IFERROR(IF(VLOOKUP($A256,Industry!$A$4:$AE$442,H$1,0)=0,"",VLOOKUP($A256,Industry!$A$4:$AE$442,H$1,0)),"")</f>
        <v/>
      </c>
      <c r="I256" s="1418" t="str">
        <f>IFERROR(IF(VLOOKUP($A256,Industry!$A$4:$AE$442,I$1,0)=0,"",VLOOKUP($A256,Industry!$A$4:$AE$442,I$1,0)),"")</f>
        <v/>
      </c>
      <c r="J256" s="1418" t="str">
        <f>IFERROR(IF(VLOOKUP($A256,Industry!$A$4:$AE$442,J$1,0)=0,"",VLOOKUP($A256,Industry!$A$4:$AE$442,J$1,0)),"")</f>
        <v/>
      </c>
      <c r="K256" s="1418" t="str">
        <f>IFERROR(IF(VLOOKUP($A256,Industry!$A$4:$AE$442,K$1,0)=0,"",VLOOKUP($A256,Industry!$A$4:$AE$442,K$1,0)),"")</f>
        <v/>
      </c>
      <c r="L256" s="1418" t="str">
        <f>IFERROR(IF(VLOOKUP($A256,Industry!$A$4:$AE$442,L$1,0)=0,"",VLOOKUP($A256,Industry!$A$4:$AE$442,L$1,0)),"")</f>
        <v/>
      </c>
      <c r="M256" s="1418" t="str">
        <f>IFERROR(IF(VLOOKUP($A256,Industry!$A$4:$AE$442,M$1,0)=0,"",VLOOKUP($A256,Industry!$A$4:$AE$442,M$1,0)),"")</f>
        <v/>
      </c>
      <c r="N256" s="1418" t="str">
        <f>IFERROR(IF(VLOOKUP($A256,Industry!$A$4:$AE$442,N$1,0)=0,"",VLOOKUP($A256,Industry!$A$4:$AE$442,N$1,0)),"")</f>
        <v/>
      </c>
      <c r="O256" s="1418" t="str">
        <f>IFERROR(IF(VLOOKUP($A256,Industry!$A$4:$AE$442,O$1,0)=0,"",VLOOKUP($A256,Industry!$A$4:$AE$442,O$1,0)),"")</f>
        <v/>
      </c>
      <c r="P256" s="1418" t="str">
        <f>IFERROR(IF(VLOOKUP($A256,Industry!$A$4:$AE$442,P$1,0)=0,"",VLOOKUP($A256,Industry!$A$4:$AE$442,P$1,0)),"")</f>
        <v/>
      </c>
      <c r="Q256" s="1418" t="str">
        <f>IFERROR(IF(VLOOKUP($A256,Industry!$A$4:$AE$442,Q$1,0)=0,"",VLOOKUP($A256,Industry!$A$4:$AE$442,Q$1,0)),"")</f>
        <v/>
      </c>
    </row>
    <row r="257" spans="1:17">
      <c r="A257" s="30" t="s">
        <v>1073</v>
      </c>
      <c r="B257" s="1290" t="s">
        <v>1080</v>
      </c>
      <c r="C257" s="1420" t="str">
        <f>IFERROR(IF(VLOOKUP($A257,Industry!$A$4:$AE$442,C$1,0)=0,"",VLOOKUP($A257,Industry!$A$4:$AE$442,C$1,0)),"")</f>
        <v>ktoe</v>
      </c>
      <c r="D257" s="1418" t="str">
        <f>IFERROR(IF(VLOOKUP($A257,Industry!$A$4:$AE$442,D$1,0)=0,"",VLOOKUP($A257,Industry!$A$4:$AE$442,D$1,0)),"")</f>
        <v/>
      </c>
      <c r="E257" s="1418" t="str">
        <f>IFERROR(IF(VLOOKUP($A257,Industry!$A$4:$AE$442,E$1,0)=0,"",VLOOKUP($A257,Industry!$A$4:$AE$442,E$1,0)),"")</f>
        <v/>
      </c>
      <c r="F257" s="1418" t="str">
        <f>IFERROR(IF(VLOOKUP($A257,Industry!$A$4:$AE$442,F$1,0)=0,"",VLOOKUP($A257,Industry!$A$4:$AE$442,F$1,0)),"")</f>
        <v/>
      </c>
      <c r="G257" s="1418" t="str">
        <f>IFERROR(IF(VLOOKUP($A257,Industry!$A$4:$AE$442,G$1,0)=0,"",VLOOKUP($A257,Industry!$A$4:$AE$442,G$1,0)),"")</f>
        <v/>
      </c>
      <c r="H257" s="1418" t="str">
        <f>IFERROR(IF(VLOOKUP($A257,Industry!$A$4:$AE$442,H$1,0)=0,"",VLOOKUP($A257,Industry!$A$4:$AE$442,H$1,0)),"")</f>
        <v/>
      </c>
      <c r="I257" s="1418" t="str">
        <f>IFERROR(IF(VLOOKUP($A257,Industry!$A$4:$AE$442,I$1,0)=0,"",VLOOKUP($A257,Industry!$A$4:$AE$442,I$1,0)),"")</f>
        <v/>
      </c>
      <c r="J257" s="1418" t="str">
        <f>IFERROR(IF(VLOOKUP($A257,Industry!$A$4:$AE$442,J$1,0)=0,"",VLOOKUP($A257,Industry!$A$4:$AE$442,J$1,0)),"")</f>
        <v/>
      </c>
      <c r="K257" s="1418" t="str">
        <f>IFERROR(IF(VLOOKUP($A257,Industry!$A$4:$AE$442,K$1,0)=0,"",VLOOKUP($A257,Industry!$A$4:$AE$442,K$1,0)),"")</f>
        <v/>
      </c>
      <c r="L257" s="1418" t="str">
        <f>IFERROR(IF(VLOOKUP($A257,Industry!$A$4:$AE$442,L$1,0)=0,"",VLOOKUP($A257,Industry!$A$4:$AE$442,L$1,0)),"")</f>
        <v/>
      </c>
      <c r="M257" s="1418" t="str">
        <f>IFERROR(IF(VLOOKUP($A257,Industry!$A$4:$AE$442,M$1,0)=0,"",VLOOKUP($A257,Industry!$A$4:$AE$442,M$1,0)),"")</f>
        <v/>
      </c>
      <c r="N257" s="1418" t="str">
        <f>IFERROR(IF(VLOOKUP($A257,Industry!$A$4:$AE$442,N$1,0)=0,"",VLOOKUP($A257,Industry!$A$4:$AE$442,N$1,0)),"")</f>
        <v/>
      </c>
      <c r="O257" s="1418" t="str">
        <f>IFERROR(IF(VLOOKUP($A257,Industry!$A$4:$AE$442,O$1,0)=0,"",VLOOKUP($A257,Industry!$A$4:$AE$442,O$1,0)),"")</f>
        <v/>
      </c>
      <c r="P257" s="1418" t="str">
        <f>IFERROR(IF(VLOOKUP($A257,Industry!$A$4:$AE$442,P$1,0)=0,"",VLOOKUP($A257,Industry!$A$4:$AE$442,P$1,0)),"")</f>
        <v/>
      </c>
      <c r="Q257" s="1418" t="str">
        <f>IFERROR(IF(VLOOKUP($A257,Industry!$A$4:$AE$442,Q$1,0)=0,"",VLOOKUP($A257,Industry!$A$4:$AE$442,Q$1,0)),"")</f>
        <v/>
      </c>
    </row>
    <row r="258" spans="1:17">
      <c r="A258" s="30" t="s">
        <v>1074</v>
      </c>
      <c r="B258" s="1290" t="s">
        <v>1080</v>
      </c>
      <c r="C258" s="1420" t="str">
        <f>IFERROR(IF(VLOOKUP($A258,Industry!$A$4:$AE$442,C$1,0)=0,"",VLOOKUP($A258,Industry!$A$4:$AE$442,C$1,0)),"")</f>
        <v>ktoe</v>
      </c>
      <c r="D258" s="1418" t="str">
        <f>IFERROR(IF(VLOOKUP($A258,Industry!$A$4:$AE$442,D$1,0)=0,"",VLOOKUP($A258,Industry!$A$4:$AE$442,D$1,0)),"")</f>
        <v/>
      </c>
      <c r="E258" s="1418" t="str">
        <f>IFERROR(IF(VLOOKUP($A258,Industry!$A$4:$AE$442,E$1,0)=0,"",VLOOKUP($A258,Industry!$A$4:$AE$442,E$1,0)),"")</f>
        <v/>
      </c>
      <c r="F258" s="1418" t="str">
        <f>IFERROR(IF(VLOOKUP($A258,Industry!$A$4:$AE$442,F$1,0)=0,"",VLOOKUP($A258,Industry!$A$4:$AE$442,F$1,0)),"")</f>
        <v/>
      </c>
      <c r="G258" s="1418" t="str">
        <f>IFERROR(IF(VLOOKUP($A258,Industry!$A$4:$AE$442,G$1,0)=0,"",VLOOKUP($A258,Industry!$A$4:$AE$442,G$1,0)),"")</f>
        <v/>
      </c>
      <c r="H258" s="1418" t="str">
        <f>IFERROR(IF(VLOOKUP($A258,Industry!$A$4:$AE$442,H$1,0)=0,"",VLOOKUP($A258,Industry!$A$4:$AE$442,H$1,0)),"")</f>
        <v/>
      </c>
      <c r="I258" s="1418" t="str">
        <f>IFERROR(IF(VLOOKUP($A258,Industry!$A$4:$AE$442,I$1,0)=0,"",VLOOKUP($A258,Industry!$A$4:$AE$442,I$1,0)),"")</f>
        <v/>
      </c>
      <c r="J258" s="1418" t="str">
        <f>IFERROR(IF(VLOOKUP($A258,Industry!$A$4:$AE$442,J$1,0)=0,"",VLOOKUP($A258,Industry!$A$4:$AE$442,J$1,0)),"")</f>
        <v/>
      </c>
      <c r="K258" s="1418" t="str">
        <f>IFERROR(IF(VLOOKUP($A258,Industry!$A$4:$AE$442,K$1,0)=0,"",VLOOKUP($A258,Industry!$A$4:$AE$442,K$1,0)),"")</f>
        <v/>
      </c>
      <c r="L258" s="1418" t="str">
        <f>IFERROR(IF(VLOOKUP($A258,Industry!$A$4:$AE$442,L$1,0)=0,"",VLOOKUP($A258,Industry!$A$4:$AE$442,L$1,0)),"")</f>
        <v/>
      </c>
      <c r="M258" s="1418" t="str">
        <f>IFERROR(IF(VLOOKUP($A258,Industry!$A$4:$AE$442,M$1,0)=0,"",VLOOKUP($A258,Industry!$A$4:$AE$442,M$1,0)),"")</f>
        <v/>
      </c>
      <c r="N258" s="1418" t="str">
        <f>IFERROR(IF(VLOOKUP($A258,Industry!$A$4:$AE$442,N$1,0)=0,"",VLOOKUP($A258,Industry!$A$4:$AE$442,N$1,0)),"")</f>
        <v/>
      </c>
      <c r="O258" s="1418" t="str">
        <f>IFERROR(IF(VLOOKUP($A258,Industry!$A$4:$AE$442,O$1,0)=0,"",VLOOKUP($A258,Industry!$A$4:$AE$442,O$1,0)),"")</f>
        <v/>
      </c>
      <c r="P258" s="1418" t="str">
        <f>IFERROR(IF(VLOOKUP($A258,Industry!$A$4:$AE$442,P$1,0)=0,"",VLOOKUP($A258,Industry!$A$4:$AE$442,P$1,0)),"")</f>
        <v/>
      </c>
      <c r="Q258" s="1418" t="str">
        <f>IFERROR(IF(VLOOKUP($A258,Industry!$A$4:$AE$442,Q$1,0)=0,"",VLOOKUP($A258,Industry!$A$4:$AE$442,Q$1,0)),"")</f>
        <v/>
      </c>
    </row>
    <row r="259" spans="1:17">
      <c r="A259" s="2" t="s">
        <v>1075</v>
      </c>
      <c r="B259" s="1290" t="s">
        <v>1080</v>
      </c>
      <c r="C259" s="1420" t="str">
        <f>IFERROR(IF(VLOOKUP($A259,Industry!$A$4:$AE$442,C$1,0)=0,"",VLOOKUP($A259,Industry!$A$4:$AE$442,C$1,0)),"")</f>
        <v>ktoe</v>
      </c>
      <c r="D259" s="1418" t="str">
        <f>IFERROR(IF(VLOOKUP($A259,Industry!$A$4:$AE$442,D$1,0)=0,"",VLOOKUP($A259,Industry!$A$4:$AE$442,D$1,0)),"")</f>
        <v/>
      </c>
      <c r="E259" s="1418" t="str">
        <f>IFERROR(IF(VLOOKUP($A259,Industry!$A$4:$AE$442,E$1,0)=0,"",VLOOKUP($A259,Industry!$A$4:$AE$442,E$1,0)),"")</f>
        <v/>
      </c>
      <c r="F259" s="1418" t="str">
        <f>IFERROR(IF(VLOOKUP($A259,Industry!$A$4:$AE$442,F$1,0)=0,"",VLOOKUP($A259,Industry!$A$4:$AE$442,F$1,0)),"")</f>
        <v/>
      </c>
      <c r="G259" s="1418" t="str">
        <f>IFERROR(IF(VLOOKUP($A259,Industry!$A$4:$AE$442,G$1,0)=0,"",VLOOKUP($A259,Industry!$A$4:$AE$442,G$1,0)),"")</f>
        <v/>
      </c>
      <c r="H259" s="1418" t="str">
        <f>IFERROR(IF(VLOOKUP($A259,Industry!$A$4:$AE$442,H$1,0)=0,"",VLOOKUP($A259,Industry!$A$4:$AE$442,H$1,0)),"")</f>
        <v/>
      </c>
      <c r="I259" s="1418" t="str">
        <f>IFERROR(IF(VLOOKUP($A259,Industry!$A$4:$AE$442,I$1,0)=0,"",VLOOKUP($A259,Industry!$A$4:$AE$442,I$1,0)),"")</f>
        <v/>
      </c>
      <c r="J259" s="1418" t="str">
        <f>IFERROR(IF(VLOOKUP($A259,Industry!$A$4:$AE$442,J$1,0)=0,"",VLOOKUP($A259,Industry!$A$4:$AE$442,J$1,0)),"")</f>
        <v/>
      </c>
      <c r="K259" s="1418" t="str">
        <f>IFERROR(IF(VLOOKUP($A259,Industry!$A$4:$AE$442,K$1,0)=0,"",VLOOKUP($A259,Industry!$A$4:$AE$442,K$1,0)),"")</f>
        <v/>
      </c>
      <c r="L259" s="1418" t="str">
        <f>IFERROR(IF(VLOOKUP($A259,Industry!$A$4:$AE$442,L$1,0)=0,"",VLOOKUP($A259,Industry!$A$4:$AE$442,L$1,0)),"")</f>
        <v/>
      </c>
      <c r="M259" s="1418" t="str">
        <f>IFERROR(IF(VLOOKUP($A259,Industry!$A$4:$AE$442,M$1,0)=0,"",VLOOKUP($A259,Industry!$A$4:$AE$442,M$1,0)),"")</f>
        <v/>
      </c>
      <c r="N259" s="1418" t="str">
        <f>IFERROR(IF(VLOOKUP($A259,Industry!$A$4:$AE$442,N$1,0)=0,"",VLOOKUP($A259,Industry!$A$4:$AE$442,N$1,0)),"")</f>
        <v/>
      </c>
      <c r="O259" s="1418" t="str">
        <f>IFERROR(IF(VLOOKUP($A259,Industry!$A$4:$AE$442,O$1,0)=0,"",VLOOKUP($A259,Industry!$A$4:$AE$442,O$1,0)),"")</f>
        <v/>
      </c>
      <c r="P259" s="1418" t="str">
        <f>IFERROR(IF(VLOOKUP($A259,Industry!$A$4:$AE$442,P$1,0)=0,"",VLOOKUP($A259,Industry!$A$4:$AE$442,P$1,0)),"")</f>
        <v/>
      </c>
      <c r="Q259" s="1418" t="str">
        <f>IFERROR(IF(VLOOKUP($A259,Industry!$A$4:$AE$442,Q$1,0)=0,"",VLOOKUP($A259,Industry!$A$4:$AE$442,Q$1,0)),"")</f>
        <v/>
      </c>
    </row>
    <row r="260" spans="1:17">
      <c r="A260" s="1264" t="s">
        <v>1068</v>
      </c>
      <c r="B260" s="1290" t="s">
        <v>1080</v>
      </c>
      <c r="C260" s="1420" t="str">
        <f>IFERROR(IF(VLOOKUP($A260,Industry!$A$4:$AE$442,C$1,0)=0,"",VLOOKUP($A260,Industry!$A$4:$AE$442,C$1,0)),"")</f>
        <v>ktoe</v>
      </c>
      <c r="D260" s="1418" t="str">
        <f>IFERROR(IF(VLOOKUP($A260,Industry!$A$4:$AE$442,D$1,0)=0,"",VLOOKUP($A260,Industry!$A$4:$AE$442,D$1,0)),"")</f>
        <v/>
      </c>
      <c r="E260" s="1418" t="str">
        <f>IFERROR(IF(VLOOKUP($A260,Industry!$A$4:$AE$442,E$1,0)=0,"",VLOOKUP($A260,Industry!$A$4:$AE$442,E$1,0)),"")</f>
        <v/>
      </c>
      <c r="F260" s="1418" t="str">
        <f>IFERROR(IF(VLOOKUP($A260,Industry!$A$4:$AE$442,F$1,0)=0,"",VLOOKUP($A260,Industry!$A$4:$AE$442,F$1,0)),"")</f>
        <v/>
      </c>
      <c r="G260" s="1418" t="str">
        <f>IFERROR(IF(VLOOKUP($A260,Industry!$A$4:$AE$442,G$1,0)=0,"",VLOOKUP($A260,Industry!$A$4:$AE$442,G$1,0)),"")</f>
        <v/>
      </c>
      <c r="H260" s="1418" t="str">
        <f>IFERROR(IF(VLOOKUP($A260,Industry!$A$4:$AE$442,H$1,0)=0,"",VLOOKUP($A260,Industry!$A$4:$AE$442,H$1,0)),"")</f>
        <v/>
      </c>
      <c r="I260" s="1418" t="str">
        <f>IFERROR(IF(VLOOKUP($A260,Industry!$A$4:$AE$442,I$1,0)=0,"",VLOOKUP($A260,Industry!$A$4:$AE$442,I$1,0)),"")</f>
        <v/>
      </c>
      <c r="J260" s="1418" t="str">
        <f>IFERROR(IF(VLOOKUP($A260,Industry!$A$4:$AE$442,J$1,0)=0,"",VLOOKUP($A260,Industry!$A$4:$AE$442,J$1,0)),"")</f>
        <v/>
      </c>
      <c r="K260" s="1418" t="str">
        <f>IFERROR(IF(VLOOKUP($A260,Industry!$A$4:$AE$442,K$1,0)=0,"",VLOOKUP($A260,Industry!$A$4:$AE$442,K$1,0)),"")</f>
        <v/>
      </c>
      <c r="L260" s="1418" t="str">
        <f>IFERROR(IF(VLOOKUP($A260,Industry!$A$4:$AE$442,L$1,0)=0,"",VLOOKUP($A260,Industry!$A$4:$AE$442,L$1,0)),"")</f>
        <v/>
      </c>
      <c r="M260" s="1418" t="str">
        <f>IFERROR(IF(VLOOKUP($A260,Industry!$A$4:$AE$442,M$1,0)=0,"",VLOOKUP($A260,Industry!$A$4:$AE$442,M$1,0)),"")</f>
        <v/>
      </c>
      <c r="N260" s="1418" t="str">
        <f>IFERROR(IF(VLOOKUP($A260,Industry!$A$4:$AE$442,N$1,0)=0,"",VLOOKUP($A260,Industry!$A$4:$AE$442,N$1,0)),"")</f>
        <v/>
      </c>
      <c r="O260" s="1418" t="str">
        <f>IFERROR(IF(VLOOKUP($A260,Industry!$A$4:$AE$442,O$1,0)=0,"",VLOOKUP($A260,Industry!$A$4:$AE$442,O$1,0)),"")</f>
        <v/>
      </c>
      <c r="P260" s="1418" t="str">
        <f>IFERROR(IF(VLOOKUP($A260,Industry!$A$4:$AE$442,P$1,0)=0,"",VLOOKUP($A260,Industry!$A$4:$AE$442,P$1,0)),"")</f>
        <v/>
      </c>
      <c r="Q260" s="1418" t="str">
        <f>IFERROR(IF(VLOOKUP($A260,Industry!$A$4:$AE$442,Q$1,0)=0,"",VLOOKUP($A260,Industry!$A$4:$AE$442,Q$1,0)),"")</f>
        <v/>
      </c>
    </row>
    <row r="261" spans="1:17">
      <c r="A261" s="11" t="s">
        <v>566</v>
      </c>
      <c r="B261" s="1290" t="s">
        <v>1080</v>
      </c>
      <c r="C261" s="1420" t="str">
        <f>IFERROR(IF(VLOOKUP($A261,Industry!$A$4:$AE$442,C$1,0)=0,"",VLOOKUP($A261,Industry!$A$4:$AE$442,C$1,0)),"")</f>
        <v>ktoe</v>
      </c>
      <c r="D261" s="1418" t="str">
        <f>IFERROR(IF(VLOOKUP($A261,Industry!$A$4:$AE$442,D$1,0)=0,"",VLOOKUP($A261,Industry!$A$4:$AE$442,D$1,0)),"")</f>
        <v/>
      </c>
      <c r="E261" s="1418" t="str">
        <f>IFERROR(IF(VLOOKUP($A261,Industry!$A$4:$AE$442,E$1,0)=0,"",VLOOKUP($A261,Industry!$A$4:$AE$442,E$1,0)),"")</f>
        <v/>
      </c>
      <c r="F261" s="1418" t="str">
        <f>IFERROR(IF(VLOOKUP($A261,Industry!$A$4:$AE$442,F$1,0)=0,"",VLOOKUP($A261,Industry!$A$4:$AE$442,F$1,0)),"")</f>
        <v/>
      </c>
      <c r="G261" s="1418" t="str">
        <f>IFERROR(IF(VLOOKUP($A261,Industry!$A$4:$AE$442,G$1,0)=0,"",VLOOKUP($A261,Industry!$A$4:$AE$442,G$1,0)),"")</f>
        <v/>
      </c>
      <c r="H261" s="1418" t="str">
        <f>IFERROR(IF(VLOOKUP($A261,Industry!$A$4:$AE$442,H$1,0)=0,"",VLOOKUP($A261,Industry!$A$4:$AE$442,H$1,0)),"")</f>
        <v/>
      </c>
      <c r="I261" s="1418" t="str">
        <f>IFERROR(IF(VLOOKUP($A261,Industry!$A$4:$AE$442,I$1,0)=0,"",VLOOKUP($A261,Industry!$A$4:$AE$442,I$1,0)),"")</f>
        <v/>
      </c>
      <c r="J261" s="1418" t="str">
        <f>IFERROR(IF(VLOOKUP($A261,Industry!$A$4:$AE$442,J$1,0)=0,"",VLOOKUP($A261,Industry!$A$4:$AE$442,J$1,0)),"")</f>
        <v/>
      </c>
      <c r="K261" s="1418" t="str">
        <f>IFERROR(IF(VLOOKUP($A261,Industry!$A$4:$AE$442,K$1,0)=0,"",VLOOKUP($A261,Industry!$A$4:$AE$442,K$1,0)),"")</f>
        <v/>
      </c>
      <c r="L261" s="1418" t="str">
        <f>IFERROR(IF(VLOOKUP($A261,Industry!$A$4:$AE$442,L$1,0)=0,"",VLOOKUP($A261,Industry!$A$4:$AE$442,L$1,0)),"")</f>
        <v/>
      </c>
      <c r="M261" s="1418" t="str">
        <f>IFERROR(IF(VLOOKUP($A261,Industry!$A$4:$AE$442,M$1,0)=0,"",VLOOKUP($A261,Industry!$A$4:$AE$442,M$1,0)),"")</f>
        <v/>
      </c>
      <c r="N261" s="1418" t="str">
        <f>IFERROR(IF(VLOOKUP($A261,Industry!$A$4:$AE$442,N$1,0)=0,"",VLOOKUP($A261,Industry!$A$4:$AE$442,N$1,0)),"")</f>
        <v/>
      </c>
      <c r="O261" s="1418" t="str">
        <f>IFERROR(IF(VLOOKUP($A261,Industry!$A$4:$AE$442,O$1,0)=0,"",VLOOKUP($A261,Industry!$A$4:$AE$442,O$1,0)),"")</f>
        <v/>
      </c>
      <c r="P261" s="1418" t="str">
        <f>IFERROR(IF(VLOOKUP($A261,Industry!$A$4:$AE$442,P$1,0)=0,"",VLOOKUP($A261,Industry!$A$4:$AE$442,P$1,0)),"")</f>
        <v/>
      </c>
      <c r="Q261" s="1418" t="str">
        <f>IFERROR(IF(VLOOKUP($A261,Industry!$A$4:$AE$442,Q$1,0)=0,"",VLOOKUP($A261,Industry!$A$4:$AE$442,Q$1,0)),"")</f>
        <v/>
      </c>
    </row>
    <row r="262" spans="1:17">
      <c r="A262" s="11" t="s">
        <v>567</v>
      </c>
      <c r="B262" s="1290" t="s">
        <v>1080</v>
      </c>
      <c r="C262" s="1420" t="str">
        <f>IFERROR(IF(VLOOKUP($A262,Industry!$A$4:$AE$442,C$1,0)=0,"",VLOOKUP($A262,Industry!$A$4:$AE$442,C$1,0)),"")</f>
        <v>ktoe</v>
      </c>
      <c r="D262" s="1418" t="str">
        <f>IFERROR(IF(VLOOKUP($A262,Industry!$A$4:$AE$442,D$1,0)=0,"",VLOOKUP($A262,Industry!$A$4:$AE$442,D$1,0)),"")</f>
        <v/>
      </c>
      <c r="E262" s="1418" t="str">
        <f>IFERROR(IF(VLOOKUP($A262,Industry!$A$4:$AE$442,E$1,0)=0,"",VLOOKUP($A262,Industry!$A$4:$AE$442,E$1,0)),"")</f>
        <v/>
      </c>
      <c r="F262" s="1418" t="str">
        <f>IFERROR(IF(VLOOKUP($A262,Industry!$A$4:$AE$442,F$1,0)=0,"",VLOOKUP($A262,Industry!$A$4:$AE$442,F$1,0)),"")</f>
        <v/>
      </c>
      <c r="G262" s="1418" t="str">
        <f>IFERROR(IF(VLOOKUP($A262,Industry!$A$4:$AE$442,G$1,0)=0,"",VLOOKUP($A262,Industry!$A$4:$AE$442,G$1,0)),"")</f>
        <v/>
      </c>
      <c r="H262" s="1418" t="str">
        <f>IFERROR(IF(VLOOKUP($A262,Industry!$A$4:$AE$442,H$1,0)=0,"",VLOOKUP($A262,Industry!$A$4:$AE$442,H$1,0)),"")</f>
        <v/>
      </c>
      <c r="I262" s="1418" t="str">
        <f>IFERROR(IF(VLOOKUP($A262,Industry!$A$4:$AE$442,I$1,0)=0,"",VLOOKUP($A262,Industry!$A$4:$AE$442,I$1,0)),"")</f>
        <v/>
      </c>
      <c r="J262" s="1418" t="str">
        <f>IFERROR(IF(VLOOKUP($A262,Industry!$A$4:$AE$442,J$1,0)=0,"",VLOOKUP($A262,Industry!$A$4:$AE$442,J$1,0)),"")</f>
        <v/>
      </c>
      <c r="K262" s="1418" t="str">
        <f>IFERROR(IF(VLOOKUP($A262,Industry!$A$4:$AE$442,K$1,0)=0,"",VLOOKUP($A262,Industry!$A$4:$AE$442,K$1,0)),"")</f>
        <v/>
      </c>
      <c r="L262" s="1418" t="str">
        <f>IFERROR(IF(VLOOKUP($A262,Industry!$A$4:$AE$442,L$1,0)=0,"",VLOOKUP($A262,Industry!$A$4:$AE$442,L$1,0)),"")</f>
        <v/>
      </c>
      <c r="M262" s="1418" t="str">
        <f>IFERROR(IF(VLOOKUP($A262,Industry!$A$4:$AE$442,M$1,0)=0,"",VLOOKUP($A262,Industry!$A$4:$AE$442,M$1,0)),"")</f>
        <v/>
      </c>
      <c r="N262" s="1418" t="str">
        <f>IFERROR(IF(VLOOKUP($A262,Industry!$A$4:$AE$442,N$1,0)=0,"",VLOOKUP($A262,Industry!$A$4:$AE$442,N$1,0)),"")</f>
        <v/>
      </c>
      <c r="O262" s="1418" t="str">
        <f>IFERROR(IF(VLOOKUP($A262,Industry!$A$4:$AE$442,O$1,0)=0,"",VLOOKUP($A262,Industry!$A$4:$AE$442,O$1,0)),"")</f>
        <v/>
      </c>
      <c r="P262" s="1418" t="str">
        <f>IFERROR(IF(VLOOKUP($A262,Industry!$A$4:$AE$442,P$1,0)=0,"",VLOOKUP($A262,Industry!$A$4:$AE$442,P$1,0)),"")</f>
        <v/>
      </c>
      <c r="Q262" s="1418" t="str">
        <f>IFERROR(IF(VLOOKUP($A262,Industry!$A$4:$AE$442,Q$1,0)=0,"",VLOOKUP($A262,Industry!$A$4:$AE$442,Q$1,0)),"")</f>
        <v/>
      </c>
    </row>
    <row r="263" spans="1:17">
      <c r="A263" s="11" t="s">
        <v>562</v>
      </c>
      <c r="B263" s="1290" t="s">
        <v>1080</v>
      </c>
      <c r="C263" s="1420" t="str">
        <f>IFERROR(IF(VLOOKUP($A263,Industry!$A$4:$AE$442,C$1,0)=0,"",VLOOKUP($A263,Industry!$A$4:$AE$442,C$1,0)),"")</f>
        <v>ktoe</v>
      </c>
      <c r="D263" s="1418" t="str">
        <f>IFERROR(IF(VLOOKUP($A263,Industry!$A$4:$AE$442,D$1,0)=0,"",VLOOKUP($A263,Industry!$A$4:$AE$442,D$1,0)),"")</f>
        <v/>
      </c>
      <c r="E263" s="1418" t="str">
        <f>IFERROR(IF(VLOOKUP($A263,Industry!$A$4:$AE$442,E$1,0)=0,"",VLOOKUP($A263,Industry!$A$4:$AE$442,E$1,0)),"")</f>
        <v/>
      </c>
      <c r="F263" s="1418" t="str">
        <f>IFERROR(IF(VLOOKUP($A263,Industry!$A$4:$AE$442,F$1,0)=0,"",VLOOKUP($A263,Industry!$A$4:$AE$442,F$1,0)),"")</f>
        <v/>
      </c>
      <c r="G263" s="1418" t="str">
        <f>IFERROR(IF(VLOOKUP($A263,Industry!$A$4:$AE$442,G$1,0)=0,"",VLOOKUP($A263,Industry!$A$4:$AE$442,G$1,0)),"")</f>
        <v/>
      </c>
      <c r="H263" s="1418" t="str">
        <f>IFERROR(IF(VLOOKUP($A263,Industry!$A$4:$AE$442,H$1,0)=0,"",VLOOKUP($A263,Industry!$A$4:$AE$442,H$1,0)),"")</f>
        <v/>
      </c>
      <c r="I263" s="1418" t="str">
        <f>IFERROR(IF(VLOOKUP($A263,Industry!$A$4:$AE$442,I$1,0)=0,"",VLOOKUP($A263,Industry!$A$4:$AE$442,I$1,0)),"")</f>
        <v/>
      </c>
      <c r="J263" s="1418" t="str">
        <f>IFERROR(IF(VLOOKUP($A263,Industry!$A$4:$AE$442,J$1,0)=0,"",VLOOKUP($A263,Industry!$A$4:$AE$442,J$1,0)),"")</f>
        <v/>
      </c>
      <c r="K263" s="1418" t="str">
        <f>IFERROR(IF(VLOOKUP($A263,Industry!$A$4:$AE$442,K$1,0)=0,"",VLOOKUP($A263,Industry!$A$4:$AE$442,K$1,0)),"")</f>
        <v/>
      </c>
      <c r="L263" s="1418" t="str">
        <f>IFERROR(IF(VLOOKUP($A263,Industry!$A$4:$AE$442,L$1,0)=0,"",VLOOKUP($A263,Industry!$A$4:$AE$442,L$1,0)),"")</f>
        <v/>
      </c>
      <c r="M263" s="1418" t="str">
        <f>IFERROR(IF(VLOOKUP($A263,Industry!$A$4:$AE$442,M$1,0)=0,"",VLOOKUP($A263,Industry!$A$4:$AE$442,M$1,0)),"")</f>
        <v/>
      </c>
      <c r="N263" s="1418" t="str">
        <f>IFERROR(IF(VLOOKUP($A263,Industry!$A$4:$AE$442,N$1,0)=0,"",VLOOKUP($A263,Industry!$A$4:$AE$442,N$1,0)),"")</f>
        <v/>
      </c>
      <c r="O263" s="1418" t="str">
        <f>IFERROR(IF(VLOOKUP($A263,Industry!$A$4:$AE$442,O$1,0)=0,"",VLOOKUP($A263,Industry!$A$4:$AE$442,O$1,0)),"")</f>
        <v/>
      </c>
      <c r="P263" s="1418" t="str">
        <f>IFERROR(IF(VLOOKUP($A263,Industry!$A$4:$AE$442,P$1,0)=0,"",VLOOKUP($A263,Industry!$A$4:$AE$442,P$1,0)),"")</f>
        <v/>
      </c>
      <c r="Q263" s="1418" t="str">
        <f>IFERROR(IF(VLOOKUP($A263,Industry!$A$4:$AE$442,Q$1,0)=0,"",VLOOKUP($A263,Industry!$A$4:$AE$442,Q$1,0)),"")</f>
        <v/>
      </c>
    </row>
    <row r="264" spans="1:17">
      <c r="A264" s="11" t="s">
        <v>563</v>
      </c>
      <c r="B264" s="1290" t="s">
        <v>1080</v>
      </c>
      <c r="C264" s="1420" t="str">
        <f>IFERROR(IF(VLOOKUP($A264,Industry!$A$4:$AE$442,C$1,0)=0,"",VLOOKUP($A264,Industry!$A$4:$AE$442,C$1,0)),"")</f>
        <v>ktoe</v>
      </c>
      <c r="D264" s="1418" t="str">
        <f>IFERROR(IF(VLOOKUP($A264,Industry!$A$4:$AE$442,D$1,0)=0,"",VLOOKUP($A264,Industry!$A$4:$AE$442,D$1,0)),"")</f>
        <v/>
      </c>
      <c r="E264" s="1418" t="str">
        <f>IFERROR(IF(VLOOKUP($A264,Industry!$A$4:$AE$442,E$1,0)=0,"",VLOOKUP($A264,Industry!$A$4:$AE$442,E$1,0)),"")</f>
        <v/>
      </c>
      <c r="F264" s="1418" t="str">
        <f>IFERROR(IF(VLOOKUP($A264,Industry!$A$4:$AE$442,F$1,0)=0,"",VLOOKUP($A264,Industry!$A$4:$AE$442,F$1,0)),"")</f>
        <v/>
      </c>
      <c r="G264" s="1418" t="str">
        <f>IFERROR(IF(VLOOKUP($A264,Industry!$A$4:$AE$442,G$1,0)=0,"",VLOOKUP($A264,Industry!$A$4:$AE$442,G$1,0)),"")</f>
        <v/>
      </c>
      <c r="H264" s="1418" t="str">
        <f>IFERROR(IF(VLOOKUP($A264,Industry!$A$4:$AE$442,H$1,0)=0,"",VLOOKUP($A264,Industry!$A$4:$AE$442,H$1,0)),"")</f>
        <v/>
      </c>
      <c r="I264" s="1418" t="str">
        <f>IFERROR(IF(VLOOKUP($A264,Industry!$A$4:$AE$442,I$1,0)=0,"",VLOOKUP($A264,Industry!$A$4:$AE$442,I$1,0)),"")</f>
        <v/>
      </c>
      <c r="J264" s="1418" t="str">
        <f>IFERROR(IF(VLOOKUP($A264,Industry!$A$4:$AE$442,J$1,0)=0,"",VLOOKUP($A264,Industry!$A$4:$AE$442,J$1,0)),"")</f>
        <v/>
      </c>
      <c r="K264" s="1418" t="str">
        <f>IFERROR(IF(VLOOKUP($A264,Industry!$A$4:$AE$442,K$1,0)=0,"",VLOOKUP($A264,Industry!$A$4:$AE$442,K$1,0)),"")</f>
        <v/>
      </c>
      <c r="L264" s="1418" t="str">
        <f>IFERROR(IF(VLOOKUP($A264,Industry!$A$4:$AE$442,L$1,0)=0,"",VLOOKUP($A264,Industry!$A$4:$AE$442,L$1,0)),"")</f>
        <v/>
      </c>
      <c r="M264" s="1418" t="str">
        <f>IFERROR(IF(VLOOKUP($A264,Industry!$A$4:$AE$442,M$1,0)=0,"",VLOOKUP($A264,Industry!$A$4:$AE$442,M$1,0)),"")</f>
        <v/>
      </c>
      <c r="N264" s="1418" t="str">
        <f>IFERROR(IF(VLOOKUP($A264,Industry!$A$4:$AE$442,N$1,0)=0,"",VLOOKUP($A264,Industry!$A$4:$AE$442,N$1,0)),"")</f>
        <v/>
      </c>
      <c r="O264" s="1418" t="str">
        <f>IFERROR(IF(VLOOKUP($A264,Industry!$A$4:$AE$442,O$1,0)=0,"",VLOOKUP($A264,Industry!$A$4:$AE$442,O$1,0)),"")</f>
        <v/>
      </c>
      <c r="P264" s="1418" t="str">
        <f>IFERROR(IF(VLOOKUP($A264,Industry!$A$4:$AE$442,P$1,0)=0,"",VLOOKUP($A264,Industry!$A$4:$AE$442,P$1,0)),"")</f>
        <v/>
      </c>
      <c r="Q264" s="1418" t="str">
        <f>IFERROR(IF(VLOOKUP($A264,Industry!$A$4:$AE$442,Q$1,0)=0,"",VLOOKUP($A264,Industry!$A$4:$AE$442,Q$1,0)),"")</f>
        <v/>
      </c>
    </row>
    <row r="265" spans="1:17">
      <c r="A265" s="11" t="s">
        <v>564</v>
      </c>
      <c r="B265" s="1290" t="s">
        <v>1080</v>
      </c>
      <c r="C265" s="1420" t="str">
        <f>IFERROR(IF(VLOOKUP($A265,Industry!$A$4:$AE$442,C$1,0)=0,"",VLOOKUP($A265,Industry!$A$4:$AE$442,C$1,0)),"")</f>
        <v>ktoe</v>
      </c>
      <c r="D265" s="1418" t="str">
        <f>IFERROR(IF(VLOOKUP($A265,Industry!$A$4:$AE$442,D$1,0)=0,"",VLOOKUP($A265,Industry!$A$4:$AE$442,D$1,0)),"")</f>
        <v/>
      </c>
      <c r="E265" s="1418" t="str">
        <f>IFERROR(IF(VLOOKUP($A265,Industry!$A$4:$AE$442,E$1,0)=0,"",VLOOKUP($A265,Industry!$A$4:$AE$442,E$1,0)),"")</f>
        <v/>
      </c>
      <c r="F265" s="1418" t="str">
        <f>IFERROR(IF(VLOOKUP($A265,Industry!$A$4:$AE$442,F$1,0)=0,"",VLOOKUP($A265,Industry!$A$4:$AE$442,F$1,0)),"")</f>
        <v/>
      </c>
      <c r="G265" s="1418" t="str">
        <f>IFERROR(IF(VLOOKUP($A265,Industry!$A$4:$AE$442,G$1,0)=0,"",VLOOKUP($A265,Industry!$A$4:$AE$442,G$1,0)),"")</f>
        <v/>
      </c>
      <c r="H265" s="1418" t="str">
        <f>IFERROR(IF(VLOOKUP($A265,Industry!$A$4:$AE$442,H$1,0)=0,"",VLOOKUP($A265,Industry!$A$4:$AE$442,H$1,0)),"")</f>
        <v/>
      </c>
      <c r="I265" s="1418" t="str">
        <f>IFERROR(IF(VLOOKUP($A265,Industry!$A$4:$AE$442,I$1,0)=0,"",VLOOKUP($A265,Industry!$A$4:$AE$442,I$1,0)),"")</f>
        <v/>
      </c>
      <c r="J265" s="1418" t="str">
        <f>IFERROR(IF(VLOOKUP($A265,Industry!$A$4:$AE$442,J$1,0)=0,"",VLOOKUP($A265,Industry!$A$4:$AE$442,J$1,0)),"")</f>
        <v/>
      </c>
      <c r="K265" s="1418" t="str">
        <f>IFERROR(IF(VLOOKUP($A265,Industry!$A$4:$AE$442,K$1,0)=0,"",VLOOKUP($A265,Industry!$A$4:$AE$442,K$1,0)),"")</f>
        <v/>
      </c>
      <c r="L265" s="1418" t="str">
        <f>IFERROR(IF(VLOOKUP($A265,Industry!$A$4:$AE$442,L$1,0)=0,"",VLOOKUP($A265,Industry!$A$4:$AE$442,L$1,0)),"")</f>
        <v/>
      </c>
      <c r="M265" s="1418" t="str">
        <f>IFERROR(IF(VLOOKUP($A265,Industry!$A$4:$AE$442,M$1,0)=0,"",VLOOKUP($A265,Industry!$A$4:$AE$442,M$1,0)),"")</f>
        <v/>
      </c>
      <c r="N265" s="1418" t="str">
        <f>IFERROR(IF(VLOOKUP($A265,Industry!$A$4:$AE$442,N$1,0)=0,"",VLOOKUP($A265,Industry!$A$4:$AE$442,N$1,0)),"")</f>
        <v/>
      </c>
      <c r="O265" s="1418" t="str">
        <f>IFERROR(IF(VLOOKUP($A265,Industry!$A$4:$AE$442,O$1,0)=0,"",VLOOKUP($A265,Industry!$A$4:$AE$442,O$1,0)),"")</f>
        <v/>
      </c>
      <c r="P265" s="1418" t="str">
        <f>IFERROR(IF(VLOOKUP($A265,Industry!$A$4:$AE$442,P$1,0)=0,"",VLOOKUP($A265,Industry!$A$4:$AE$442,P$1,0)),"")</f>
        <v/>
      </c>
      <c r="Q265" s="1418" t="str">
        <f>IFERROR(IF(VLOOKUP($A265,Industry!$A$4:$AE$442,Q$1,0)=0,"",VLOOKUP($A265,Industry!$A$4:$AE$442,Q$1,0)),"")</f>
        <v/>
      </c>
    </row>
    <row r="266" spans="1:17">
      <c r="A266" s="11" t="s">
        <v>565</v>
      </c>
      <c r="B266" s="1290" t="s">
        <v>1080</v>
      </c>
      <c r="C266" s="1420" t="str">
        <f>IFERROR(IF(VLOOKUP($A266,Industry!$A$4:$AE$442,C$1,0)=0,"",VLOOKUP($A266,Industry!$A$4:$AE$442,C$1,0)),"")</f>
        <v>ktoe</v>
      </c>
      <c r="D266" s="1418" t="str">
        <f>IFERROR(IF(VLOOKUP($A266,Industry!$A$4:$AE$442,D$1,0)=0,"",VLOOKUP($A266,Industry!$A$4:$AE$442,D$1,0)),"")</f>
        <v/>
      </c>
      <c r="E266" s="1418" t="str">
        <f>IFERROR(IF(VLOOKUP($A266,Industry!$A$4:$AE$442,E$1,0)=0,"",VLOOKUP($A266,Industry!$A$4:$AE$442,E$1,0)),"")</f>
        <v/>
      </c>
      <c r="F266" s="1418" t="str">
        <f>IFERROR(IF(VLOOKUP($A266,Industry!$A$4:$AE$442,F$1,0)=0,"",VLOOKUP($A266,Industry!$A$4:$AE$442,F$1,0)),"")</f>
        <v/>
      </c>
      <c r="G266" s="1418" t="str">
        <f>IFERROR(IF(VLOOKUP($A266,Industry!$A$4:$AE$442,G$1,0)=0,"",VLOOKUP($A266,Industry!$A$4:$AE$442,G$1,0)),"")</f>
        <v/>
      </c>
      <c r="H266" s="1418" t="str">
        <f>IFERROR(IF(VLOOKUP($A266,Industry!$A$4:$AE$442,H$1,0)=0,"",VLOOKUP($A266,Industry!$A$4:$AE$442,H$1,0)),"")</f>
        <v/>
      </c>
      <c r="I266" s="1418" t="str">
        <f>IFERROR(IF(VLOOKUP($A266,Industry!$A$4:$AE$442,I$1,0)=0,"",VLOOKUP($A266,Industry!$A$4:$AE$442,I$1,0)),"")</f>
        <v/>
      </c>
      <c r="J266" s="1418" t="str">
        <f>IFERROR(IF(VLOOKUP($A266,Industry!$A$4:$AE$442,J$1,0)=0,"",VLOOKUP($A266,Industry!$A$4:$AE$442,J$1,0)),"")</f>
        <v/>
      </c>
      <c r="K266" s="1418" t="str">
        <f>IFERROR(IF(VLOOKUP($A266,Industry!$A$4:$AE$442,K$1,0)=0,"",VLOOKUP($A266,Industry!$A$4:$AE$442,K$1,0)),"")</f>
        <v/>
      </c>
      <c r="L266" s="1418" t="str">
        <f>IFERROR(IF(VLOOKUP($A266,Industry!$A$4:$AE$442,L$1,0)=0,"",VLOOKUP($A266,Industry!$A$4:$AE$442,L$1,0)),"")</f>
        <v/>
      </c>
      <c r="M266" s="1418" t="str">
        <f>IFERROR(IF(VLOOKUP($A266,Industry!$A$4:$AE$442,M$1,0)=0,"",VLOOKUP($A266,Industry!$A$4:$AE$442,M$1,0)),"")</f>
        <v/>
      </c>
      <c r="N266" s="1418" t="str">
        <f>IFERROR(IF(VLOOKUP($A266,Industry!$A$4:$AE$442,N$1,0)=0,"",VLOOKUP($A266,Industry!$A$4:$AE$442,N$1,0)),"")</f>
        <v/>
      </c>
      <c r="O266" s="1418" t="str">
        <f>IFERROR(IF(VLOOKUP($A266,Industry!$A$4:$AE$442,O$1,0)=0,"",VLOOKUP($A266,Industry!$A$4:$AE$442,O$1,0)),"")</f>
        <v/>
      </c>
      <c r="P266" s="1418" t="str">
        <f>IFERROR(IF(VLOOKUP($A266,Industry!$A$4:$AE$442,P$1,0)=0,"",VLOOKUP($A266,Industry!$A$4:$AE$442,P$1,0)),"")</f>
        <v/>
      </c>
      <c r="Q266" s="1418" t="str">
        <f>IFERROR(IF(VLOOKUP($A266,Industry!$A$4:$AE$442,Q$1,0)=0,"",VLOOKUP($A266,Industry!$A$4:$AE$442,Q$1,0)),"")</f>
        <v/>
      </c>
    </row>
    <row r="267" spans="1:17">
      <c r="A267" s="2" t="s">
        <v>443</v>
      </c>
      <c r="B267" s="1290" t="s">
        <v>1080</v>
      </c>
      <c r="C267" s="1420" t="str">
        <f>IFERROR(IF(VLOOKUP($A267,Industry!$A$4:$AE$442,C$1,0)=0,"",VLOOKUP($A267,Industry!$A$4:$AE$442,C$1,0)),"")</f>
        <v>ktoe</v>
      </c>
      <c r="D267" s="1418" t="str">
        <f>IFERROR(IF(VLOOKUP($A267,Industry!$A$4:$AE$442,D$1,0)=0,"",VLOOKUP($A267,Industry!$A$4:$AE$442,D$1,0)),"")</f>
        <v/>
      </c>
      <c r="E267" s="1418" t="str">
        <f>IFERROR(IF(VLOOKUP($A267,Industry!$A$4:$AE$442,E$1,0)=0,"",VLOOKUP($A267,Industry!$A$4:$AE$442,E$1,0)),"")</f>
        <v/>
      </c>
      <c r="F267" s="1418" t="str">
        <f>IFERROR(IF(VLOOKUP($A267,Industry!$A$4:$AE$442,F$1,0)=0,"",VLOOKUP($A267,Industry!$A$4:$AE$442,F$1,0)),"")</f>
        <v/>
      </c>
      <c r="G267" s="1418" t="str">
        <f>IFERROR(IF(VLOOKUP($A267,Industry!$A$4:$AE$442,G$1,0)=0,"",VLOOKUP($A267,Industry!$A$4:$AE$442,G$1,0)),"")</f>
        <v/>
      </c>
      <c r="H267" s="1418" t="str">
        <f>IFERROR(IF(VLOOKUP($A267,Industry!$A$4:$AE$442,H$1,0)=0,"",VLOOKUP($A267,Industry!$A$4:$AE$442,H$1,0)),"")</f>
        <v/>
      </c>
      <c r="I267" s="1418" t="str">
        <f>IFERROR(IF(VLOOKUP($A267,Industry!$A$4:$AE$442,I$1,0)=0,"",VLOOKUP($A267,Industry!$A$4:$AE$442,I$1,0)),"")</f>
        <v/>
      </c>
      <c r="J267" s="1418" t="str">
        <f>IFERROR(IF(VLOOKUP($A267,Industry!$A$4:$AE$442,J$1,0)=0,"",VLOOKUP($A267,Industry!$A$4:$AE$442,J$1,0)),"")</f>
        <v/>
      </c>
      <c r="K267" s="1418" t="str">
        <f>IFERROR(IF(VLOOKUP($A267,Industry!$A$4:$AE$442,K$1,0)=0,"",VLOOKUP($A267,Industry!$A$4:$AE$442,K$1,0)),"")</f>
        <v/>
      </c>
      <c r="L267" s="1418" t="str">
        <f>IFERROR(IF(VLOOKUP($A267,Industry!$A$4:$AE$442,L$1,0)=0,"",VLOOKUP($A267,Industry!$A$4:$AE$442,L$1,0)),"")</f>
        <v/>
      </c>
      <c r="M267" s="1418" t="str">
        <f>IFERROR(IF(VLOOKUP($A267,Industry!$A$4:$AE$442,M$1,0)=0,"",VLOOKUP($A267,Industry!$A$4:$AE$442,M$1,0)),"")</f>
        <v/>
      </c>
      <c r="N267" s="1418" t="str">
        <f>IFERROR(IF(VLOOKUP($A267,Industry!$A$4:$AE$442,N$1,0)=0,"",VLOOKUP($A267,Industry!$A$4:$AE$442,N$1,0)),"")</f>
        <v/>
      </c>
      <c r="O267" s="1418" t="str">
        <f>IFERROR(IF(VLOOKUP($A267,Industry!$A$4:$AE$442,O$1,0)=0,"",VLOOKUP($A267,Industry!$A$4:$AE$442,O$1,0)),"")</f>
        <v/>
      </c>
      <c r="P267" s="1418" t="str">
        <f>IFERROR(IF(VLOOKUP($A267,Industry!$A$4:$AE$442,P$1,0)=0,"",VLOOKUP($A267,Industry!$A$4:$AE$442,P$1,0)),"")</f>
        <v/>
      </c>
      <c r="Q267" s="1418" t="str">
        <f>IFERROR(IF(VLOOKUP($A267,Industry!$A$4:$AE$442,Q$1,0)=0,"",VLOOKUP($A267,Industry!$A$4:$AE$442,Q$1,0)),"")</f>
        <v/>
      </c>
    </row>
    <row r="268" spans="1:17">
      <c r="A268" s="22" t="s">
        <v>573</v>
      </c>
      <c r="B268" s="1290" t="s">
        <v>1080</v>
      </c>
      <c r="C268" s="1420" t="str">
        <f>IFERROR(IF(VLOOKUP($A268,Industry!$A$4:$AE$442,C$1,0)=0,"",VLOOKUP($A268,Industry!$A$4:$AE$442,C$1,0)),"")</f>
        <v>ktoe</v>
      </c>
      <c r="D268" s="1418" t="str">
        <f>IFERROR(IF(VLOOKUP($A268,Industry!$A$4:$AE$442,D$1,0)=0,"",VLOOKUP($A268,Industry!$A$4:$AE$442,D$1,0)),"")</f>
        <v/>
      </c>
      <c r="E268" s="1418" t="str">
        <f>IFERROR(IF(VLOOKUP($A268,Industry!$A$4:$AE$442,E$1,0)=0,"",VLOOKUP($A268,Industry!$A$4:$AE$442,E$1,0)),"")</f>
        <v/>
      </c>
      <c r="F268" s="1418" t="str">
        <f>IFERROR(IF(VLOOKUP($A268,Industry!$A$4:$AE$442,F$1,0)=0,"",VLOOKUP($A268,Industry!$A$4:$AE$442,F$1,0)),"")</f>
        <v/>
      </c>
      <c r="G268" s="1418" t="str">
        <f>IFERROR(IF(VLOOKUP($A268,Industry!$A$4:$AE$442,G$1,0)=0,"",VLOOKUP($A268,Industry!$A$4:$AE$442,G$1,0)),"")</f>
        <v/>
      </c>
      <c r="H268" s="1418" t="str">
        <f>IFERROR(IF(VLOOKUP($A268,Industry!$A$4:$AE$442,H$1,0)=0,"",VLOOKUP($A268,Industry!$A$4:$AE$442,H$1,0)),"")</f>
        <v/>
      </c>
      <c r="I268" s="1418" t="str">
        <f>IFERROR(IF(VLOOKUP($A268,Industry!$A$4:$AE$442,I$1,0)=0,"",VLOOKUP($A268,Industry!$A$4:$AE$442,I$1,0)),"")</f>
        <v/>
      </c>
      <c r="J268" s="1418" t="str">
        <f>IFERROR(IF(VLOOKUP($A268,Industry!$A$4:$AE$442,J$1,0)=0,"",VLOOKUP($A268,Industry!$A$4:$AE$442,J$1,0)),"")</f>
        <v/>
      </c>
      <c r="K268" s="1418" t="str">
        <f>IFERROR(IF(VLOOKUP($A268,Industry!$A$4:$AE$442,K$1,0)=0,"",VLOOKUP($A268,Industry!$A$4:$AE$442,K$1,0)),"")</f>
        <v/>
      </c>
      <c r="L268" s="1418" t="str">
        <f>IFERROR(IF(VLOOKUP($A268,Industry!$A$4:$AE$442,L$1,0)=0,"",VLOOKUP($A268,Industry!$A$4:$AE$442,L$1,0)),"")</f>
        <v/>
      </c>
      <c r="M268" s="1418" t="str">
        <f>IFERROR(IF(VLOOKUP($A268,Industry!$A$4:$AE$442,M$1,0)=0,"",VLOOKUP($A268,Industry!$A$4:$AE$442,M$1,0)),"")</f>
        <v/>
      </c>
      <c r="N268" s="1418" t="str">
        <f>IFERROR(IF(VLOOKUP($A268,Industry!$A$4:$AE$442,N$1,0)=0,"",VLOOKUP($A268,Industry!$A$4:$AE$442,N$1,0)),"")</f>
        <v/>
      </c>
      <c r="O268" s="1418" t="str">
        <f>IFERROR(IF(VLOOKUP($A268,Industry!$A$4:$AE$442,O$1,0)=0,"",VLOOKUP($A268,Industry!$A$4:$AE$442,O$1,0)),"")</f>
        <v/>
      </c>
      <c r="P268" s="1418" t="str">
        <f>IFERROR(IF(VLOOKUP($A268,Industry!$A$4:$AE$442,P$1,0)=0,"",VLOOKUP($A268,Industry!$A$4:$AE$442,P$1,0)),"")</f>
        <v/>
      </c>
      <c r="Q268" s="1418" t="str">
        <f>IFERROR(IF(VLOOKUP($A268,Industry!$A$4:$AE$442,Q$1,0)=0,"",VLOOKUP($A268,Industry!$A$4:$AE$442,Q$1,0)),"")</f>
        <v/>
      </c>
    </row>
    <row r="269" spans="1:17">
      <c r="A269" s="11" t="s">
        <v>380</v>
      </c>
      <c r="B269" s="1290" t="s">
        <v>1080</v>
      </c>
      <c r="C269" s="1420" t="str">
        <f>IFERROR(IF(VLOOKUP($A269,Industry!$A$4:$AE$442,C$1,0)=0,"",VLOOKUP($A269,Industry!$A$4:$AE$442,C$1,0)),"")</f>
        <v>ktoe</v>
      </c>
      <c r="D269" s="1418" t="str">
        <f>IFERROR(IF(VLOOKUP($A269,Industry!$A$4:$AE$442,D$1,0)=0,"",VLOOKUP($A269,Industry!$A$4:$AE$442,D$1,0)),"")</f>
        <v/>
      </c>
      <c r="E269" s="1418" t="str">
        <f>IFERROR(IF(VLOOKUP($A269,Industry!$A$4:$AE$442,E$1,0)=0,"",VLOOKUP($A269,Industry!$A$4:$AE$442,E$1,0)),"")</f>
        <v/>
      </c>
      <c r="F269" s="1418" t="str">
        <f>IFERROR(IF(VLOOKUP($A269,Industry!$A$4:$AE$442,F$1,0)=0,"",VLOOKUP($A269,Industry!$A$4:$AE$442,F$1,0)),"")</f>
        <v/>
      </c>
      <c r="G269" s="1418" t="str">
        <f>IFERROR(IF(VLOOKUP($A269,Industry!$A$4:$AE$442,G$1,0)=0,"",VLOOKUP($A269,Industry!$A$4:$AE$442,G$1,0)),"")</f>
        <v/>
      </c>
      <c r="H269" s="1418" t="str">
        <f>IFERROR(IF(VLOOKUP($A269,Industry!$A$4:$AE$442,H$1,0)=0,"",VLOOKUP($A269,Industry!$A$4:$AE$442,H$1,0)),"")</f>
        <v/>
      </c>
      <c r="I269" s="1418" t="str">
        <f>IFERROR(IF(VLOOKUP($A269,Industry!$A$4:$AE$442,I$1,0)=0,"",VLOOKUP($A269,Industry!$A$4:$AE$442,I$1,0)),"")</f>
        <v/>
      </c>
      <c r="J269" s="1418" t="str">
        <f>IFERROR(IF(VLOOKUP($A269,Industry!$A$4:$AE$442,J$1,0)=0,"",VLOOKUP($A269,Industry!$A$4:$AE$442,J$1,0)),"")</f>
        <v/>
      </c>
      <c r="K269" s="1418" t="str">
        <f>IFERROR(IF(VLOOKUP($A269,Industry!$A$4:$AE$442,K$1,0)=0,"",VLOOKUP($A269,Industry!$A$4:$AE$442,K$1,0)),"")</f>
        <v/>
      </c>
      <c r="L269" s="1418" t="str">
        <f>IFERROR(IF(VLOOKUP($A269,Industry!$A$4:$AE$442,L$1,0)=0,"",VLOOKUP($A269,Industry!$A$4:$AE$442,L$1,0)),"")</f>
        <v/>
      </c>
      <c r="M269" s="1418" t="str">
        <f>IFERROR(IF(VLOOKUP($A269,Industry!$A$4:$AE$442,M$1,0)=0,"",VLOOKUP($A269,Industry!$A$4:$AE$442,M$1,0)),"")</f>
        <v/>
      </c>
      <c r="N269" s="1418" t="str">
        <f>IFERROR(IF(VLOOKUP($A269,Industry!$A$4:$AE$442,N$1,0)=0,"",VLOOKUP($A269,Industry!$A$4:$AE$442,N$1,0)),"")</f>
        <v/>
      </c>
      <c r="O269" s="1418" t="str">
        <f>IFERROR(IF(VLOOKUP($A269,Industry!$A$4:$AE$442,O$1,0)=0,"",VLOOKUP($A269,Industry!$A$4:$AE$442,O$1,0)),"")</f>
        <v/>
      </c>
      <c r="P269" s="1418" t="str">
        <f>IFERROR(IF(VLOOKUP($A269,Industry!$A$4:$AE$442,P$1,0)=0,"",VLOOKUP($A269,Industry!$A$4:$AE$442,P$1,0)),"")</f>
        <v/>
      </c>
      <c r="Q269" s="1418" t="str">
        <f>IFERROR(IF(VLOOKUP($A269,Industry!$A$4:$AE$442,Q$1,0)=0,"",VLOOKUP($A269,Industry!$A$4:$AE$442,Q$1,0)),"")</f>
        <v/>
      </c>
    </row>
    <row r="270" spans="1:17">
      <c r="A270" s="11" t="s">
        <v>428</v>
      </c>
      <c r="B270" s="1290" t="s">
        <v>1080</v>
      </c>
      <c r="C270" s="1420" t="str">
        <f>IFERROR(IF(VLOOKUP($A270,Industry!$A$4:$AE$442,C$1,0)=0,"",VLOOKUP($A270,Industry!$A$4:$AE$442,C$1,0)),"")</f>
        <v>ktoe</v>
      </c>
      <c r="D270" s="1418" t="str">
        <f>IFERROR(IF(VLOOKUP($A270,Industry!$A$4:$AE$442,D$1,0)=0,"",VLOOKUP($A270,Industry!$A$4:$AE$442,D$1,0)),"")</f>
        <v/>
      </c>
      <c r="E270" s="1418" t="str">
        <f>IFERROR(IF(VLOOKUP($A270,Industry!$A$4:$AE$442,E$1,0)=0,"",VLOOKUP($A270,Industry!$A$4:$AE$442,E$1,0)),"")</f>
        <v/>
      </c>
      <c r="F270" s="1418" t="str">
        <f>IFERROR(IF(VLOOKUP($A270,Industry!$A$4:$AE$442,F$1,0)=0,"",VLOOKUP($A270,Industry!$A$4:$AE$442,F$1,0)),"")</f>
        <v/>
      </c>
      <c r="G270" s="1418" t="str">
        <f>IFERROR(IF(VLOOKUP($A270,Industry!$A$4:$AE$442,G$1,0)=0,"",VLOOKUP($A270,Industry!$A$4:$AE$442,G$1,0)),"")</f>
        <v/>
      </c>
      <c r="H270" s="1418" t="str">
        <f>IFERROR(IF(VLOOKUP($A270,Industry!$A$4:$AE$442,H$1,0)=0,"",VLOOKUP($A270,Industry!$A$4:$AE$442,H$1,0)),"")</f>
        <v/>
      </c>
      <c r="I270" s="1418" t="str">
        <f>IFERROR(IF(VLOOKUP($A270,Industry!$A$4:$AE$442,I$1,0)=0,"",VLOOKUP($A270,Industry!$A$4:$AE$442,I$1,0)),"")</f>
        <v/>
      </c>
      <c r="J270" s="1418" t="str">
        <f>IFERROR(IF(VLOOKUP($A270,Industry!$A$4:$AE$442,J$1,0)=0,"",VLOOKUP($A270,Industry!$A$4:$AE$442,J$1,0)),"")</f>
        <v/>
      </c>
      <c r="K270" s="1418" t="str">
        <f>IFERROR(IF(VLOOKUP($A270,Industry!$A$4:$AE$442,K$1,0)=0,"",VLOOKUP($A270,Industry!$A$4:$AE$442,K$1,0)),"")</f>
        <v/>
      </c>
      <c r="L270" s="1418" t="str">
        <f>IFERROR(IF(VLOOKUP($A270,Industry!$A$4:$AE$442,L$1,0)=0,"",VLOOKUP($A270,Industry!$A$4:$AE$442,L$1,0)),"")</f>
        <v/>
      </c>
      <c r="M270" s="1418" t="str">
        <f>IFERROR(IF(VLOOKUP($A270,Industry!$A$4:$AE$442,M$1,0)=0,"",VLOOKUP($A270,Industry!$A$4:$AE$442,M$1,0)),"")</f>
        <v/>
      </c>
      <c r="N270" s="1418" t="str">
        <f>IFERROR(IF(VLOOKUP($A270,Industry!$A$4:$AE$442,N$1,0)=0,"",VLOOKUP($A270,Industry!$A$4:$AE$442,N$1,0)),"")</f>
        <v/>
      </c>
      <c r="O270" s="1418" t="str">
        <f>IFERROR(IF(VLOOKUP($A270,Industry!$A$4:$AE$442,O$1,0)=0,"",VLOOKUP($A270,Industry!$A$4:$AE$442,O$1,0)),"")</f>
        <v/>
      </c>
      <c r="P270" s="1418" t="str">
        <f>IFERROR(IF(VLOOKUP($A270,Industry!$A$4:$AE$442,P$1,0)=0,"",VLOOKUP($A270,Industry!$A$4:$AE$442,P$1,0)),"")</f>
        <v/>
      </c>
      <c r="Q270" s="1418" t="str">
        <f>IFERROR(IF(VLOOKUP($A270,Industry!$A$4:$AE$442,Q$1,0)=0,"",VLOOKUP($A270,Industry!$A$4:$AE$442,Q$1,0)),"")</f>
        <v/>
      </c>
    </row>
    <row r="271" spans="1:17">
      <c r="A271" s="11" t="s">
        <v>530</v>
      </c>
      <c r="B271" s="1290" t="s">
        <v>1080</v>
      </c>
      <c r="C271" s="1420" t="str">
        <f>IFERROR(IF(VLOOKUP($A271,Industry!$A$4:$AE$442,C$1,0)=0,"",VLOOKUP($A271,Industry!$A$4:$AE$442,C$1,0)),"")</f>
        <v>ktoe</v>
      </c>
      <c r="D271" s="1418" t="str">
        <f>IFERROR(IF(VLOOKUP($A271,Industry!$A$4:$AE$442,D$1,0)=0,"",VLOOKUP($A271,Industry!$A$4:$AE$442,D$1,0)),"")</f>
        <v/>
      </c>
      <c r="E271" s="1418" t="str">
        <f>IFERROR(IF(VLOOKUP($A271,Industry!$A$4:$AE$442,E$1,0)=0,"",VLOOKUP($A271,Industry!$A$4:$AE$442,E$1,0)),"")</f>
        <v/>
      </c>
      <c r="F271" s="1418" t="str">
        <f>IFERROR(IF(VLOOKUP($A271,Industry!$A$4:$AE$442,F$1,0)=0,"",VLOOKUP($A271,Industry!$A$4:$AE$442,F$1,0)),"")</f>
        <v/>
      </c>
      <c r="G271" s="1418" t="str">
        <f>IFERROR(IF(VLOOKUP($A271,Industry!$A$4:$AE$442,G$1,0)=0,"",VLOOKUP($A271,Industry!$A$4:$AE$442,G$1,0)),"")</f>
        <v/>
      </c>
      <c r="H271" s="1418" t="str">
        <f>IFERROR(IF(VLOOKUP($A271,Industry!$A$4:$AE$442,H$1,0)=0,"",VLOOKUP($A271,Industry!$A$4:$AE$442,H$1,0)),"")</f>
        <v/>
      </c>
      <c r="I271" s="1418" t="str">
        <f>IFERROR(IF(VLOOKUP($A271,Industry!$A$4:$AE$442,I$1,0)=0,"",VLOOKUP($A271,Industry!$A$4:$AE$442,I$1,0)),"")</f>
        <v/>
      </c>
      <c r="J271" s="1418" t="str">
        <f>IFERROR(IF(VLOOKUP($A271,Industry!$A$4:$AE$442,J$1,0)=0,"",VLOOKUP($A271,Industry!$A$4:$AE$442,J$1,0)),"")</f>
        <v/>
      </c>
      <c r="K271" s="1418" t="str">
        <f>IFERROR(IF(VLOOKUP($A271,Industry!$A$4:$AE$442,K$1,0)=0,"",VLOOKUP($A271,Industry!$A$4:$AE$442,K$1,0)),"")</f>
        <v/>
      </c>
      <c r="L271" s="1418" t="str">
        <f>IFERROR(IF(VLOOKUP($A271,Industry!$A$4:$AE$442,L$1,0)=0,"",VLOOKUP($A271,Industry!$A$4:$AE$442,L$1,0)),"")</f>
        <v/>
      </c>
      <c r="M271" s="1418" t="str">
        <f>IFERROR(IF(VLOOKUP($A271,Industry!$A$4:$AE$442,M$1,0)=0,"",VLOOKUP($A271,Industry!$A$4:$AE$442,M$1,0)),"")</f>
        <v/>
      </c>
      <c r="N271" s="1418" t="str">
        <f>IFERROR(IF(VLOOKUP($A271,Industry!$A$4:$AE$442,N$1,0)=0,"",VLOOKUP($A271,Industry!$A$4:$AE$442,N$1,0)),"")</f>
        <v/>
      </c>
      <c r="O271" s="1418" t="str">
        <f>IFERROR(IF(VLOOKUP($A271,Industry!$A$4:$AE$442,O$1,0)=0,"",VLOOKUP($A271,Industry!$A$4:$AE$442,O$1,0)),"")</f>
        <v/>
      </c>
      <c r="P271" s="1418" t="str">
        <f>IFERROR(IF(VLOOKUP($A271,Industry!$A$4:$AE$442,P$1,0)=0,"",VLOOKUP($A271,Industry!$A$4:$AE$442,P$1,0)),"")</f>
        <v/>
      </c>
      <c r="Q271" s="1418" t="str">
        <f>IFERROR(IF(VLOOKUP($A271,Industry!$A$4:$AE$442,Q$1,0)=0,"",VLOOKUP($A271,Industry!$A$4:$AE$442,Q$1,0)),"")</f>
        <v/>
      </c>
    </row>
    <row r="272" spans="1:17">
      <c r="A272" s="11" t="s">
        <v>531</v>
      </c>
      <c r="B272" s="1290" t="s">
        <v>1080</v>
      </c>
      <c r="C272" s="1420" t="str">
        <f>IFERROR(IF(VLOOKUP($A272,Industry!$A$4:$AE$442,C$1,0)=0,"",VLOOKUP($A272,Industry!$A$4:$AE$442,C$1,0)),"")</f>
        <v>ktoe</v>
      </c>
      <c r="D272" s="1418" t="str">
        <f>IFERROR(IF(VLOOKUP($A272,Industry!$A$4:$AE$442,D$1,0)=0,"",VLOOKUP($A272,Industry!$A$4:$AE$442,D$1,0)),"")</f>
        <v/>
      </c>
      <c r="E272" s="1418" t="str">
        <f>IFERROR(IF(VLOOKUP($A272,Industry!$A$4:$AE$442,E$1,0)=0,"",VLOOKUP($A272,Industry!$A$4:$AE$442,E$1,0)),"")</f>
        <v/>
      </c>
      <c r="F272" s="1418" t="str">
        <f>IFERROR(IF(VLOOKUP($A272,Industry!$A$4:$AE$442,F$1,0)=0,"",VLOOKUP($A272,Industry!$A$4:$AE$442,F$1,0)),"")</f>
        <v/>
      </c>
      <c r="G272" s="1418" t="str">
        <f>IFERROR(IF(VLOOKUP($A272,Industry!$A$4:$AE$442,G$1,0)=0,"",VLOOKUP($A272,Industry!$A$4:$AE$442,G$1,0)),"")</f>
        <v/>
      </c>
      <c r="H272" s="1418" t="str">
        <f>IFERROR(IF(VLOOKUP($A272,Industry!$A$4:$AE$442,H$1,0)=0,"",VLOOKUP($A272,Industry!$A$4:$AE$442,H$1,0)),"")</f>
        <v/>
      </c>
      <c r="I272" s="1418" t="str">
        <f>IFERROR(IF(VLOOKUP($A272,Industry!$A$4:$AE$442,I$1,0)=0,"",VLOOKUP($A272,Industry!$A$4:$AE$442,I$1,0)),"")</f>
        <v/>
      </c>
      <c r="J272" s="1418" t="str">
        <f>IFERROR(IF(VLOOKUP($A272,Industry!$A$4:$AE$442,J$1,0)=0,"",VLOOKUP($A272,Industry!$A$4:$AE$442,J$1,0)),"")</f>
        <v/>
      </c>
      <c r="K272" s="1418" t="str">
        <f>IFERROR(IF(VLOOKUP($A272,Industry!$A$4:$AE$442,K$1,0)=0,"",VLOOKUP($A272,Industry!$A$4:$AE$442,K$1,0)),"")</f>
        <v/>
      </c>
      <c r="L272" s="1418" t="str">
        <f>IFERROR(IF(VLOOKUP($A272,Industry!$A$4:$AE$442,L$1,0)=0,"",VLOOKUP($A272,Industry!$A$4:$AE$442,L$1,0)),"")</f>
        <v/>
      </c>
      <c r="M272" s="1418" t="str">
        <f>IFERROR(IF(VLOOKUP($A272,Industry!$A$4:$AE$442,M$1,0)=0,"",VLOOKUP($A272,Industry!$A$4:$AE$442,M$1,0)),"")</f>
        <v/>
      </c>
      <c r="N272" s="1418" t="str">
        <f>IFERROR(IF(VLOOKUP($A272,Industry!$A$4:$AE$442,N$1,0)=0,"",VLOOKUP($A272,Industry!$A$4:$AE$442,N$1,0)),"")</f>
        <v/>
      </c>
      <c r="O272" s="1418" t="str">
        <f>IFERROR(IF(VLOOKUP($A272,Industry!$A$4:$AE$442,O$1,0)=0,"",VLOOKUP($A272,Industry!$A$4:$AE$442,O$1,0)),"")</f>
        <v/>
      </c>
      <c r="P272" s="1418" t="str">
        <f>IFERROR(IF(VLOOKUP($A272,Industry!$A$4:$AE$442,P$1,0)=0,"",VLOOKUP($A272,Industry!$A$4:$AE$442,P$1,0)),"")</f>
        <v/>
      </c>
      <c r="Q272" s="1418" t="str">
        <f>IFERROR(IF(VLOOKUP($A272,Industry!$A$4:$AE$442,Q$1,0)=0,"",VLOOKUP($A272,Industry!$A$4:$AE$442,Q$1,0)),"")</f>
        <v/>
      </c>
    </row>
    <row r="273" spans="1:17">
      <c r="A273" s="11" t="s">
        <v>586</v>
      </c>
      <c r="B273" s="1290" t="s">
        <v>1080</v>
      </c>
      <c r="C273" s="1420" t="str">
        <f>IFERROR(IF(VLOOKUP($A273,Industry!$A$4:$AE$442,C$1,0)=0,"",VLOOKUP($A273,Industry!$A$4:$AE$442,C$1,0)),"")</f>
        <v>ktoe</v>
      </c>
      <c r="D273" s="1418" t="str">
        <f>IFERROR(IF(VLOOKUP($A273,Industry!$A$4:$AE$442,D$1,0)=0,"",VLOOKUP($A273,Industry!$A$4:$AE$442,D$1,0)),"")</f>
        <v/>
      </c>
      <c r="E273" s="1418" t="str">
        <f>IFERROR(IF(VLOOKUP($A273,Industry!$A$4:$AE$442,E$1,0)=0,"",VLOOKUP($A273,Industry!$A$4:$AE$442,E$1,0)),"")</f>
        <v/>
      </c>
      <c r="F273" s="1418" t="str">
        <f>IFERROR(IF(VLOOKUP($A273,Industry!$A$4:$AE$442,F$1,0)=0,"",VLOOKUP($A273,Industry!$A$4:$AE$442,F$1,0)),"")</f>
        <v/>
      </c>
      <c r="G273" s="1418" t="str">
        <f>IFERROR(IF(VLOOKUP($A273,Industry!$A$4:$AE$442,G$1,0)=0,"",VLOOKUP($A273,Industry!$A$4:$AE$442,G$1,0)),"")</f>
        <v/>
      </c>
      <c r="H273" s="1418" t="str">
        <f>IFERROR(IF(VLOOKUP($A273,Industry!$A$4:$AE$442,H$1,0)=0,"",VLOOKUP($A273,Industry!$A$4:$AE$442,H$1,0)),"")</f>
        <v/>
      </c>
      <c r="I273" s="1418" t="str">
        <f>IFERROR(IF(VLOOKUP($A273,Industry!$A$4:$AE$442,I$1,0)=0,"",VLOOKUP($A273,Industry!$A$4:$AE$442,I$1,0)),"")</f>
        <v/>
      </c>
      <c r="J273" s="1418" t="str">
        <f>IFERROR(IF(VLOOKUP($A273,Industry!$A$4:$AE$442,J$1,0)=0,"",VLOOKUP($A273,Industry!$A$4:$AE$442,J$1,0)),"")</f>
        <v/>
      </c>
      <c r="K273" s="1418" t="str">
        <f>IFERROR(IF(VLOOKUP($A273,Industry!$A$4:$AE$442,K$1,0)=0,"",VLOOKUP($A273,Industry!$A$4:$AE$442,K$1,0)),"")</f>
        <v/>
      </c>
      <c r="L273" s="1418" t="str">
        <f>IFERROR(IF(VLOOKUP($A273,Industry!$A$4:$AE$442,L$1,0)=0,"",VLOOKUP($A273,Industry!$A$4:$AE$442,L$1,0)),"")</f>
        <v/>
      </c>
      <c r="M273" s="1418" t="str">
        <f>IFERROR(IF(VLOOKUP($A273,Industry!$A$4:$AE$442,M$1,0)=0,"",VLOOKUP($A273,Industry!$A$4:$AE$442,M$1,0)),"")</f>
        <v/>
      </c>
      <c r="N273" s="1418" t="str">
        <f>IFERROR(IF(VLOOKUP($A273,Industry!$A$4:$AE$442,N$1,0)=0,"",VLOOKUP($A273,Industry!$A$4:$AE$442,N$1,0)),"")</f>
        <v/>
      </c>
      <c r="O273" s="1418" t="str">
        <f>IFERROR(IF(VLOOKUP($A273,Industry!$A$4:$AE$442,O$1,0)=0,"",VLOOKUP($A273,Industry!$A$4:$AE$442,O$1,0)),"")</f>
        <v/>
      </c>
      <c r="P273" s="1418" t="str">
        <f>IFERROR(IF(VLOOKUP($A273,Industry!$A$4:$AE$442,P$1,0)=0,"",VLOOKUP($A273,Industry!$A$4:$AE$442,P$1,0)),"")</f>
        <v/>
      </c>
      <c r="Q273" s="1418" t="str">
        <f>IFERROR(IF(VLOOKUP($A273,Industry!$A$4:$AE$442,Q$1,0)=0,"",VLOOKUP($A273,Industry!$A$4:$AE$442,Q$1,0)),"")</f>
        <v/>
      </c>
    </row>
    <row r="274" spans="1:17">
      <c r="A274" s="11" t="s">
        <v>587</v>
      </c>
      <c r="B274" s="1290" t="s">
        <v>1080</v>
      </c>
      <c r="C274" s="1420" t="str">
        <f>IFERROR(IF(VLOOKUP($A274,Industry!$A$4:$AE$442,C$1,0)=0,"",VLOOKUP($A274,Industry!$A$4:$AE$442,C$1,0)),"")</f>
        <v>ktoe</v>
      </c>
      <c r="D274" s="1418" t="str">
        <f>IFERROR(IF(VLOOKUP($A274,Industry!$A$4:$AE$442,D$1,0)=0,"",VLOOKUP($A274,Industry!$A$4:$AE$442,D$1,0)),"")</f>
        <v/>
      </c>
      <c r="E274" s="1418" t="str">
        <f>IFERROR(IF(VLOOKUP($A274,Industry!$A$4:$AE$442,E$1,0)=0,"",VLOOKUP($A274,Industry!$A$4:$AE$442,E$1,0)),"")</f>
        <v/>
      </c>
      <c r="F274" s="1418" t="str">
        <f>IFERROR(IF(VLOOKUP($A274,Industry!$A$4:$AE$442,F$1,0)=0,"",VLOOKUP($A274,Industry!$A$4:$AE$442,F$1,0)),"")</f>
        <v/>
      </c>
      <c r="G274" s="1418" t="str">
        <f>IFERROR(IF(VLOOKUP($A274,Industry!$A$4:$AE$442,G$1,0)=0,"",VLOOKUP($A274,Industry!$A$4:$AE$442,G$1,0)),"")</f>
        <v/>
      </c>
      <c r="H274" s="1418" t="str">
        <f>IFERROR(IF(VLOOKUP($A274,Industry!$A$4:$AE$442,H$1,0)=0,"",VLOOKUP($A274,Industry!$A$4:$AE$442,H$1,0)),"")</f>
        <v/>
      </c>
      <c r="I274" s="1418" t="str">
        <f>IFERROR(IF(VLOOKUP($A274,Industry!$A$4:$AE$442,I$1,0)=0,"",VLOOKUP($A274,Industry!$A$4:$AE$442,I$1,0)),"")</f>
        <v/>
      </c>
      <c r="J274" s="1418" t="str">
        <f>IFERROR(IF(VLOOKUP($A274,Industry!$A$4:$AE$442,J$1,0)=0,"",VLOOKUP($A274,Industry!$A$4:$AE$442,J$1,0)),"")</f>
        <v/>
      </c>
      <c r="K274" s="1418" t="str">
        <f>IFERROR(IF(VLOOKUP($A274,Industry!$A$4:$AE$442,K$1,0)=0,"",VLOOKUP($A274,Industry!$A$4:$AE$442,K$1,0)),"")</f>
        <v/>
      </c>
      <c r="L274" s="1418" t="str">
        <f>IFERROR(IF(VLOOKUP($A274,Industry!$A$4:$AE$442,L$1,0)=0,"",VLOOKUP($A274,Industry!$A$4:$AE$442,L$1,0)),"")</f>
        <v/>
      </c>
      <c r="M274" s="1418" t="str">
        <f>IFERROR(IF(VLOOKUP($A274,Industry!$A$4:$AE$442,M$1,0)=0,"",VLOOKUP($A274,Industry!$A$4:$AE$442,M$1,0)),"")</f>
        <v/>
      </c>
      <c r="N274" s="1418" t="str">
        <f>IFERROR(IF(VLOOKUP($A274,Industry!$A$4:$AE$442,N$1,0)=0,"",VLOOKUP($A274,Industry!$A$4:$AE$442,N$1,0)),"")</f>
        <v/>
      </c>
      <c r="O274" s="1418" t="str">
        <f>IFERROR(IF(VLOOKUP($A274,Industry!$A$4:$AE$442,O$1,0)=0,"",VLOOKUP($A274,Industry!$A$4:$AE$442,O$1,0)),"")</f>
        <v/>
      </c>
      <c r="P274" s="1418" t="str">
        <f>IFERROR(IF(VLOOKUP($A274,Industry!$A$4:$AE$442,P$1,0)=0,"",VLOOKUP($A274,Industry!$A$4:$AE$442,P$1,0)),"")</f>
        <v/>
      </c>
      <c r="Q274" s="1418" t="str">
        <f>IFERROR(IF(VLOOKUP($A274,Industry!$A$4:$AE$442,Q$1,0)=0,"",VLOOKUP($A274,Industry!$A$4:$AE$442,Q$1,0)),"")</f>
        <v/>
      </c>
    </row>
    <row r="275" spans="1:17">
      <c r="A275" s="2" t="s">
        <v>451</v>
      </c>
      <c r="B275" s="1290" t="s">
        <v>1080</v>
      </c>
      <c r="C275" s="1420" t="str">
        <f>IFERROR(IF(VLOOKUP($A275,Industry!$A$4:$AE$442,C$1,0)=0,"",VLOOKUP($A275,Industry!$A$4:$AE$442,C$1,0)),"")</f>
        <v>ktoe</v>
      </c>
      <c r="D275" s="1418" t="str">
        <f>IFERROR(IF(VLOOKUP($A275,Industry!$A$4:$AE$442,D$1,0)=0,"",VLOOKUP($A275,Industry!$A$4:$AE$442,D$1,0)),"")</f>
        <v/>
      </c>
      <c r="E275" s="1418" t="str">
        <f>IFERROR(IF(VLOOKUP($A275,Industry!$A$4:$AE$442,E$1,0)=0,"",VLOOKUP($A275,Industry!$A$4:$AE$442,E$1,0)),"")</f>
        <v/>
      </c>
      <c r="F275" s="1418" t="str">
        <f>IFERROR(IF(VLOOKUP($A275,Industry!$A$4:$AE$442,F$1,0)=0,"",VLOOKUP($A275,Industry!$A$4:$AE$442,F$1,0)),"")</f>
        <v/>
      </c>
      <c r="G275" s="1418" t="str">
        <f>IFERROR(IF(VLOOKUP($A275,Industry!$A$4:$AE$442,G$1,0)=0,"",VLOOKUP($A275,Industry!$A$4:$AE$442,G$1,0)),"")</f>
        <v/>
      </c>
      <c r="H275" s="1418" t="str">
        <f>IFERROR(IF(VLOOKUP($A275,Industry!$A$4:$AE$442,H$1,0)=0,"",VLOOKUP($A275,Industry!$A$4:$AE$442,H$1,0)),"")</f>
        <v/>
      </c>
      <c r="I275" s="1418" t="str">
        <f>IFERROR(IF(VLOOKUP($A275,Industry!$A$4:$AE$442,I$1,0)=0,"",VLOOKUP($A275,Industry!$A$4:$AE$442,I$1,0)),"")</f>
        <v/>
      </c>
      <c r="J275" s="1418" t="str">
        <f>IFERROR(IF(VLOOKUP($A275,Industry!$A$4:$AE$442,J$1,0)=0,"",VLOOKUP($A275,Industry!$A$4:$AE$442,J$1,0)),"")</f>
        <v/>
      </c>
      <c r="K275" s="1418" t="str">
        <f>IFERROR(IF(VLOOKUP($A275,Industry!$A$4:$AE$442,K$1,0)=0,"",VLOOKUP($A275,Industry!$A$4:$AE$442,K$1,0)),"")</f>
        <v/>
      </c>
      <c r="L275" s="1418" t="str">
        <f>IFERROR(IF(VLOOKUP($A275,Industry!$A$4:$AE$442,L$1,0)=0,"",VLOOKUP($A275,Industry!$A$4:$AE$442,L$1,0)),"")</f>
        <v/>
      </c>
      <c r="M275" s="1418" t="str">
        <f>IFERROR(IF(VLOOKUP($A275,Industry!$A$4:$AE$442,M$1,0)=0,"",VLOOKUP($A275,Industry!$A$4:$AE$442,M$1,0)),"")</f>
        <v/>
      </c>
      <c r="N275" s="1418" t="str">
        <f>IFERROR(IF(VLOOKUP($A275,Industry!$A$4:$AE$442,N$1,0)=0,"",VLOOKUP($A275,Industry!$A$4:$AE$442,N$1,0)),"")</f>
        <v/>
      </c>
      <c r="O275" s="1418" t="str">
        <f>IFERROR(IF(VLOOKUP($A275,Industry!$A$4:$AE$442,O$1,0)=0,"",VLOOKUP($A275,Industry!$A$4:$AE$442,O$1,0)),"")</f>
        <v/>
      </c>
      <c r="P275" s="1418" t="str">
        <f>IFERROR(IF(VLOOKUP($A275,Industry!$A$4:$AE$442,P$1,0)=0,"",VLOOKUP($A275,Industry!$A$4:$AE$442,P$1,0)),"")</f>
        <v/>
      </c>
      <c r="Q275" s="1418" t="str">
        <f>IFERROR(IF(VLOOKUP($A275,Industry!$A$4:$AE$442,Q$1,0)=0,"",VLOOKUP($A275,Industry!$A$4:$AE$442,Q$1,0)),"")</f>
        <v/>
      </c>
    </row>
    <row r="276" spans="1:17">
      <c r="A276" s="1264" t="s">
        <v>555</v>
      </c>
      <c r="B276" s="1290" t="s">
        <v>1080</v>
      </c>
      <c r="C276" s="1420" t="str">
        <f>IFERROR(IF(VLOOKUP($A276,Industry!$A$4:$AE$442,C$1,0)=0,"",VLOOKUP($A276,Industry!$A$4:$AE$442,C$1,0)),"")</f>
        <v>ktoe</v>
      </c>
      <c r="D276" s="1418" t="str">
        <f>IFERROR(IF(VLOOKUP($A276,Industry!$A$4:$AE$442,D$1,0)=0,"",VLOOKUP($A276,Industry!$A$4:$AE$442,D$1,0)),"")</f>
        <v/>
      </c>
      <c r="E276" s="1418" t="str">
        <f>IFERROR(IF(VLOOKUP($A276,Industry!$A$4:$AE$442,E$1,0)=0,"",VLOOKUP($A276,Industry!$A$4:$AE$442,E$1,0)),"")</f>
        <v/>
      </c>
      <c r="F276" s="1418" t="str">
        <f>IFERROR(IF(VLOOKUP($A276,Industry!$A$4:$AE$442,F$1,0)=0,"",VLOOKUP($A276,Industry!$A$4:$AE$442,F$1,0)),"")</f>
        <v/>
      </c>
      <c r="G276" s="1418" t="str">
        <f>IFERROR(IF(VLOOKUP($A276,Industry!$A$4:$AE$442,G$1,0)=0,"",VLOOKUP($A276,Industry!$A$4:$AE$442,G$1,0)),"")</f>
        <v/>
      </c>
      <c r="H276" s="1418" t="str">
        <f>IFERROR(IF(VLOOKUP($A276,Industry!$A$4:$AE$442,H$1,0)=0,"",VLOOKUP($A276,Industry!$A$4:$AE$442,H$1,0)),"")</f>
        <v/>
      </c>
      <c r="I276" s="1418" t="str">
        <f>IFERROR(IF(VLOOKUP($A276,Industry!$A$4:$AE$442,I$1,0)=0,"",VLOOKUP($A276,Industry!$A$4:$AE$442,I$1,0)),"")</f>
        <v/>
      </c>
      <c r="J276" s="1418" t="str">
        <f>IFERROR(IF(VLOOKUP($A276,Industry!$A$4:$AE$442,J$1,0)=0,"",VLOOKUP($A276,Industry!$A$4:$AE$442,J$1,0)),"")</f>
        <v/>
      </c>
      <c r="K276" s="1418" t="str">
        <f>IFERROR(IF(VLOOKUP($A276,Industry!$A$4:$AE$442,K$1,0)=0,"",VLOOKUP($A276,Industry!$A$4:$AE$442,K$1,0)),"")</f>
        <v/>
      </c>
      <c r="L276" s="1418" t="str">
        <f>IFERROR(IF(VLOOKUP($A276,Industry!$A$4:$AE$442,L$1,0)=0,"",VLOOKUP($A276,Industry!$A$4:$AE$442,L$1,0)),"")</f>
        <v/>
      </c>
      <c r="M276" s="1418" t="str">
        <f>IFERROR(IF(VLOOKUP($A276,Industry!$A$4:$AE$442,M$1,0)=0,"",VLOOKUP($A276,Industry!$A$4:$AE$442,M$1,0)),"")</f>
        <v/>
      </c>
      <c r="N276" s="1418" t="str">
        <f>IFERROR(IF(VLOOKUP($A276,Industry!$A$4:$AE$442,N$1,0)=0,"",VLOOKUP($A276,Industry!$A$4:$AE$442,N$1,0)),"")</f>
        <v/>
      </c>
      <c r="O276" s="1418" t="str">
        <f>IFERROR(IF(VLOOKUP($A276,Industry!$A$4:$AE$442,O$1,0)=0,"",VLOOKUP($A276,Industry!$A$4:$AE$442,O$1,0)),"")</f>
        <v/>
      </c>
      <c r="P276" s="1418" t="str">
        <f>IFERROR(IF(VLOOKUP($A276,Industry!$A$4:$AE$442,P$1,0)=0,"",VLOOKUP($A276,Industry!$A$4:$AE$442,P$1,0)),"")</f>
        <v/>
      </c>
      <c r="Q276" s="1418" t="str">
        <f>IFERROR(IF(VLOOKUP($A276,Industry!$A$4:$AE$442,Q$1,0)=0,"",VLOOKUP($A276,Industry!$A$4:$AE$442,Q$1,0)),"")</f>
        <v/>
      </c>
    </row>
    <row r="277" spans="1:17">
      <c r="A277" s="30" t="s">
        <v>2376</v>
      </c>
      <c r="B277" s="1290" t="s">
        <v>1080</v>
      </c>
      <c r="C277" s="1420" t="str">
        <f>IFERROR(IF(VLOOKUP($A277,Industry!$A$4:$AE$442,C$1,0)=0,"",VLOOKUP($A277,Industry!$A$4:$AE$442,C$1,0)),"")</f>
        <v>ktoe</v>
      </c>
      <c r="D277" s="1418" t="str">
        <f>IFERROR(IF(VLOOKUP($A277,Industry!$A$4:$AE$442,D$1,0)=0,"",VLOOKUP($A277,Industry!$A$4:$AE$442,D$1,0)),"")</f>
        <v/>
      </c>
      <c r="E277" s="1418" t="str">
        <f>IFERROR(IF(VLOOKUP($A277,Industry!$A$4:$AE$442,E$1,0)=0,"",VLOOKUP($A277,Industry!$A$4:$AE$442,E$1,0)),"")</f>
        <v/>
      </c>
      <c r="F277" s="1418" t="str">
        <f>IFERROR(IF(VLOOKUP($A277,Industry!$A$4:$AE$442,F$1,0)=0,"",VLOOKUP($A277,Industry!$A$4:$AE$442,F$1,0)),"")</f>
        <v/>
      </c>
      <c r="G277" s="1418" t="str">
        <f>IFERROR(IF(VLOOKUP($A277,Industry!$A$4:$AE$442,G$1,0)=0,"",VLOOKUP($A277,Industry!$A$4:$AE$442,G$1,0)),"")</f>
        <v/>
      </c>
      <c r="H277" s="1418" t="str">
        <f>IFERROR(IF(VLOOKUP($A277,Industry!$A$4:$AE$442,H$1,0)=0,"",VLOOKUP($A277,Industry!$A$4:$AE$442,H$1,0)),"")</f>
        <v/>
      </c>
      <c r="I277" s="1418" t="str">
        <f>IFERROR(IF(VLOOKUP($A277,Industry!$A$4:$AE$442,I$1,0)=0,"",VLOOKUP($A277,Industry!$A$4:$AE$442,I$1,0)),"")</f>
        <v/>
      </c>
      <c r="J277" s="1418" t="str">
        <f>IFERROR(IF(VLOOKUP($A277,Industry!$A$4:$AE$442,J$1,0)=0,"",VLOOKUP($A277,Industry!$A$4:$AE$442,J$1,0)),"")</f>
        <v/>
      </c>
      <c r="K277" s="1418" t="str">
        <f>IFERROR(IF(VLOOKUP($A277,Industry!$A$4:$AE$442,K$1,0)=0,"",VLOOKUP($A277,Industry!$A$4:$AE$442,K$1,0)),"")</f>
        <v/>
      </c>
      <c r="L277" s="1418" t="str">
        <f>IFERROR(IF(VLOOKUP($A277,Industry!$A$4:$AE$442,L$1,0)=0,"",VLOOKUP($A277,Industry!$A$4:$AE$442,L$1,0)),"")</f>
        <v/>
      </c>
      <c r="M277" s="1418" t="str">
        <f>IFERROR(IF(VLOOKUP($A277,Industry!$A$4:$AE$442,M$1,0)=0,"",VLOOKUP($A277,Industry!$A$4:$AE$442,M$1,0)),"")</f>
        <v/>
      </c>
      <c r="N277" s="1418" t="str">
        <f>IFERROR(IF(VLOOKUP($A277,Industry!$A$4:$AE$442,N$1,0)=0,"",VLOOKUP($A277,Industry!$A$4:$AE$442,N$1,0)),"")</f>
        <v/>
      </c>
      <c r="O277" s="1418" t="str">
        <f>IFERROR(IF(VLOOKUP($A277,Industry!$A$4:$AE$442,O$1,0)=0,"",VLOOKUP($A277,Industry!$A$4:$AE$442,O$1,0)),"")</f>
        <v/>
      </c>
      <c r="P277" s="1418" t="str">
        <f>IFERROR(IF(VLOOKUP($A277,Industry!$A$4:$AE$442,P$1,0)=0,"",VLOOKUP($A277,Industry!$A$4:$AE$442,P$1,0)),"")</f>
        <v/>
      </c>
      <c r="Q277" s="1418" t="str">
        <f>IFERROR(IF(VLOOKUP($A277,Industry!$A$4:$AE$442,Q$1,0)=0,"",VLOOKUP($A277,Industry!$A$4:$AE$442,Q$1,0)),"")</f>
        <v/>
      </c>
    </row>
    <row r="278" spans="1:17">
      <c r="A278" s="11" t="s">
        <v>2377</v>
      </c>
      <c r="B278" s="1290" t="s">
        <v>1080</v>
      </c>
      <c r="C278" s="1420" t="str">
        <f>IFERROR(IF(VLOOKUP($A278,Industry!$A$4:$AE$442,C$1,0)=0,"",VLOOKUP($A278,Industry!$A$4:$AE$442,C$1,0)),"")</f>
        <v>ktoe</v>
      </c>
      <c r="D278" s="1418" t="str">
        <f>IFERROR(IF(VLOOKUP($A278,Industry!$A$4:$AE$442,D$1,0)=0,"",VLOOKUP($A278,Industry!$A$4:$AE$442,D$1,0)),"")</f>
        <v/>
      </c>
      <c r="E278" s="1418" t="str">
        <f>IFERROR(IF(VLOOKUP($A278,Industry!$A$4:$AE$442,E$1,0)=0,"",VLOOKUP($A278,Industry!$A$4:$AE$442,E$1,0)),"")</f>
        <v/>
      </c>
      <c r="F278" s="1418" t="str">
        <f>IFERROR(IF(VLOOKUP($A278,Industry!$A$4:$AE$442,F$1,0)=0,"",VLOOKUP($A278,Industry!$A$4:$AE$442,F$1,0)),"")</f>
        <v/>
      </c>
      <c r="G278" s="1418" t="str">
        <f>IFERROR(IF(VLOOKUP($A278,Industry!$A$4:$AE$442,G$1,0)=0,"",VLOOKUP($A278,Industry!$A$4:$AE$442,G$1,0)),"")</f>
        <v/>
      </c>
      <c r="H278" s="1418" t="str">
        <f>IFERROR(IF(VLOOKUP($A278,Industry!$A$4:$AE$442,H$1,0)=0,"",VLOOKUP($A278,Industry!$A$4:$AE$442,H$1,0)),"")</f>
        <v/>
      </c>
      <c r="I278" s="1418" t="str">
        <f>IFERROR(IF(VLOOKUP($A278,Industry!$A$4:$AE$442,I$1,0)=0,"",VLOOKUP($A278,Industry!$A$4:$AE$442,I$1,0)),"")</f>
        <v/>
      </c>
      <c r="J278" s="1418" t="str">
        <f>IFERROR(IF(VLOOKUP($A278,Industry!$A$4:$AE$442,J$1,0)=0,"",VLOOKUP($A278,Industry!$A$4:$AE$442,J$1,0)),"")</f>
        <v/>
      </c>
      <c r="K278" s="1418" t="str">
        <f>IFERROR(IF(VLOOKUP($A278,Industry!$A$4:$AE$442,K$1,0)=0,"",VLOOKUP($A278,Industry!$A$4:$AE$442,K$1,0)),"")</f>
        <v/>
      </c>
      <c r="L278" s="1418" t="str">
        <f>IFERROR(IF(VLOOKUP($A278,Industry!$A$4:$AE$442,L$1,0)=0,"",VLOOKUP($A278,Industry!$A$4:$AE$442,L$1,0)),"")</f>
        <v/>
      </c>
      <c r="M278" s="1418" t="str">
        <f>IFERROR(IF(VLOOKUP($A278,Industry!$A$4:$AE$442,M$1,0)=0,"",VLOOKUP($A278,Industry!$A$4:$AE$442,M$1,0)),"")</f>
        <v/>
      </c>
      <c r="N278" s="1418" t="str">
        <f>IFERROR(IF(VLOOKUP($A278,Industry!$A$4:$AE$442,N$1,0)=0,"",VLOOKUP($A278,Industry!$A$4:$AE$442,N$1,0)),"")</f>
        <v/>
      </c>
      <c r="O278" s="1418" t="str">
        <f>IFERROR(IF(VLOOKUP($A278,Industry!$A$4:$AE$442,O$1,0)=0,"",VLOOKUP($A278,Industry!$A$4:$AE$442,O$1,0)),"")</f>
        <v/>
      </c>
      <c r="P278" s="1418" t="str">
        <f>IFERROR(IF(VLOOKUP($A278,Industry!$A$4:$AE$442,P$1,0)=0,"",VLOOKUP($A278,Industry!$A$4:$AE$442,P$1,0)),"")</f>
        <v/>
      </c>
      <c r="Q278" s="1418" t="str">
        <f>IFERROR(IF(VLOOKUP($A278,Industry!$A$4:$AE$442,Q$1,0)=0,"",VLOOKUP($A278,Industry!$A$4:$AE$442,Q$1,0)),"")</f>
        <v/>
      </c>
    </row>
    <row r="279" spans="1:17">
      <c r="A279" s="11" t="s">
        <v>2378</v>
      </c>
      <c r="B279" s="1290" t="s">
        <v>1080</v>
      </c>
      <c r="C279" s="1420" t="str">
        <f>IFERROR(IF(VLOOKUP($A279,Industry!$A$4:$AE$442,C$1,0)=0,"",VLOOKUP($A279,Industry!$A$4:$AE$442,C$1,0)),"")</f>
        <v>ktoe</v>
      </c>
      <c r="D279" s="1418" t="str">
        <f>IFERROR(IF(VLOOKUP($A279,Industry!$A$4:$AE$442,D$1,0)=0,"",VLOOKUP($A279,Industry!$A$4:$AE$442,D$1,0)),"")</f>
        <v/>
      </c>
      <c r="E279" s="1418" t="str">
        <f>IFERROR(IF(VLOOKUP($A279,Industry!$A$4:$AE$442,E$1,0)=0,"",VLOOKUP($A279,Industry!$A$4:$AE$442,E$1,0)),"")</f>
        <v/>
      </c>
      <c r="F279" s="1418" t="str">
        <f>IFERROR(IF(VLOOKUP($A279,Industry!$A$4:$AE$442,F$1,0)=0,"",VLOOKUP($A279,Industry!$A$4:$AE$442,F$1,0)),"")</f>
        <v/>
      </c>
      <c r="G279" s="1418" t="str">
        <f>IFERROR(IF(VLOOKUP($A279,Industry!$A$4:$AE$442,G$1,0)=0,"",VLOOKUP($A279,Industry!$A$4:$AE$442,G$1,0)),"")</f>
        <v/>
      </c>
      <c r="H279" s="1418" t="str">
        <f>IFERROR(IF(VLOOKUP($A279,Industry!$A$4:$AE$442,H$1,0)=0,"",VLOOKUP($A279,Industry!$A$4:$AE$442,H$1,0)),"")</f>
        <v/>
      </c>
      <c r="I279" s="1418" t="str">
        <f>IFERROR(IF(VLOOKUP($A279,Industry!$A$4:$AE$442,I$1,0)=0,"",VLOOKUP($A279,Industry!$A$4:$AE$442,I$1,0)),"")</f>
        <v/>
      </c>
      <c r="J279" s="1418" t="str">
        <f>IFERROR(IF(VLOOKUP($A279,Industry!$A$4:$AE$442,J$1,0)=0,"",VLOOKUP($A279,Industry!$A$4:$AE$442,J$1,0)),"")</f>
        <v/>
      </c>
      <c r="K279" s="1418" t="str">
        <f>IFERROR(IF(VLOOKUP($A279,Industry!$A$4:$AE$442,K$1,0)=0,"",VLOOKUP($A279,Industry!$A$4:$AE$442,K$1,0)),"")</f>
        <v/>
      </c>
      <c r="L279" s="1418" t="str">
        <f>IFERROR(IF(VLOOKUP($A279,Industry!$A$4:$AE$442,L$1,0)=0,"",VLOOKUP($A279,Industry!$A$4:$AE$442,L$1,0)),"")</f>
        <v/>
      </c>
      <c r="M279" s="1418" t="str">
        <f>IFERROR(IF(VLOOKUP($A279,Industry!$A$4:$AE$442,M$1,0)=0,"",VLOOKUP($A279,Industry!$A$4:$AE$442,M$1,0)),"")</f>
        <v/>
      </c>
      <c r="N279" s="1418" t="str">
        <f>IFERROR(IF(VLOOKUP($A279,Industry!$A$4:$AE$442,N$1,0)=0,"",VLOOKUP($A279,Industry!$A$4:$AE$442,N$1,0)),"")</f>
        <v/>
      </c>
      <c r="O279" s="1418" t="str">
        <f>IFERROR(IF(VLOOKUP($A279,Industry!$A$4:$AE$442,O$1,0)=0,"",VLOOKUP($A279,Industry!$A$4:$AE$442,O$1,0)),"")</f>
        <v/>
      </c>
      <c r="P279" s="1418" t="str">
        <f>IFERROR(IF(VLOOKUP($A279,Industry!$A$4:$AE$442,P$1,0)=0,"",VLOOKUP($A279,Industry!$A$4:$AE$442,P$1,0)),"")</f>
        <v/>
      </c>
      <c r="Q279" s="1418" t="str">
        <f>IFERROR(IF(VLOOKUP($A279,Industry!$A$4:$AE$442,Q$1,0)=0,"",VLOOKUP($A279,Industry!$A$4:$AE$442,Q$1,0)),"")</f>
        <v/>
      </c>
    </row>
    <row r="280" spans="1:17">
      <c r="A280" s="11" t="s">
        <v>2379</v>
      </c>
      <c r="B280" s="1290" t="s">
        <v>1080</v>
      </c>
      <c r="C280" s="1420" t="str">
        <f>IFERROR(IF(VLOOKUP($A280,Industry!$A$4:$AE$442,C$1,0)=0,"",VLOOKUP($A280,Industry!$A$4:$AE$442,C$1,0)),"")</f>
        <v>ktoe</v>
      </c>
      <c r="D280" s="1418" t="str">
        <f>IFERROR(IF(VLOOKUP($A280,Industry!$A$4:$AE$442,D$1,0)=0,"",VLOOKUP($A280,Industry!$A$4:$AE$442,D$1,0)),"")</f>
        <v/>
      </c>
      <c r="E280" s="1418" t="str">
        <f>IFERROR(IF(VLOOKUP($A280,Industry!$A$4:$AE$442,E$1,0)=0,"",VLOOKUP($A280,Industry!$A$4:$AE$442,E$1,0)),"")</f>
        <v/>
      </c>
      <c r="F280" s="1418" t="str">
        <f>IFERROR(IF(VLOOKUP($A280,Industry!$A$4:$AE$442,F$1,0)=0,"",VLOOKUP($A280,Industry!$A$4:$AE$442,F$1,0)),"")</f>
        <v/>
      </c>
      <c r="G280" s="1418" t="str">
        <f>IFERROR(IF(VLOOKUP($A280,Industry!$A$4:$AE$442,G$1,0)=0,"",VLOOKUP($A280,Industry!$A$4:$AE$442,G$1,0)),"")</f>
        <v/>
      </c>
      <c r="H280" s="1418" t="str">
        <f>IFERROR(IF(VLOOKUP($A280,Industry!$A$4:$AE$442,H$1,0)=0,"",VLOOKUP($A280,Industry!$A$4:$AE$442,H$1,0)),"")</f>
        <v/>
      </c>
      <c r="I280" s="1418" t="str">
        <f>IFERROR(IF(VLOOKUP($A280,Industry!$A$4:$AE$442,I$1,0)=0,"",VLOOKUP($A280,Industry!$A$4:$AE$442,I$1,0)),"")</f>
        <v/>
      </c>
      <c r="J280" s="1418" t="str">
        <f>IFERROR(IF(VLOOKUP($A280,Industry!$A$4:$AE$442,J$1,0)=0,"",VLOOKUP($A280,Industry!$A$4:$AE$442,J$1,0)),"")</f>
        <v/>
      </c>
      <c r="K280" s="1418" t="str">
        <f>IFERROR(IF(VLOOKUP($A280,Industry!$A$4:$AE$442,K$1,0)=0,"",VLOOKUP($A280,Industry!$A$4:$AE$442,K$1,0)),"")</f>
        <v/>
      </c>
      <c r="L280" s="1418" t="str">
        <f>IFERROR(IF(VLOOKUP($A280,Industry!$A$4:$AE$442,L$1,0)=0,"",VLOOKUP($A280,Industry!$A$4:$AE$442,L$1,0)),"")</f>
        <v/>
      </c>
      <c r="M280" s="1418" t="str">
        <f>IFERROR(IF(VLOOKUP($A280,Industry!$A$4:$AE$442,M$1,0)=0,"",VLOOKUP($A280,Industry!$A$4:$AE$442,M$1,0)),"")</f>
        <v/>
      </c>
      <c r="N280" s="1418" t="str">
        <f>IFERROR(IF(VLOOKUP($A280,Industry!$A$4:$AE$442,N$1,0)=0,"",VLOOKUP($A280,Industry!$A$4:$AE$442,N$1,0)),"")</f>
        <v/>
      </c>
      <c r="O280" s="1418" t="str">
        <f>IFERROR(IF(VLOOKUP($A280,Industry!$A$4:$AE$442,O$1,0)=0,"",VLOOKUP($A280,Industry!$A$4:$AE$442,O$1,0)),"")</f>
        <v/>
      </c>
      <c r="P280" s="1418" t="str">
        <f>IFERROR(IF(VLOOKUP($A280,Industry!$A$4:$AE$442,P$1,0)=0,"",VLOOKUP($A280,Industry!$A$4:$AE$442,P$1,0)),"")</f>
        <v/>
      </c>
      <c r="Q280" s="1418" t="str">
        <f>IFERROR(IF(VLOOKUP($A280,Industry!$A$4:$AE$442,Q$1,0)=0,"",VLOOKUP($A280,Industry!$A$4:$AE$442,Q$1,0)),"")</f>
        <v/>
      </c>
    </row>
    <row r="281" spans="1:17">
      <c r="A281" s="11" t="s">
        <v>2380</v>
      </c>
      <c r="B281" s="1290" t="s">
        <v>1080</v>
      </c>
      <c r="C281" s="1420" t="str">
        <f>IFERROR(IF(VLOOKUP($A281,Industry!$A$4:$AE$442,C$1,0)=0,"",VLOOKUP($A281,Industry!$A$4:$AE$442,C$1,0)),"")</f>
        <v>ktoe</v>
      </c>
      <c r="D281" s="1418" t="str">
        <f>IFERROR(IF(VLOOKUP($A281,Industry!$A$4:$AE$442,D$1,0)=0,"",VLOOKUP($A281,Industry!$A$4:$AE$442,D$1,0)),"")</f>
        <v/>
      </c>
      <c r="E281" s="1418" t="str">
        <f>IFERROR(IF(VLOOKUP($A281,Industry!$A$4:$AE$442,E$1,0)=0,"",VLOOKUP($A281,Industry!$A$4:$AE$442,E$1,0)),"")</f>
        <v/>
      </c>
      <c r="F281" s="1418" t="str">
        <f>IFERROR(IF(VLOOKUP($A281,Industry!$A$4:$AE$442,F$1,0)=0,"",VLOOKUP($A281,Industry!$A$4:$AE$442,F$1,0)),"")</f>
        <v/>
      </c>
      <c r="G281" s="1418" t="str">
        <f>IFERROR(IF(VLOOKUP($A281,Industry!$A$4:$AE$442,G$1,0)=0,"",VLOOKUP($A281,Industry!$A$4:$AE$442,G$1,0)),"")</f>
        <v/>
      </c>
      <c r="H281" s="1418" t="str">
        <f>IFERROR(IF(VLOOKUP($A281,Industry!$A$4:$AE$442,H$1,0)=0,"",VLOOKUP($A281,Industry!$A$4:$AE$442,H$1,0)),"")</f>
        <v/>
      </c>
      <c r="I281" s="1418" t="str">
        <f>IFERROR(IF(VLOOKUP($A281,Industry!$A$4:$AE$442,I$1,0)=0,"",VLOOKUP($A281,Industry!$A$4:$AE$442,I$1,0)),"")</f>
        <v/>
      </c>
      <c r="J281" s="1418" t="str">
        <f>IFERROR(IF(VLOOKUP($A281,Industry!$A$4:$AE$442,J$1,0)=0,"",VLOOKUP($A281,Industry!$A$4:$AE$442,J$1,0)),"")</f>
        <v/>
      </c>
      <c r="K281" s="1418" t="str">
        <f>IFERROR(IF(VLOOKUP($A281,Industry!$A$4:$AE$442,K$1,0)=0,"",VLOOKUP($A281,Industry!$A$4:$AE$442,K$1,0)),"")</f>
        <v/>
      </c>
      <c r="L281" s="1418" t="str">
        <f>IFERROR(IF(VLOOKUP($A281,Industry!$A$4:$AE$442,L$1,0)=0,"",VLOOKUP($A281,Industry!$A$4:$AE$442,L$1,0)),"")</f>
        <v/>
      </c>
      <c r="M281" s="1418" t="str">
        <f>IFERROR(IF(VLOOKUP($A281,Industry!$A$4:$AE$442,M$1,0)=0,"",VLOOKUP($A281,Industry!$A$4:$AE$442,M$1,0)),"")</f>
        <v/>
      </c>
      <c r="N281" s="1418" t="str">
        <f>IFERROR(IF(VLOOKUP($A281,Industry!$A$4:$AE$442,N$1,0)=0,"",VLOOKUP($A281,Industry!$A$4:$AE$442,N$1,0)),"")</f>
        <v/>
      </c>
      <c r="O281" s="1418" t="str">
        <f>IFERROR(IF(VLOOKUP($A281,Industry!$A$4:$AE$442,O$1,0)=0,"",VLOOKUP($A281,Industry!$A$4:$AE$442,O$1,0)),"")</f>
        <v/>
      </c>
      <c r="P281" s="1418" t="str">
        <f>IFERROR(IF(VLOOKUP($A281,Industry!$A$4:$AE$442,P$1,0)=0,"",VLOOKUP($A281,Industry!$A$4:$AE$442,P$1,0)),"")</f>
        <v/>
      </c>
      <c r="Q281" s="1418" t="str">
        <f>IFERROR(IF(VLOOKUP($A281,Industry!$A$4:$AE$442,Q$1,0)=0,"",VLOOKUP($A281,Industry!$A$4:$AE$442,Q$1,0)),"")</f>
        <v/>
      </c>
    </row>
    <row r="282" spans="1:17">
      <c r="A282" s="11" t="s">
        <v>2381</v>
      </c>
      <c r="B282" s="1290" t="s">
        <v>1080</v>
      </c>
      <c r="C282" s="1420" t="str">
        <f>IFERROR(IF(VLOOKUP($A282,Industry!$A$4:$AE$442,C$1,0)=0,"",VLOOKUP($A282,Industry!$A$4:$AE$442,C$1,0)),"")</f>
        <v>ktoe</v>
      </c>
      <c r="D282" s="1418" t="str">
        <f>IFERROR(IF(VLOOKUP($A282,Industry!$A$4:$AE$442,D$1,0)=0,"",VLOOKUP($A282,Industry!$A$4:$AE$442,D$1,0)),"")</f>
        <v/>
      </c>
      <c r="E282" s="1418" t="str">
        <f>IFERROR(IF(VLOOKUP($A282,Industry!$A$4:$AE$442,E$1,0)=0,"",VLOOKUP($A282,Industry!$A$4:$AE$442,E$1,0)),"")</f>
        <v/>
      </c>
      <c r="F282" s="1418" t="str">
        <f>IFERROR(IF(VLOOKUP($A282,Industry!$A$4:$AE$442,F$1,0)=0,"",VLOOKUP($A282,Industry!$A$4:$AE$442,F$1,0)),"")</f>
        <v/>
      </c>
      <c r="G282" s="1418" t="str">
        <f>IFERROR(IF(VLOOKUP($A282,Industry!$A$4:$AE$442,G$1,0)=0,"",VLOOKUP($A282,Industry!$A$4:$AE$442,G$1,0)),"")</f>
        <v/>
      </c>
      <c r="H282" s="1418" t="str">
        <f>IFERROR(IF(VLOOKUP($A282,Industry!$A$4:$AE$442,H$1,0)=0,"",VLOOKUP($A282,Industry!$A$4:$AE$442,H$1,0)),"")</f>
        <v/>
      </c>
      <c r="I282" s="1418" t="str">
        <f>IFERROR(IF(VLOOKUP($A282,Industry!$A$4:$AE$442,I$1,0)=0,"",VLOOKUP($A282,Industry!$A$4:$AE$442,I$1,0)),"")</f>
        <v/>
      </c>
      <c r="J282" s="1418" t="str">
        <f>IFERROR(IF(VLOOKUP($A282,Industry!$A$4:$AE$442,J$1,0)=0,"",VLOOKUP($A282,Industry!$A$4:$AE$442,J$1,0)),"")</f>
        <v/>
      </c>
      <c r="K282" s="1418" t="str">
        <f>IFERROR(IF(VLOOKUP($A282,Industry!$A$4:$AE$442,K$1,0)=0,"",VLOOKUP($A282,Industry!$A$4:$AE$442,K$1,0)),"")</f>
        <v/>
      </c>
      <c r="L282" s="1418" t="str">
        <f>IFERROR(IF(VLOOKUP($A282,Industry!$A$4:$AE$442,L$1,0)=0,"",VLOOKUP($A282,Industry!$A$4:$AE$442,L$1,0)),"")</f>
        <v/>
      </c>
      <c r="M282" s="1418" t="str">
        <f>IFERROR(IF(VLOOKUP($A282,Industry!$A$4:$AE$442,M$1,0)=0,"",VLOOKUP($A282,Industry!$A$4:$AE$442,M$1,0)),"")</f>
        <v/>
      </c>
      <c r="N282" s="1418" t="str">
        <f>IFERROR(IF(VLOOKUP($A282,Industry!$A$4:$AE$442,N$1,0)=0,"",VLOOKUP($A282,Industry!$A$4:$AE$442,N$1,0)),"")</f>
        <v/>
      </c>
      <c r="O282" s="1418" t="str">
        <f>IFERROR(IF(VLOOKUP($A282,Industry!$A$4:$AE$442,O$1,0)=0,"",VLOOKUP($A282,Industry!$A$4:$AE$442,O$1,0)),"")</f>
        <v/>
      </c>
      <c r="P282" s="1418" t="str">
        <f>IFERROR(IF(VLOOKUP($A282,Industry!$A$4:$AE$442,P$1,0)=0,"",VLOOKUP($A282,Industry!$A$4:$AE$442,P$1,0)),"")</f>
        <v/>
      </c>
      <c r="Q282" s="1418" t="str">
        <f>IFERROR(IF(VLOOKUP($A282,Industry!$A$4:$AE$442,Q$1,0)=0,"",VLOOKUP($A282,Industry!$A$4:$AE$442,Q$1,0)),"")</f>
        <v/>
      </c>
    </row>
    <row r="283" spans="1:17">
      <c r="A283" s="2" t="s">
        <v>2382</v>
      </c>
      <c r="B283" s="1290" t="s">
        <v>1080</v>
      </c>
      <c r="C283" s="1420" t="str">
        <f>IFERROR(IF(VLOOKUP($A283,Industry!$A$4:$AE$442,C$1,0)=0,"",VLOOKUP($A283,Industry!$A$4:$AE$442,C$1,0)),"")</f>
        <v>ktoe</v>
      </c>
      <c r="D283" s="1418" t="str">
        <f>IFERROR(IF(VLOOKUP($A283,Industry!$A$4:$AE$442,D$1,0)=0,"",VLOOKUP($A283,Industry!$A$4:$AE$442,D$1,0)),"")</f>
        <v/>
      </c>
      <c r="E283" s="1418" t="str">
        <f>IFERROR(IF(VLOOKUP($A283,Industry!$A$4:$AE$442,E$1,0)=0,"",VLOOKUP($A283,Industry!$A$4:$AE$442,E$1,0)),"")</f>
        <v/>
      </c>
      <c r="F283" s="1418" t="str">
        <f>IFERROR(IF(VLOOKUP($A283,Industry!$A$4:$AE$442,F$1,0)=0,"",VLOOKUP($A283,Industry!$A$4:$AE$442,F$1,0)),"")</f>
        <v/>
      </c>
      <c r="G283" s="1418" t="str">
        <f>IFERROR(IF(VLOOKUP($A283,Industry!$A$4:$AE$442,G$1,0)=0,"",VLOOKUP($A283,Industry!$A$4:$AE$442,G$1,0)),"")</f>
        <v/>
      </c>
      <c r="H283" s="1418" t="str">
        <f>IFERROR(IF(VLOOKUP($A283,Industry!$A$4:$AE$442,H$1,0)=0,"",VLOOKUP($A283,Industry!$A$4:$AE$442,H$1,0)),"")</f>
        <v/>
      </c>
      <c r="I283" s="1418" t="str">
        <f>IFERROR(IF(VLOOKUP($A283,Industry!$A$4:$AE$442,I$1,0)=0,"",VLOOKUP($A283,Industry!$A$4:$AE$442,I$1,0)),"")</f>
        <v/>
      </c>
      <c r="J283" s="1418" t="str">
        <f>IFERROR(IF(VLOOKUP($A283,Industry!$A$4:$AE$442,J$1,0)=0,"",VLOOKUP($A283,Industry!$A$4:$AE$442,J$1,0)),"")</f>
        <v/>
      </c>
      <c r="K283" s="1418" t="str">
        <f>IFERROR(IF(VLOOKUP($A283,Industry!$A$4:$AE$442,K$1,0)=0,"",VLOOKUP($A283,Industry!$A$4:$AE$442,K$1,0)),"")</f>
        <v/>
      </c>
      <c r="L283" s="1418" t="str">
        <f>IFERROR(IF(VLOOKUP($A283,Industry!$A$4:$AE$442,L$1,0)=0,"",VLOOKUP($A283,Industry!$A$4:$AE$442,L$1,0)),"")</f>
        <v/>
      </c>
      <c r="M283" s="1418" t="str">
        <f>IFERROR(IF(VLOOKUP($A283,Industry!$A$4:$AE$442,M$1,0)=0,"",VLOOKUP($A283,Industry!$A$4:$AE$442,M$1,0)),"")</f>
        <v/>
      </c>
      <c r="N283" s="1418" t="str">
        <f>IFERROR(IF(VLOOKUP($A283,Industry!$A$4:$AE$442,N$1,0)=0,"",VLOOKUP($A283,Industry!$A$4:$AE$442,N$1,0)),"")</f>
        <v/>
      </c>
      <c r="O283" s="1418" t="str">
        <f>IFERROR(IF(VLOOKUP($A283,Industry!$A$4:$AE$442,O$1,0)=0,"",VLOOKUP($A283,Industry!$A$4:$AE$442,O$1,0)),"")</f>
        <v/>
      </c>
      <c r="P283" s="1418" t="str">
        <f>IFERROR(IF(VLOOKUP($A283,Industry!$A$4:$AE$442,P$1,0)=0,"",VLOOKUP($A283,Industry!$A$4:$AE$442,P$1,0)),"")</f>
        <v/>
      </c>
      <c r="Q283" s="1418" t="str">
        <f>IFERROR(IF(VLOOKUP($A283,Industry!$A$4:$AE$442,Q$1,0)=0,"",VLOOKUP($A283,Industry!$A$4:$AE$442,Q$1,0)),"")</f>
        <v/>
      </c>
    </row>
    <row r="284" spans="1:17">
      <c r="A284" s="1264" t="s">
        <v>2383</v>
      </c>
      <c r="B284" s="1290" t="s">
        <v>1080</v>
      </c>
      <c r="C284" s="1420" t="str">
        <f>IFERROR(IF(VLOOKUP($A284,Industry!$A$4:$AE$442,C$1,0)=0,"",VLOOKUP($A284,Industry!$A$4:$AE$442,C$1,0)),"")</f>
        <v>ktoe</v>
      </c>
      <c r="D284" s="1418" t="str">
        <f>IFERROR(IF(VLOOKUP($A284,Industry!$A$4:$AE$442,D$1,0)=0,"",VLOOKUP($A284,Industry!$A$4:$AE$442,D$1,0)),"")</f>
        <v/>
      </c>
      <c r="E284" s="1418" t="str">
        <f>IFERROR(IF(VLOOKUP($A284,Industry!$A$4:$AE$442,E$1,0)=0,"",VLOOKUP($A284,Industry!$A$4:$AE$442,E$1,0)),"")</f>
        <v/>
      </c>
      <c r="F284" s="1418" t="str">
        <f>IFERROR(IF(VLOOKUP($A284,Industry!$A$4:$AE$442,F$1,0)=0,"",VLOOKUP($A284,Industry!$A$4:$AE$442,F$1,0)),"")</f>
        <v/>
      </c>
      <c r="G284" s="1418" t="str">
        <f>IFERROR(IF(VLOOKUP($A284,Industry!$A$4:$AE$442,G$1,0)=0,"",VLOOKUP($A284,Industry!$A$4:$AE$442,G$1,0)),"")</f>
        <v/>
      </c>
      <c r="H284" s="1418" t="str">
        <f>IFERROR(IF(VLOOKUP($A284,Industry!$A$4:$AE$442,H$1,0)=0,"",VLOOKUP($A284,Industry!$A$4:$AE$442,H$1,0)),"")</f>
        <v/>
      </c>
      <c r="I284" s="1418" t="str">
        <f>IFERROR(IF(VLOOKUP($A284,Industry!$A$4:$AE$442,I$1,0)=0,"",VLOOKUP($A284,Industry!$A$4:$AE$442,I$1,0)),"")</f>
        <v/>
      </c>
      <c r="J284" s="1418" t="str">
        <f>IFERROR(IF(VLOOKUP($A284,Industry!$A$4:$AE$442,J$1,0)=0,"",VLOOKUP($A284,Industry!$A$4:$AE$442,J$1,0)),"")</f>
        <v/>
      </c>
      <c r="K284" s="1418" t="str">
        <f>IFERROR(IF(VLOOKUP($A284,Industry!$A$4:$AE$442,K$1,0)=0,"",VLOOKUP($A284,Industry!$A$4:$AE$442,K$1,0)),"")</f>
        <v/>
      </c>
      <c r="L284" s="1418" t="str">
        <f>IFERROR(IF(VLOOKUP($A284,Industry!$A$4:$AE$442,L$1,0)=0,"",VLOOKUP($A284,Industry!$A$4:$AE$442,L$1,0)),"")</f>
        <v/>
      </c>
      <c r="M284" s="1418" t="str">
        <f>IFERROR(IF(VLOOKUP($A284,Industry!$A$4:$AE$442,M$1,0)=0,"",VLOOKUP($A284,Industry!$A$4:$AE$442,M$1,0)),"")</f>
        <v/>
      </c>
      <c r="N284" s="1418" t="str">
        <f>IFERROR(IF(VLOOKUP($A284,Industry!$A$4:$AE$442,N$1,0)=0,"",VLOOKUP($A284,Industry!$A$4:$AE$442,N$1,0)),"")</f>
        <v/>
      </c>
      <c r="O284" s="1418" t="str">
        <f>IFERROR(IF(VLOOKUP($A284,Industry!$A$4:$AE$442,O$1,0)=0,"",VLOOKUP($A284,Industry!$A$4:$AE$442,O$1,0)),"")</f>
        <v/>
      </c>
      <c r="P284" s="1418" t="str">
        <f>IFERROR(IF(VLOOKUP($A284,Industry!$A$4:$AE$442,P$1,0)=0,"",VLOOKUP($A284,Industry!$A$4:$AE$442,P$1,0)),"")</f>
        <v/>
      </c>
      <c r="Q284" s="1418" t="str">
        <f>IFERROR(IF(VLOOKUP($A284,Industry!$A$4:$AE$442,Q$1,0)=0,"",VLOOKUP($A284,Industry!$A$4:$AE$442,Q$1,0)),"")</f>
        <v/>
      </c>
    </row>
    <row r="285" spans="1:17">
      <c r="A285" s="11" t="s">
        <v>523</v>
      </c>
      <c r="B285" s="1290" t="s">
        <v>1080</v>
      </c>
      <c r="C285" s="1420" t="str">
        <f>IFERROR(IF(VLOOKUP($A285,Industry!$A$4:$AE$442,C$1,0)=0,"",VLOOKUP($A285,Industry!$A$4:$AE$442,C$1,0)),"")</f>
        <v>ktoe</v>
      </c>
      <c r="D285" s="1418" t="str">
        <f>IFERROR(IF(VLOOKUP($A285,Industry!$A$4:$AE$442,D$1,0)=0,"",VLOOKUP($A285,Industry!$A$4:$AE$442,D$1,0)),"")</f>
        <v/>
      </c>
      <c r="E285" s="1418" t="str">
        <f>IFERROR(IF(VLOOKUP($A285,Industry!$A$4:$AE$442,E$1,0)=0,"",VLOOKUP($A285,Industry!$A$4:$AE$442,E$1,0)),"")</f>
        <v/>
      </c>
      <c r="F285" s="1418" t="str">
        <f>IFERROR(IF(VLOOKUP($A285,Industry!$A$4:$AE$442,F$1,0)=0,"",VLOOKUP($A285,Industry!$A$4:$AE$442,F$1,0)),"")</f>
        <v/>
      </c>
      <c r="G285" s="1418" t="str">
        <f>IFERROR(IF(VLOOKUP($A285,Industry!$A$4:$AE$442,G$1,0)=0,"",VLOOKUP($A285,Industry!$A$4:$AE$442,G$1,0)),"")</f>
        <v/>
      </c>
      <c r="H285" s="1418" t="str">
        <f>IFERROR(IF(VLOOKUP($A285,Industry!$A$4:$AE$442,H$1,0)=0,"",VLOOKUP($A285,Industry!$A$4:$AE$442,H$1,0)),"")</f>
        <v/>
      </c>
      <c r="I285" s="1418" t="str">
        <f>IFERROR(IF(VLOOKUP($A285,Industry!$A$4:$AE$442,I$1,0)=0,"",VLOOKUP($A285,Industry!$A$4:$AE$442,I$1,0)),"")</f>
        <v/>
      </c>
      <c r="J285" s="1418" t="str">
        <f>IFERROR(IF(VLOOKUP($A285,Industry!$A$4:$AE$442,J$1,0)=0,"",VLOOKUP($A285,Industry!$A$4:$AE$442,J$1,0)),"")</f>
        <v/>
      </c>
      <c r="K285" s="1418" t="str">
        <f>IFERROR(IF(VLOOKUP($A285,Industry!$A$4:$AE$442,K$1,0)=0,"",VLOOKUP($A285,Industry!$A$4:$AE$442,K$1,0)),"")</f>
        <v/>
      </c>
      <c r="L285" s="1418" t="str">
        <f>IFERROR(IF(VLOOKUP($A285,Industry!$A$4:$AE$442,L$1,0)=0,"",VLOOKUP($A285,Industry!$A$4:$AE$442,L$1,0)),"")</f>
        <v/>
      </c>
      <c r="M285" s="1418" t="str">
        <f>IFERROR(IF(VLOOKUP($A285,Industry!$A$4:$AE$442,M$1,0)=0,"",VLOOKUP($A285,Industry!$A$4:$AE$442,M$1,0)),"")</f>
        <v/>
      </c>
      <c r="N285" s="1418" t="str">
        <f>IFERROR(IF(VLOOKUP($A285,Industry!$A$4:$AE$442,N$1,0)=0,"",VLOOKUP($A285,Industry!$A$4:$AE$442,N$1,0)),"")</f>
        <v/>
      </c>
      <c r="O285" s="1418" t="str">
        <f>IFERROR(IF(VLOOKUP($A285,Industry!$A$4:$AE$442,O$1,0)=0,"",VLOOKUP($A285,Industry!$A$4:$AE$442,O$1,0)),"")</f>
        <v/>
      </c>
      <c r="P285" s="1418" t="str">
        <f>IFERROR(IF(VLOOKUP($A285,Industry!$A$4:$AE$442,P$1,0)=0,"",VLOOKUP($A285,Industry!$A$4:$AE$442,P$1,0)),"")</f>
        <v/>
      </c>
      <c r="Q285" s="1418" t="str">
        <f>IFERROR(IF(VLOOKUP($A285,Industry!$A$4:$AE$442,Q$1,0)=0,"",VLOOKUP($A285,Industry!$A$4:$AE$442,Q$1,0)),"")</f>
        <v/>
      </c>
    </row>
    <row r="286" spans="1:17">
      <c r="A286" s="11" t="s">
        <v>534</v>
      </c>
      <c r="B286" s="1290" t="s">
        <v>1080</v>
      </c>
      <c r="C286" s="1420" t="str">
        <f>IFERROR(IF(VLOOKUP($A286,Industry!$A$4:$AE$442,C$1,0)=0,"",VLOOKUP($A286,Industry!$A$4:$AE$442,C$1,0)),"")</f>
        <v>ktoe</v>
      </c>
      <c r="D286" s="1418" t="str">
        <f>IFERROR(IF(VLOOKUP($A286,Industry!$A$4:$AE$442,D$1,0)=0,"",VLOOKUP($A286,Industry!$A$4:$AE$442,D$1,0)),"")</f>
        <v/>
      </c>
      <c r="E286" s="1418" t="str">
        <f>IFERROR(IF(VLOOKUP($A286,Industry!$A$4:$AE$442,E$1,0)=0,"",VLOOKUP($A286,Industry!$A$4:$AE$442,E$1,0)),"")</f>
        <v/>
      </c>
      <c r="F286" s="1418" t="str">
        <f>IFERROR(IF(VLOOKUP($A286,Industry!$A$4:$AE$442,F$1,0)=0,"",VLOOKUP($A286,Industry!$A$4:$AE$442,F$1,0)),"")</f>
        <v/>
      </c>
      <c r="G286" s="1418" t="str">
        <f>IFERROR(IF(VLOOKUP($A286,Industry!$A$4:$AE$442,G$1,0)=0,"",VLOOKUP($A286,Industry!$A$4:$AE$442,G$1,0)),"")</f>
        <v/>
      </c>
      <c r="H286" s="1418" t="str">
        <f>IFERROR(IF(VLOOKUP($A286,Industry!$A$4:$AE$442,H$1,0)=0,"",VLOOKUP($A286,Industry!$A$4:$AE$442,H$1,0)),"")</f>
        <v/>
      </c>
      <c r="I286" s="1418" t="str">
        <f>IFERROR(IF(VLOOKUP($A286,Industry!$A$4:$AE$442,I$1,0)=0,"",VLOOKUP($A286,Industry!$A$4:$AE$442,I$1,0)),"")</f>
        <v/>
      </c>
      <c r="J286" s="1418" t="str">
        <f>IFERROR(IF(VLOOKUP($A286,Industry!$A$4:$AE$442,J$1,0)=0,"",VLOOKUP($A286,Industry!$A$4:$AE$442,J$1,0)),"")</f>
        <v/>
      </c>
      <c r="K286" s="1418" t="str">
        <f>IFERROR(IF(VLOOKUP($A286,Industry!$A$4:$AE$442,K$1,0)=0,"",VLOOKUP($A286,Industry!$A$4:$AE$442,K$1,0)),"")</f>
        <v/>
      </c>
      <c r="L286" s="1418" t="str">
        <f>IFERROR(IF(VLOOKUP($A286,Industry!$A$4:$AE$442,L$1,0)=0,"",VLOOKUP($A286,Industry!$A$4:$AE$442,L$1,0)),"")</f>
        <v/>
      </c>
      <c r="M286" s="1418" t="str">
        <f>IFERROR(IF(VLOOKUP($A286,Industry!$A$4:$AE$442,M$1,0)=0,"",VLOOKUP($A286,Industry!$A$4:$AE$442,M$1,0)),"")</f>
        <v/>
      </c>
      <c r="N286" s="1418" t="str">
        <f>IFERROR(IF(VLOOKUP($A286,Industry!$A$4:$AE$442,N$1,0)=0,"",VLOOKUP($A286,Industry!$A$4:$AE$442,N$1,0)),"")</f>
        <v/>
      </c>
      <c r="O286" s="1418" t="str">
        <f>IFERROR(IF(VLOOKUP($A286,Industry!$A$4:$AE$442,O$1,0)=0,"",VLOOKUP($A286,Industry!$A$4:$AE$442,O$1,0)),"")</f>
        <v/>
      </c>
      <c r="P286" s="1418" t="str">
        <f>IFERROR(IF(VLOOKUP($A286,Industry!$A$4:$AE$442,P$1,0)=0,"",VLOOKUP($A286,Industry!$A$4:$AE$442,P$1,0)),"")</f>
        <v/>
      </c>
      <c r="Q286" s="1418" t="str">
        <f>IFERROR(IF(VLOOKUP($A286,Industry!$A$4:$AE$442,Q$1,0)=0,"",VLOOKUP($A286,Industry!$A$4:$AE$442,Q$1,0)),"")</f>
        <v/>
      </c>
    </row>
    <row r="287" spans="1:17">
      <c r="A287" s="11" t="s">
        <v>475</v>
      </c>
      <c r="B287" s="1290" t="s">
        <v>1080</v>
      </c>
      <c r="C287" s="1420" t="str">
        <f>IFERROR(IF(VLOOKUP($A287,Industry!$A$4:$AE$442,C$1,0)=0,"",VLOOKUP($A287,Industry!$A$4:$AE$442,C$1,0)),"")</f>
        <v>ktoe</v>
      </c>
      <c r="D287" s="1418" t="str">
        <f>IFERROR(IF(VLOOKUP($A287,Industry!$A$4:$AE$442,D$1,0)=0,"",VLOOKUP($A287,Industry!$A$4:$AE$442,D$1,0)),"")</f>
        <v/>
      </c>
      <c r="E287" s="1418" t="str">
        <f>IFERROR(IF(VLOOKUP($A287,Industry!$A$4:$AE$442,E$1,0)=0,"",VLOOKUP($A287,Industry!$A$4:$AE$442,E$1,0)),"")</f>
        <v/>
      </c>
      <c r="F287" s="1418" t="str">
        <f>IFERROR(IF(VLOOKUP($A287,Industry!$A$4:$AE$442,F$1,0)=0,"",VLOOKUP($A287,Industry!$A$4:$AE$442,F$1,0)),"")</f>
        <v/>
      </c>
      <c r="G287" s="1418" t="str">
        <f>IFERROR(IF(VLOOKUP($A287,Industry!$A$4:$AE$442,G$1,0)=0,"",VLOOKUP($A287,Industry!$A$4:$AE$442,G$1,0)),"")</f>
        <v/>
      </c>
      <c r="H287" s="1418" t="str">
        <f>IFERROR(IF(VLOOKUP($A287,Industry!$A$4:$AE$442,H$1,0)=0,"",VLOOKUP($A287,Industry!$A$4:$AE$442,H$1,0)),"")</f>
        <v/>
      </c>
      <c r="I287" s="1418" t="str">
        <f>IFERROR(IF(VLOOKUP($A287,Industry!$A$4:$AE$442,I$1,0)=0,"",VLOOKUP($A287,Industry!$A$4:$AE$442,I$1,0)),"")</f>
        <v/>
      </c>
      <c r="J287" s="1418" t="str">
        <f>IFERROR(IF(VLOOKUP($A287,Industry!$A$4:$AE$442,J$1,0)=0,"",VLOOKUP($A287,Industry!$A$4:$AE$442,J$1,0)),"")</f>
        <v/>
      </c>
      <c r="K287" s="1418" t="str">
        <f>IFERROR(IF(VLOOKUP($A287,Industry!$A$4:$AE$442,K$1,0)=0,"",VLOOKUP($A287,Industry!$A$4:$AE$442,K$1,0)),"")</f>
        <v/>
      </c>
      <c r="L287" s="1418" t="str">
        <f>IFERROR(IF(VLOOKUP($A287,Industry!$A$4:$AE$442,L$1,0)=0,"",VLOOKUP($A287,Industry!$A$4:$AE$442,L$1,0)),"")</f>
        <v/>
      </c>
      <c r="M287" s="1418" t="str">
        <f>IFERROR(IF(VLOOKUP($A287,Industry!$A$4:$AE$442,M$1,0)=0,"",VLOOKUP($A287,Industry!$A$4:$AE$442,M$1,0)),"")</f>
        <v/>
      </c>
      <c r="N287" s="1418" t="str">
        <f>IFERROR(IF(VLOOKUP($A287,Industry!$A$4:$AE$442,N$1,0)=0,"",VLOOKUP($A287,Industry!$A$4:$AE$442,N$1,0)),"")</f>
        <v/>
      </c>
      <c r="O287" s="1418" t="str">
        <f>IFERROR(IF(VLOOKUP($A287,Industry!$A$4:$AE$442,O$1,0)=0,"",VLOOKUP($A287,Industry!$A$4:$AE$442,O$1,0)),"")</f>
        <v/>
      </c>
      <c r="P287" s="1418" t="str">
        <f>IFERROR(IF(VLOOKUP($A287,Industry!$A$4:$AE$442,P$1,0)=0,"",VLOOKUP($A287,Industry!$A$4:$AE$442,P$1,0)),"")</f>
        <v/>
      </c>
      <c r="Q287" s="1418" t="str">
        <f>IFERROR(IF(VLOOKUP($A287,Industry!$A$4:$AE$442,Q$1,0)=0,"",VLOOKUP($A287,Industry!$A$4:$AE$442,Q$1,0)),"")</f>
        <v/>
      </c>
    </row>
    <row r="288" spans="1:17">
      <c r="A288" s="11" t="s">
        <v>476</v>
      </c>
      <c r="B288" s="1290" t="s">
        <v>1080</v>
      </c>
      <c r="C288" s="1420" t="str">
        <f>IFERROR(IF(VLOOKUP($A288,Industry!$A$4:$AE$442,C$1,0)=0,"",VLOOKUP($A288,Industry!$A$4:$AE$442,C$1,0)),"")</f>
        <v>ktoe</v>
      </c>
      <c r="D288" s="1418" t="str">
        <f>IFERROR(IF(VLOOKUP($A288,Industry!$A$4:$AE$442,D$1,0)=0,"",VLOOKUP($A288,Industry!$A$4:$AE$442,D$1,0)),"")</f>
        <v/>
      </c>
      <c r="E288" s="1418" t="str">
        <f>IFERROR(IF(VLOOKUP($A288,Industry!$A$4:$AE$442,E$1,0)=0,"",VLOOKUP($A288,Industry!$A$4:$AE$442,E$1,0)),"")</f>
        <v/>
      </c>
      <c r="F288" s="1418" t="str">
        <f>IFERROR(IF(VLOOKUP($A288,Industry!$A$4:$AE$442,F$1,0)=0,"",VLOOKUP($A288,Industry!$A$4:$AE$442,F$1,0)),"")</f>
        <v/>
      </c>
      <c r="G288" s="1418" t="str">
        <f>IFERROR(IF(VLOOKUP($A288,Industry!$A$4:$AE$442,G$1,0)=0,"",VLOOKUP($A288,Industry!$A$4:$AE$442,G$1,0)),"")</f>
        <v/>
      </c>
      <c r="H288" s="1418" t="str">
        <f>IFERROR(IF(VLOOKUP($A288,Industry!$A$4:$AE$442,H$1,0)=0,"",VLOOKUP($A288,Industry!$A$4:$AE$442,H$1,0)),"")</f>
        <v/>
      </c>
      <c r="I288" s="1418" t="str">
        <f>IFERROR(IF(VLOOKUP($A288,Industry!$A$4:$AE$442,I$1,0)=0,"",VLOOKUP($A288,Industry!$A$4:$AE$442,I$1,0)),"")</f>
        <v/>
      </c>
      <c r="J288" s="1418" t="str">
        <f>IFERROR(IF(VLOOKUP($A288,Industry!$A$4:$AE$442,J$1,0)=0,"",VLOOKUP($A288,Industry!$A$4:$AE$442,J$1,0)),"")</f>
        <v/>
      </c>
      <c r="K288" s="1418" t="str">
        <f>IFERROR(IF(VLOOKUP($A288,Industry!$A$4:$AE$442,K$1,0)=0,"",VLOOKUP($A288,Industry!$A$4:$AE$442,K$1,0)),"")</f>
        <v/>
      </c>
      <c r="L288" s="1418" t="str">
        <f>IFERROR(IF(VLOOKUP($A288,Industry!$A$4:$AE$442,L$1,0)=0,"",VLOOKUP($A288,Industry!$A$4:$AE$442,L$1,0)),"")</f>
        <v/>
      </c>
      <c r="M288" s="1418" t="str">
        <f>IFERROR(IF(VLOOKUP($A288,Industry!$A$4:$AE$442,M$1,0)=0,"",VLOOKUP($A288,Industry!$A$4:$AE$442,M$1,0)),"")</f>
        <v/>
      </c>
      <c r="N288" s="1418" t="str">
        <f>IFERROR(IF(VLOOKUP($A288,Industry!$A$4:$AE$442,N$1,0)=0,"",VLOOKUP($A288,Industry!$A$4:$AE$442,N$1,0)),"")</f>
        <v/>
      </c>
      <c r="O288" s="1418" t="str">
        <f>IFERROR(IF(VLOOKUP($A288,Industry!$A$4:$AE$442,O$1,0)=0,"",VLOOKUP($A288,Industry!$A$4:$AE$442,O$1,0)),"")</f>
        <v/>
      </c>
      <c r="P288" s="1418" t="str">
        <f>IFERROR(IF(VLOOKUP($A288,Industry!$A$4:$AE$442,P$1,0)=0,"",VLOOKUP($A288,Industry!$A$4:$AE$442,P$1,0)),"")</f>
        <v/>
      </c>
      <c r="Q288" s="1418" t="str">
        <f>IFERROR(IF(VLOOKUP($A288,Industry!$A$4:$AE$442,Q$1,0)=0,"",VLOOKUP($A288,Industry!$A$4:$AE$442,Q$1,0)),"")</f>
        <v/>
      </c>
    </row>
    <row r="289" spans="1:17">
      <c r="A289" s="11" t="s">
        <v>477</v>
      </c>
      <c r="B289" s="1290" t="s">
        <v>1080</v>
      </c>
      <c r="C289" s="1420" t="str">
        <f>IFERROR(IF(VLOOKUP($A289,Industry!$A$4:$AE$442,C$1,0)=0,"",VLOOKUP($A289,Industry!$A$4:$AE$442,C$1,0)),"")</f>
        <v>ktoe</v>
      </c>
      <c r="D289" s="1418" t="str">
        <f>IFERROR(IF(VLOOKUP($A289,Industry!$A$4:$AE$442,D$1,0)=0,"",VLOOKUP($A289,Industry!$A$4:$AE$442,D$1,0)),"")</f>
        <v/>
      </c>
      <c r="E289" s="1418" t="str">
        <f>IFERROR(IF(VLOOKUP($A289,Industry!$A$4:$AE$442,E$1,0)=0,"",VLOOKUP($A289,Industry!$A$4:$AE$442,E$1,0)),"")</f>
        <v/>
      </c>
      <c r="F289" s="1418" t="str">
        <f>IFERROR(IF(VLOOKUP($A289,Industry!$A$4:$AE$442,F$1,0)=0,"",VLOOKUP($A289,Industry!$A$4:$AE$442,F$1,0)),"")</f>
        <v/>
      </c>
      <c r="G289" s="1418" t="str">
        <f>IFERROR(IF(VLOOKUP($A289,Industry!$A$4:$AE$442,G$1,0)=0,"",VLOOKUP($A289,Industry!$A$4:$AE$442,G$1,0)),"")</f>
        <v/>
      </c>
      <c r="H289" s="1418" t="str">
        <f>IFERROR(IF(VLOOKUP($A289,Industry!$A$4:$AE$442,H$1,0)=0,"",VLOOKUP($A289,Industry!$A$4:$AE$442,H$1,0)),"")</f>
        <v/>
      </c>
      <c r="I289" s="1418" t="str">
        <f>IFERROR(IF(VLOOKUP($A289,Industry!$A$4:$AE$442,I$1,0)=0,"",VLOOKUP($A289,Industry!$A$4:$AE$442,I$1,0)),"")</f>
        <v/>
      </c>
      <c r="J289" s="1418" t="str">
        <f>IFERROR(IF(VLOOKUP($A289,Industry!$A$4:$AE$442,J$1,0)=0,"",VLOOKUP($A289,Industry!$A$4:$AE$442,J$1,0)),"")</f>
        <v/>
      </c>
      <c r="K289" s="1418" t="str">
        <f>IFERROR(IF(VLOOKUP($A289,Industry!$A$4:$AE$442,K$1,0)=0,"",VLOOKUP($A289,Industry!$A$4:$AE$442,K$1,0)),"")</f>
        <v/>
      </c>
      <c r="L289" s="1418" t="str">
        <f>IFERROR(IF(VLOOKUP($A289,Industry!$A$4:$AE$442,L$1,0)=0,"",VLOOKUP($A289,Industry!$A$4:$AE$442,L$1,0)),"")</f>
        <v/>
      </c>
      <c r="M289" s="1418" t="str">
        <f>IFERROR(IF(VLOOKUP($A289,Industry!$A$4:$AE$442,M$1,0)=0,"",VLOOKUP($A289,Industry!$A$4:$AE$442,M$1,0)),"")</f>
        <v/>
      </c>
      <c r="N289" s="1418" t="str">
        <f>IFERROR(IF(VLOOKUP($A289,Industry!$A$4:$AE$442,N$1,0)=0,"",VLOOKUP($A289,Industry!$A$4:$AE$442,N$1,0)),"")</f>
        <v/>
      </c>
      <c r="O289" s="1418" t="str">
        <f>IFERROR(IF(VLOOKUP($A289,Industry!$A$4:$AE$442,O$1,0)=0,"",VLOOKUP($A289,Industry!$A$4:$AE$442,O$1,0)),"")</f>
        <v/>
      </c>
      <c r="P289" s="1418" t="str">
        <f>IFERROR(IF(VLOOKUP($A289,Industry!$A$4:$AE$442,P$1,0)=0,"",VLOOKUP($A289,Industry!$A$4:$AE$442,P$1,0)),"")</f>
        <v/>
      </c>
      <c r="Q289" s="1418" t="str">
        <f>IFERROR(IF(VLOOKUP($A289,Industry!$A$4:$AE$442,Q$1,0)=0,"",VLOOKUP($A289,Industry!$A$4:$AE$442,Q$1,0)),"")</f>
        <v/>
      </c>
    </row>
    <row r="290" spans="1:17">
      <c r="A290" s="11" t="s">
        <v>478</v>
      </c>
      <c r="B290" s="1290" t="s">
        <v>1080</v>
      </c>
      <c r="C290" s="1420" t="str">
        <f>IFERROR(IF(VLOOKUP($A290,Industry!$A$4:$AE$442,C$1,0)=0,"",VLOOKUP($A290,Industry!$A$4:$AE$442,C$1,0)),"")</f>
        <v>ktoe</v>
      </c>
      <c r="D290" s="1418" t="str">
        <f>IFERROR(IF(VLOOKUP($A290,Industry!$A$4:$AE$442,D$1,0)=0,"",VLOOKUP($A290,Industry!$A$4:$AE$442,D$1,0)),"")</f>
        <v/>
      </c>
      <c r="E290" s="1418" t="str">
        <f>IFERROR(IF(VLOOKUP($A290,Industry!$A$4:$AE$442,E$1,0)=0,"",VLOOKUP($A290,Industry!$A$4:$AE$442,E$1,0)),"")</f>
        <v/>
      </c>
      <c r="F290" s="1418" t="str">
        <f>IFERROR(IF(VLOOKUP($A290,Industry!$A$4:$AE$442,F$1,0)=0,"",VLOOKUP($A290,Industry!$A$4:$AE$442,F$1,0)),"")</f>
        <v/>
      </c>
      <c r="G290" s="1418" t="str">
        <f>IFERROR(IF(VLOOKUP($A290,Industry!$A$4:$AE$442,G$1,0)=0,"",VLOOKUP($A290,Industry!$A$4:$AE$442,G$1,0)),"")</f>
        <v/>
      </c>
      <c r="H290" s="1418" t="str">
        <f>IFERROR(IF(VLOOKUP($A290,Industry!$A$4:$AE$442,H$1,0)=0,"",VLOOKUP($A290,Industry!$A$4:$AE$442,H$1,0)),"")</f>
        <v/>
      </c>
      <c r="I290" s="1418" t="str">
        <f>IFERROR(IF(VLOOKUP($A290,Industry!$A$4:$AE$442,I$1,0)=0,"",VLOOKUP($A290,Industry!$A$4:$AE$442,I$1,0)),"")</f>
        <v/>
      </c>
      <c r="J290" s="1418" t="str">
        <f>IFERROR(IF(VLOOKUP($A290,Industry!$A$4:$AE$442,J$1,0)=0,"",VLOOKUP($A290,Industry!$A$4:$AE$442,J$1,0)),"")</f>
        <v/>
      </c>
      <c r="K290" s="1418" t="str">
        <f>IFERROR(IF(VLOOKUP($A290,Industry!$A$4:$AE$442,K$1,0)=0,"",VLOOKUP($A290,Industry!$A$4:$AE$442,K$1,0)),"")</f>
        <v/>
      </c>
      <c r="L290" s="1418" t="str">
        <f>IFERROR(IF(VLOOKUP($A290,Industry!$A$4:$AE$442,L$1,0)=0,"",VLOOKUP($A290,Industry!$A$4:$AE$442,L$1,0)),"")</f>
        <v/>
      </c>
      <c r="M290" s="1418" t="str">
        <f>IFERROR(IF(VLOOKUP($A290,Industry!$A$4:$AE$442,M$1,0)=0,"",VLOOKUP($A290,Industry!$A$4:$AE$442,M$1,0)),"")</f>
        <v/>
      </c>
      <c r="N290" s="1418" t="str">
        <f>IFERROR(IF(VLOOKUP($A290,Industry!$A$4:$AE$442,N$1,0)=0,"",VLOOKUP($A290,Industry!$A$4:$AE$442,N$1,0)),"")</f>
        <v/>
      </c>
      <c r="O290" s="1418" t="str">
        <f>IFERROR(IF(VLOOKUP($A290,Industry!$A$4:$AE$442,O$1,0)=0,"",VLOOKUP($A290,Industry!$A$4:$AE$442,O$1,0)),"")</f>
        <v/>
      </c>
      <c r="P290" s="1418" t="str">
        <f>IFERROR(IF(VLOOKUP($A290,Industry!$A$4:$AE$442,P$1,0)=0,"",VLOOKUP($A290,Industry!$A$4:$AE$442,P$1,0)),"")</f>
        <v/>
      </c>
      <c r="Q290" s="1418" t="str">
        <f>IFERROR(IF(VLOOKUP($A290,Industry!$A$4:$AE$442,Q$1,0)=0,"",VLOOKUP($A290,Industry!$A$4:$AE$442,Q$1,0)),"")</f>
        <v/>
      </c>
    </row>
    <row r="291" spans="1:17">
      <c r="A291" s="11" t="s">
        <v>598</v>
      </c>
      <c r="B291" s="1290" t="s">
        <v>1080</v>
      </c>
      <c r="C291" s="1420" t="str">
        <f>IFERROR(IF(VLOOKUP($A291,Industry!$A$4:$AE$442,C$1,0)=0,"",VLOOKUP($A291,Industry!$A$4:$AE$442,C$1,0)),"")</f>
        <v>ktoe</v>
      </c>
      <c r="D291" s="1418" t="str">
        <f>IFERROR(IF(VLOOKUP($A291,Industry!$A$4:$AE$442,D$1,0)=0,"",VLOOKUP($A291,Industry!$A$4:$AE$442,D$1,0)),"")</f>
        <v/>
      </c>
      <c r="E291" s="1418" t="str">
        <f>IFERROR(IF(VLOOKUP($A291,Industry!$A$4:$AE$442,E$1,0)=0,"",VLOOKUP($A291,Industry!$A$4:$AE$442,E$1,0)),"")</f>
        <v/>
      </c>
      <c r="F291" s="1418" t="str">
        <f>IFERROR(IF(VLOOKUP($A291,Industry!$A$4:$AE$442,F$1,0)=0,"",VLOOKUP($A291,Industry!$A$4:$AE$442,F$1,0)),"")</f>
        <v/>
      </c>
      <c r="G291" s="1418" t="str">
        <f>IFERROR(IF(VLOOKUP($A291,Industry!$A$4:$AE$442,G$1,0)=0,"",VLOOKUP($A291,Industry!$A$4:$AE$442,G$1,0)),"")</f>
        <v/>
      </c>
      <c r="H291" s="1418" t="str">
        <f>IFERROR(IF(VLOOKUP($A291,Industry!$A$4:$AE$442,H$1,0)=0,"",VLOOKUP($A291,Industry!$A$4:$AE$442,H$1,0)),"")</f>
        <v/>
      </c>
      <c r="I291" s="1418" t="str">
        <f>IFERROR(IF(VLOOKUP($A291,Industry!$A$4:$AE$442,I$1,0)=0,"",VLOOKUP($A291,Industry!$A$4:$AE$442,I$1,0)),"")</f>
        <v/>
      </c>
      <c r="J291" s="1418" t="str">
        <f>IFERROR(IF(VLOOKUP($A291,Industry!$A$4:$AE$442,J$1,0)=0,"",VLOOKUP($A291,Industry!$A$4:$AE$442,J$1,0)),"")</f>
        <v/>
      </c>
      <c r="K291" s="1418" t="str">
        <f>IFERROR(IF(VLOOKUP($A291,Industry!$A$4:$AE$442,K$1,0)=0,"",VLOOKUP($A291,Industry!$A$4:$AE$442,K$1,0)),"")</f>
        <v/>
      </c>
      <c r="L291" s="1418" t="str">
        <f>IFERROR(IF(VLOOKUP($A291,Industry!$A$4:$AE$442,L$1,0)=0,"",VLOOKUP($A291,Industry!$A$4:$AE$442,L$1,0)),"")</f>
        <v/>
      </c>
      <c r="M291" s="1418" t="str">
        <f>IFERROR(IF(VLOOKUP($A291,Industry!$A$4:$AE$442,M$1,0)=0,"",VLOOKUP($A291,Industry!$A$4:$AE$442,M$1,0)),"")</f>
        <v/>
      </c>
      <c r="N291" s="1418" t="str">
        <f>IFERROR(IF(VLOOKUP($A291,Industry!$A$4:$AE$442,N$1,0)=0,"",VLOOKUP($A291,Industry!$A$4:$AE$442,N$1,0)),"")</f>
        <v/>
      </c>
      <c r="O291" s="1418" t="str">
        <f>IFERROR(IF(VLOOKUP($A291,Industry!$A$4:$AE$442,O$1,0)=0,"",VLOOKUP($A291,Industry!$A$4:$AE$442,O$1,0)),"")</f>
        <v/>
      </c>
      <c r="P291" s="1418" t="str">
        <f>IFERROR(IF(VLOOKUP($A291,Industry!$A$4:$AE$442,P$1,0)=0,"",VLOOKUP($A291,Industry!$A$4:$AE$442,P$1,0)),"")</f>
        <v/>
      </c>
      <c r="Q291" s="1418" t="str">
        <f>IFERROR(IF(VLOOKUP($A291,Industry!$A$4:$AE$442,Q$1,0)=0,"",VLOOKUP($A291,Industry!$A$4:$AE$442,Q$1,0)),"")</f>
        <v/>
      </c>
    </row>
    <row r="292" spans="1:17">
      <c r="A292" s="2" t="s">
        <v>444</v>
      </c>
      <c r="B292" s="1290" t="s">
        <v>1080</v>
      </c>
      <c r="C292" s="1420" t="str">
        <f>IFERROR(IF(VLOOKUP($A292,Industry!$A$4:$AE$442,C$1,0)=0,"",VLOOKUP($A292,Industry!$A$4:$AE$442,C$1,0)),"")</f>
        <v>ktoe</v>
      </c>
      <c r="D292" s="1418" t="str">
        <f>IFERROR(IF(VLOOKUP($A292,Industry!$A$4:$AE$442,D$1,0)=0,"",VLOOKUP($A292,Industry!$A$4:$AE$442,D$1,0)),"")</f>
        <v/>
      </c>
      <c r="E292" s="1418" t="str">
        <f>IFERROR(IF(VLOOKUP($A292,Industry!$A$4:$AE$442,E$1,0)=0,"",VLOOKUP($A292,Industry!$A$4:$AE$442,E$1,0)),"")</f>
        <v/>
      </c>
      <c r="F292" s="1418" t="str">
        <f>IFERROR(IF(VLOOKUP($A292,Industry!$A$4:$AE$442,F$1,0)=0,"",VLOOKUP($A292,Industry!$A$4:$AE$442,F$1,0)),"")</f>
        <v/>
      </c>
      <c r="G292" s="1418" t="str">
        <f>IFERROR(IF(VLOOKUP($A292,Industry!$A$4:$AE$442,G$1,0)=0,"",VLOOKUP($A292,Industry!$A$4:$AE$442,G$1,0)),"")</f>
        <v/>
      </c>
      <c r="H292" s="1418" t="str">
        <f>IFERROR(IF(VLOOKUP($A292,Industry!$A$4:$AE$442,H$1,0)=0,"",VLOOKUP($A292,Industry!$A$4:$AE$442,H$1,0)),"")</f>
        <v/>
      </c>
      <c r="I292" s="1418" t="str">
        <f>IFERROR(IF(VLOOKUP($A292,Industry!$A$4:$AE$442,I$1,0)=0,"",VLOOKUP($A292,Industry!$A$4:$AE$442,I$1,0)),"")</f>
        <v/>
      </c>
      <c r="J292" s="1418" t="str">
        <f>IFERROR(IF(VLOOKUP($A292,Industry!$A$4:$AE$442,J$1,0)=0,"",VLOOKUP($A292,Industry!$A$4:$AE$442,J$1,0)),"")</f>
        <v/>
      </c>
      <c r="K292" s="1418" t="str">
        <f>IFERROR(IF(VLOOKUP($A292,Industry!$A$4:$AE$442,K$1,0)=0,"",VLOOKUP($A292,Industry!$A$4:$AE$442,K$1,0)),"")</f>
        <v/>
      </c>
      <c r="L292" s="1418" t="str">
        <f>IFERROR(IF(VLOOKUP($A292,Industry!$A$4:$AE$442,L$1,0)=0,"",VLOOKUP($A292,Industry!$A$4:$AE$442,L$1,0)),"")</f>
        <v/>
      </c>
      <c r="M292" s="1418" t="str">
        <f>IFERROR(IF(VLOOKUP($A292,Industry!$A$4:$AE$442,M$1,0)=0,"",VLOOKUP($A292,Industry!$A$4:$AE$442,M$1,0)),"")</f>
        <v/>
      </c>
      <c r="N292" s="1418" t="str">
        <f>IFERROR(IF(VLOOKUP($A292,Industry!$A$4:$AE$442,N$1,0)=0,"",VLOOKUP($A292,Industry!$A$4:$AE$442,N$1,0)),"")</f>
        <v/>
      </c>
      <c r="O292" s="1418" t="str">
        <f>IFERROR(IF(VLOOKUP($A292,Industry!$A$4:$AE$442,O$1,0)=0,"",VLOOKUP($A292,Industry!$A$4:$AE$442,O$1,0)),"")</f>
        <v/>
      </c>
      <c r="P292" s="1418" t="str">
        <f>IFERROR(IF(VLOOKUP($A292,Industry!$A$4:$AE$442,P$1,0)=0,"",VLOOKUP($A292,Industry!$A$4:$AE$442,P$1,0)),"")</f>
        <v/>
      </c>
      <c r="Q292" s="1418" t="str">
        <f>IFERROR(IF(VLOOKUP($A292,Industry!$A$4:$AE$442,Q$1,0)=0,"",VLOOKUP($A292,Industry!$A$4:$AE$442,Q$1,0)),"")</f>
        <v/>
      </c>
    </row>
    <row r="293" spans="1:17">
      <c r="A293" s="1264" t="s">
        <v>553</v>
      </c>
      <c r="B293" s="1290" t="s">
        <v>1080</v>
      </c>
      <c r="C293" s="1420" t="str">
        <f>IFERROR(IF(VLOOKUP($A293,Industry!$A$4:$AE$442,C$1,0)=0,"",VLOOKUP($A293,Industry!$A$4:$AE$442,C$1,0)),"")</f>
        <v>ktoe</v>
      </c>
      <c r="D293" s="1418" t="str">
        <f>IFERROR(IF(VLOOKUP($A293,Industry!$A$4:$AE$442,D$1,0)=0,"",VLOOKUP($A293,Industry!$A$4:$AE$442,D$1,0)),"")</f>
        <v/>
      </c>
      <c r="E293" s="1418" t="str">
        <f>IFERROR(IF(VLOOKUP($A293,Industry!$A$4:$AE$442,E$1,0)=0,"",VLOOKUP($A293,Industry!$A$4:$AE$442,E$1,0)),"")</f>
        <v/>
      </c>
      <c r="F293" s="1418" t="str">
        <f>IFERROR(IF(VLOOKUP($A293,Industry!$A$4:$AE$442,F$1,0)=0,"",VLOOKUP($A293,Industry!$A$4:$AE$442,F$1,0)),"")</f>
        <v/>
      </c>
      <c r="G293" s="1418" t="str">
        <f>IFERROR(IF(VLOOKUP($A293,Industry!$A$4:$AE$442,G$1,0)=0,"",VLOOKUP($A293,Industry!$A$4:$AE$442,G$1,0)),"")</f>
        <v/>
      </c>
      <c r="H293" s="1418" t="str">
        <f>IFERROR(IF(VLOOKUP($A293,Industry!$A$4:$AE$442,H$1,0)=0,"",VLOOKUP($A293,Industry!$A$4:$AE$442,H$1,0)),"")</f>
        <v/>
      </c>
      <c r="I293" s="1418" t="str">
        <f>IFERROR(IF(VLOOKUP($A293,Industry!$A$4:$AE$442,I$1,0)=0,"",VLOOKUP($A293,Industry!$A$4:$AE$442,I$1,0)),"")</f>
        <v/>
      </c>
      <c r="J293" s="1418" t="str">
        <f>IFERROR(IF(VLOOKUP($A293,Industry!$A$4:$AE$442,J$1,0)=0,"",VLOOKUP($A293,Industry!$A$4:$AE$442,J$1,0)),"")</f>
        <v/>
      </c>
      <c r="K293" s="1418" t="str">
        <f>IFERROR(IF(VLOOKUP($A293,Industry!$A$4:$AE$442,K$1,0)=0,"",VLOOKUP($A293,Industry!$A$4:$AE$442,K$1,0)),"")</f>
        <v/>
      </c>
      <c r="L293" s="1418" t="str">
        <f>IFERROR(IF(VLOOKUP($A293,Industry!$A$4:$AE$442,L$1,0)=0,"",VLOOKUP($A293,Industry!$A$4:$AE$442,L$1,0)),"")</f>
        <v/>
      </c>
      <c r="M293" s="1418" t="str">
        <f>IFERROR(IF(VLOOKUP($A293,Industry!$A$4:$AE$442,M$1,0)=0,"",VLOOKUP($A293,Industry!$A$4:$AE$442,M$1,0)),"")</f>
        <v/>
      </c>
      <c r="N293" s="1418" t="str">
        <f>IFERROR(IF(VLOOKUP($A293,Industry!$A$4:$AE$442,N$1,0)=0,"",VLOOKUP($A293,Industry!$A$4:$AE$442,N$1,0)),"")</f>
        <v/>
      </c>
      <c r="O293" s="1418" t="str">
        <f>IFERROR(IF(VLOOKUP($A293,Industry!$A$4:$AE$442,O$1,0)=0,"",VLOOKUP($A293,Industry!$A$4:$AE$442,O$1,0)),"")</f>
        <v/>
      </c>
      <c r="P293" s="1418" t="str">
        <f>IFERROR(IF(VLOOKUP($A293,Industry!$A$4:$AE$442,P$1,0)=0,"",VLOOKUP($A293,Industry!$A$4:$AE$442,P$1,0)),"")</f>
        <v/>
      </c>
      <c r="Q293" s="1418" t="str">
        <f>IFERROR(IF(VLOOKUP($A293,Industry!$A$4:$AE$442,Q$1,0)=0,"",VLOOKUP($A293,Industry!$A$4:$AE$442,Q$1,0)),"")</f>
        <v/>
      </c>
    </row>
    <row r="294" spans="1:17">
      <c r="A294" s="11" t="s">
        <v>591</v>
      </c>
      <c r="B294" s="1290" t="s">
        <v>1080</v>
      </c>
      <c r="C294" s="1420" t="str">
        <f>IFERROR(IF(VLOOKUP($A294,Industry!$A$4:$AE$442,C$1,0)=0,"",VLOOKUP($A294,Industry!$A$4:$AE$442,C$1,0)),"")</f>
        <v>ktoe</v>
      </c>
      <c r="D294" s="1418" t="str">
        <f>IFERROR(IF(VLOOKUP($A294,Industry!$A$4:$AE$442,D$1,0)=0,"",VLOOKUP($A294,Industry!$A$4:$AE$442,D$1,0)),"")</f>
        <v/>
      </c>
      <c r="E294" s="1418" t="str">
        <f>IFERROR(IF(VLOOKUP($A294,Industry!$A$4:$AE$442,E$1,0)=0,"",VLOOKUP($A294,Industry!$A$4:$AE$442,E$1,0)),"")</f>
        <v/>
      </c>
      <c r="F294" s="1418" t="str">
        <f>IFERROR(IF(VLOOKUP($A294,Industry!$A$4:$AE$442,F$1,0)=0,"",VLOOKUP($A294,Industry!$A$4:$AE$442,F$1,0)),"")</f>
        <v/>
      </c>
      <c r="G294" s="1418" t="str">
        <f>IFERROR(IF(VLOOKUP($A294,Industry!$A$4:$AE$442,G$1,0)=0,"",VLOOKUP($A294,Industry!$A$4:$AE$442,G$1,0)),"")</f>
        <v/>
      </c>
      <c r="H294" s="1418" t="str">
        <f>IFERROR(IF(VLOOKUP($A294,Industry!$A$4:$AE$442,H$1,0)=0,"",VLOOKUP($A294,Industry!$A$4:$AE$442,H$1,0)),"")</f>
        <v/>
      </c>
      <c r="I294" s="1418" t="str">
        <f>IFERROR(IF(VLOOKUP($A294,Industry!$A$4:$AE$442,I$1,0)=0,"",VLOOKUP($A294,Industry!$A$4:$AE$442,I$1,0)),"")</f>
        <v/>
      </c>
      <c r="J294" s="1418" t="str">
        <f>IFERROR(IF(VLOOKUP($A294,Industry!$A$4:$AE$442,J$1,0)=0,"",VLOOKUP($A294,Industry!$A$4:$AE$442,J$1,0)),"")</f>
        <v/>
      </c>
      <c r="K294" s="1418" t="str">
        <f>IFERROR(IF(VLOOKUP($A294,Industry!$A$4:$AE$442,K$1,0)=0,"",VLOOKUP($A294,Industry!$A$4:$AE$442,K$1,0)),"")</f>
        <v/>
      </c>
      <c r="L294" s="1418" t="str">
        <f>IFERROR(IF(VLOOKUP($A294,Industry!$A$4:$AE$442,L$1,0)=0,"",VLOOKUP($A294,Industry!$A$4:$AE$442,L$1,0)),"")</f>
        <v/>
      </c>
      <c r="M294" s="1418" t="str">
        <f>IFERROR(IF(VLOOKUP($A294,Industry!$A$4:$AE$442,M$1,0)=0,"",VLOOKUP($A294,Industry!$A$4:$AE$442,M$1,0)),"")</f>
        <v/>
      </c>
      <c r="N294" s="1418" t="str">
        <f>IFERROR(IF(VLOOKUP($A294,Industry!$A$4:$AE$442,N$1,0)=0,"",VLOOKUP($A294,Industry!$A$4:$AE$442,N$1,0)),"")</f>
        <v/>
      </c>
      <c r="O294" s="1418" t="str">
        <f>IFERROR(IF(VLOOKUP($A294,Industry!$A$4:$AE$442,O$1,0)=0,"",VLOOKUP($A294,Industry!$A$4:$AE$442,O$1,0)),"")</f>
        <v/>
      </c>
      <c r="P294" s="1418" t="str">
        <f>IFERROR(IF(VLOOKUP($A294,Industry!$A$4:$AE$442,P$1,0)=0,"",VLOOKUP($A294,Industry!$A$4:$AE$442,P$1,0)),"")</f>
        <v/>
      </c>
      <c r="Q294" s="1418" t="str">
        <f>IFERROR(IF(VLOOKUP($A294,Industry!$A$4:$AE$442,Q$1,0)=0,"",VLOOKUP($A294,Industry!$A$4:$AE$442,Q$1,0)),"")</f>
        <v/>
      </c>
    </row>
    <row r="295" spans="1:17">
      <c r="A295" s="11" t="s">
        <v>592</v>
      </c>
      <c r="B295" s="1290" t="s">
        <v>1080</v>
      </c>
      <c r="C295" s="1420" t="str">
        <f>IFERROR(IF(VLOOKUP($A295,Industry!$A$4:$AE$442,C$1,0)=0,"",VLOOKUP($A295,Industry!$A$4:$AE$442,C$1,0)),"")</f>
        <v>ktoe</v>
      </c>
      <c r="D295" s="1418" t="str">
        <f>IFERROR(IF(VLOOKUP($A295,Industry!$A$4:$AE$442,D$1,0)=0,"",VLOOKUP($A295,Industry!$A$4:$AE$442,D$1,0)),"")</f>
        <v/>
      </c>
      <c r="E295" s="1418" t="str">
        <f>IFERROR(IF(VLOOKUP($A295,Industry!$A$4:$AE$442,E$1,0)=0,"",VLOOKUP($A295,Industry!$A$4:$AE$442,E$1,0)),"")</f>
        <v/>
      </c>
      <c r="F295" s="1418" t="str">
        <f>IFERROR(IF(VLOOKUP($A295,Industry!$A$4:$AE$442,F$1,0)=0,"",VLOOKUP($A295,Industry!$A$4:$AE$442,F$1,0)),"")</f>
        <v/>
      </c>
      <c r="G295" s="1418" t="str">
        <f>IFERROR(IF(VLOOKUP($A295,Industry!$A$4:$AE$442,G$1,0)=0,"",VLOOKUP($A295,Industry!$A$4:$AE$442,G$1,0)),"")</f>
        <v/>
      </c>
      <c r="H295" s="1418" t="str">
        <f>IFERROR(IF(VLOOKUP($A295,Industry!$A$4:$AE$442,H$1,0)=0,"",VLOOKUP($A295,Industry!$A$4:$AE$442,H$1,0)),"")</f>
        <v/>
      </c>
      <c r="I295" s="1418" t="str">
        <f>IFERROR(IF(VLOOKUP($A295,Industry!$A$4:$AE$442,I$1,0)=0,"",VLOOKUP($A295,Industry!$A$4:$AE$442,I$1,0)),"")</f>
        <v/>
      </c>
      <c r="J295" s="1418" t="str">
        <f>IFERROR(IF(VLOOKUP($A295,Industry!$A$4:$AE$442,J$1,0)=0,"",VLOOKUP($A295,Industry!$A$4:$AE$442,J$1,0)),"")</f>
        <v/>
      </c>
      <c r="K295" s="1418" t="str">
        <f>IFERROR(IF(VLOOKUP($A295,Industry!$A$4:$AE$442,K$1,0)=0,"",VLOOKUP($A295,Industry!$A$4:$AE$442,K$1,0)),"")</f>
        <v/>
      </c>
      <c r="L295" s="1418" t="str">
        <f>IFERROR(IF(VLOOKUP($A295,Industry!$A$4:$AE$442,L$1,0)=0,"",VLOOKUP($A295,Industry!$A$4:$AE$442,L$1,0)),"")</f>
        <v/>
      </c>
      <c r="M295" s="1418" t="str">
        <f>IFERROR(IF(VLOOKUP($A295,Industry!$A$4:$AE$442,M$1,0)=0,"",VLOOKUP($A295,Industry!$A$4:$AE$442,M$1,0)),"")</f>
        <v/>
      </c>
      <c r="N295" s="1418" t="str">
        <f>IFERROR(IF(VLOOKUP($A295,Industry!$A$4:$AE$442,N$1,0)=0,"",VLOOKUP($A295,Industry!$A$4:$AE$442,N$1,0)),"")</f>
        <v/>
      </c>
      <c r="O295" s="1418" t="str">
        <f>IFERROR(IF(VLOOKUP($A295,Industry!$A$4:$AE$442,O$1,0)=0,"",VLOOKUP($A295,Industry!$A$4:$AE$442,O$1,0)),"")</f>
        <v/>
      </c>
      <c r="P295" s="1418" t="str">
        <f>IFERROR(IF(VLOOKUP($A295,Industry!$A$4:$AE$442,P$1,0)=0,"",VLOOKUP($A295,Industry!$A$4:$AE$442,P$1,0)),"")</f>
        <v/>
      </c>
      <c r="Q295" s="1418" t="str">
        <f>IFERROR(IF(VLOOKUP($A295,Industry!$A$4:$AE$442,Q$1,0)=0,"",VLOOKUP($A295,Industry!$A$4:$AE$442,Q$1,0)),"")</f>
        <v/>
      </c>
    </row>
    <row r="296" spans="1:17">
      <c r="A296" s="11" t="s">
        <v>593</v>
      </c>
      <c r="B296" s="1290" t="s">
        <v>1080</v>
      </c>
      <c r="C296" s="1420" t="str">
        <f>IFERROR(IF(VLOOKUP($A296,Industry!$A$4:$AE$442,C$1,0)=0,"",VLOOKUP($A296,Industry!$A$4:$AE$442,C$1,0)),"")</f>
        <v>ktoe</v>
      </c>
      <c r="D296" s="1418" t="str">
        <f>IFERROR(IF(VLOOKUP($A296,Industry!$A$4:$AE$442,D$1,0)=0,"",VLOOKUP($A296,Industry!$A$4:$AE$442,D$1,0)),"")</f>
        <v/>
      </c>
      <c r="E296" s="1418" t="str">
        <f>IFERROR(IF(VLOOKUP($A296,Industry!$A$4:$AE$442,E$1,0)=0,"",VLOOKUP($A296,Industry!$A$4:$AE$442,E$1,0)),"")</f>
        <v/>
      </c>
      <c r="F296" s="1418" t="str">
        <f>IFERROR(IF(VLOOKUP($A296,Industry!$A$4:$AE$442,F$1,0)=0,"",VLOOKUP($A296,Industry!$A$4:$AE$442,F$1,0)),"")</f>
        <v/>
      </c>
      <c r="G296" s="1418" t="str">
        <f>IFERROR(IF(VLOOKUP($A296,Industry!$A$4:$AE$442,G$1,0)=0,"",VLOOKUP($A296,Industry!$A$4:$AE$442,G$1,0)),"")</f>
        <v/>
      </c>
      <c r="H296" s="1418" t="str">
        <f>IFERROR(IF(VLOOKUP($A296,Industry!$A$4:$AE$442,H$1,0)=0,"",VLOOKUP($A296,Industry!$A$4:$AE$442,H$1,0)),"")</f>
        <v/>
      </c>
      <c r="I296" s="1418" t="str">
        <f>IFERROR(IF(VLOOKUP($A296,Industry!$A$4:$AE$442,I$1,0)=0,"",VLOOKUP($A296,Industry!$A$4:$AE$442,I$1,0)),"")</f>
        <v/>
      </c>
      <c r="J296" s="1418" t="str">
        <f>IFERROR(IF(VLOOKUP($A296,Industry!$A$4:$AE$442,J$1,0)=0,"",VLOOKUP($A296,Industry!$A$4:$AE$442,J$1,0)),"")</f>
        <v/>
      </c>
      <c r="K296" s="1418" t="str">
        <f>IFERROR(IF(VLOOKUP($A296,Industry!$A$4:$AE$442,K$1,0)=0,"",VLOOKUP($A296,Industry!$A$4:$AE$442,K$1,0)),"")</f>
        <v/>
      </c>
      <c r="L296" s="1418" t="str">
        <f>IFERROR(IF(VLOOKUP($A296,Industry!$A$4:$AE$442,L$1,0)=0,"",VLOOKUP($A296,Industry!$A$4:$AE$442,L$1,0)),"")</f>
        <v/>
      </c>
      <c r="M296" s="1418" t="str">
        <f>IFERROR(IF(VLOOKUP($A296,Industry!$A$4:$AE$442,M$1,0)=0,"",VLOOKUP($A296,Industry!$A$4:$AE$442,M$1,0)),"")</f>
        <v/>
      </c>
      <c r="N296" s="1418" t="str">
        <f>IFERROR(IF(VLOOKUP($A296,Industry!$A$4:$AE$442,N$1,0)=0,"",VLOOKUP($A296,Industry!$A$4:$AE$442,N$1,0)),"")</f>
        <v/>
      </c>
      <c r="O296" s="1418" t="str">
        <f>IFERROR(IF(VLOOKUP($A296,Industry!$A$4:$AE$442,O$1,0)=0,"",VLOOKUP($A296,Industry!$A$4:$AE$442,O$1,0)),"")</f>
        <v/>
      </c>
      <c r="P296" s="1418" t="str">
        <f>IFERROR(IF(VLOOKUP($A296,Industry!$A$4:$AE$442,P$1,0)=0,"",VLOOKUP($A296,Industry!$A$4:$AE$442,P$1,0)),"")</f>
        <v/>
      </c>
      <c r="Q296" s="1418" t="str">
        <f>IFERROR(IF(VLOOKUP($A296,Industry!$A$4:$AE$442,Q$1,0)=0,"",VLOOKUP($A296,Industry!$A$4:$AE$442,Q$1,0)),"")</f>
        <v/>
      </c>
    </row>
    <row r="297" spans="1:17">
      <c r="A297" s="11" t="s">
        <v>594</v>
      </c>
      <c r="B297" s="1290" t="s">
        <v>1080</v>
      </c>
      <c r="C297" s="1420" t="str">
        <f>IFERROR(IF(VLOOKUP($A297,Industry!$A$4:$AE$442,C$1,0)=0,"",VLOOKUP($A297,Industry!$A$4:$AE$442,C$1,0)),"")</f>
        <v>ktoe</v>
      </c>
      <c r="D297" s="1418" t="str">
        <f>IFERROR(IF(VLOOKUP($A297,Industry!$A$4:$AE$442,D$1,0)=0,"",VLOOKUP($A297,Industry!$A$4:$AE$442,D$1,0)),"")</f>
        <v/>
      </c>
      <c r="E297" s="1418" t="str">
        <f>IFERROR(IF(VLOOKUP($A297,Industry!$A$4:$AE$442,E$1,0)=0,"",VLOOKUP($A297,Industry!$A$4:$AE$442,E$1,0)),"")</f>
        <v/>
      </c>
      <c r="F297" s="1418" t="str">
        <f>IFERROR(IF(VLOOKUP($A297,Industry!$A$4:$AE$442,F$1,0)=0,"",VLOOKUP($A297,Industry!$A$4:$AE$442,F$1,0)),"")</f>
        <v/>
      </c>
      <c r="G297" s="1418" t="str">
        <f>IFERROR(IF(VLOOKUP($A297,Industry!$A$4:$AE$442,G$1,0)=0,"",VLOOKUP($A297,Industry!$A$4:$AE$442,G$1,0)),"")</f>
        <v/>
      </c>
      <c r="H297" s="1418" t="str">
        <f>IFERROR(IF(VLOOKUP($A297,Industry!$A$4:$AE$442,H$1,0)=0,"",VLOOKUP($A297,Industry!$A$4:$AE$442,H$1,0)),"")</f>
        <v/>
      </c>
      <c r="I297" s="1418" t="str">
        <f>IFERROR(IF(VLOOKUP($A297,Industry!$A$4:$AE$442,I$1,0)=0,"",VLOOKUP($A297,Industry!$A$4:$AE$442,I$1,0)),"")</f>
        <v/>
      </c>
      <c r="J297" s="1418" t="str">
        <f>IFERROR(IF(VLOOKUP($A297,Industry!$A$4:$AE$442,J$1,0)=0,"",VLOOKUP($A297,Industry!$A$4:$AE$442,J$1,0)),"")</f>
        <v/>
      </c>
      <c r="K297" s="1418" t="str">
        <f>IFERROR(IF(VLOOKUP($A297,Industry!$A$4:$AE$442,K$1,0)=0,"",VLOOKUP($A297,Industry!$A$4:$AE$442,K$1,0)),"")</f>
        <v/>
      </c>
      <c r="L297" s="1418" t="str">
        <f>IFERROR(IF(VLOOKUP($A297,Industry!$A$4:$AE$442,L$1,0)=0,"",VLOOKUP($A297,Industry!$A$4:$AE$442,L$1,0)),"")</f>
        <v/>
      </c>
      <c r="M297" s="1418" t="str">
        <f>IFERROR(IF(VLOOKUP($A297,Industry!$A$4:$AE$442,M$1,0)=0,"",VLOOKUP($A297,Industry!$A$4:$AE$442,M$1,0)),"")</f>
        <v/>
      </c>
      <c r="N297" s="1418" t="str">
        <f>IFERROR(IF(VLOOKUP($A297,Industry!$A$4:$AE$442,N$1,0)=0,"",VLOOKUP($A297,Industry!$A$4:$AE$442,N$1,0)),"")</f>
        <v/>
      </c>
      <c r="O297" s="1418" t="str">
        <f>IFERROR(IF(VLOOKUP($A297,Industry!$A$4:$AE$442,O$1,0)=0,"",VLOOKUP($A297,Industry!$A$4:$AE$442,O$1,0)),"")</f>
        <v/>
      </c>
      <c r="P297" s="1418" t="str">
        <f>IFERROR(IF(VLOOKUP($A297,Industry!$A$4:$AE$442,P$1,0)=0,"",VLOOKUP($A297,Industry!$A$4:$AE$442,P$1,0)),"")</f>
        <v/>
      </c>
      <c r="Q297" s="1418" t="str">
        <f>IFERROR(IF(VLOOKUP($A297,Industry!$A$4:$AE$442,Q$1,0)=0,"",VLOOKUP($A297,Industry!$A$4:$AE$442,Q$1,0)),"")</f>
        <v/>
      </c>
    </row>
    <row r="298" spans="1:17">
      <c r="A298" s="11" t="s">
        <v>595</v>
      </c>
      <c r="B298" s="1290" t="s">
        <v>1080</v>
      </c>
      <c r="C298" s="1420" t="str">
        <f>IFERROR(IF(VLOOKUP($A298,Industry!$A$4:$AE$442,C$1,0)=0,"",VLOOKUP($A298,Industry!$A$4:$AE$442,C$1,0)),"")</f>
        <v>ktoe</v>
      </c>
      <c r="D298" s="1418" t="str">
        <f>IFERROR(IF(VLOOKUP($A298,Industry!$A$4:$AE$442,D$1,0)=0,"",VLOOKUP($A298,Industry!$A$4:$AE$442,D$1,0)),"")</f>
        <v/>
      </c>
      <c r="E298" s="1418" t="str">
        <f>IFERROR(IF(VLOOKUP($A298,Industry!$A$4:$AE$442,E$1,0)=0,"",VLOOKUP($A298,Industry!$A$4:$AE$442,E$1,0)),"")</f>
        <v/>
      </c>
      <c r="F298" s="1418" t="str">
        <f>IFERROR(IF(VLOOKUP($A298,Industry!$A$4:$AE$442,F$1,0)=0,"",VLOOKUP($A298,Industry!$A$4:$AE$442,F$1,0)),"")</f>
        <v/>
      </c>
      <c r="G298" s="1418" t="str">
        <f>IFERROR(IF(VLOOKUP($A298,Industry!$A$4:$AE$442,G$1,0)=0,"",VLOOKUP($A298,Industry!$A$4:$AE$442,G$1,0)),"")</f>
        <v/>
      </c>
      <c r="H298" s="1418" t="str">
        <f>IFERROR(IF(VLOOKUP($A298,Industry!$A$4:$AE$442,H$1,0)=0,"",VLOOKUP($A298,Industry!$A$4:$AE$442,H$1,0)),"")</f>
        <v/>
      </c>
      <c r="I298" s="1418" t="str">
        <f>IFERROR(IF(VLOOKUP($A298,Industry!$A$4:$AE$442,I$1,0)=0,"",VLOOKUP($A298,Industry!$A$4:$AE$442,I$1,0)),"")</f>
        <v/>
      </c>
      <c r="J298" s="1418" t="str">
        <f>IFERROR(IF(VLOOKUP($A298,Industry!$A$4:$AE$442,J$1,0)=0,"",VLOOKUP($A298,Industry!$A$4:$AE$442,J$1,0)),"")</f>
        <v/>
      </c>
      <c r="K298" s="1418" t="str">
        <f>IFERROR(IF(VLOOKUP($A298,Industry!$A$4:$AE$442,K$1,0)=0,"",VLOOKUP($A298,Industry!$A$4:$AE$442,K$1,0)),"")</f>
        <v/>
      </c>
      <c r="L298" s="1418" t="str">
        <f>IFERROR(IF(VLOOKUP($A298,Industry!$A$4:$AE$442,L$1,0)=0,"",VLOOKUP($A298,Industry!$A$4:$AE$442,L$1,0)),"")</f>
        <v/>
      </c>
      <c r="M298" s="1418" t="str">
        <f>IFERROR(IF(VLOOKUP($A298,Industry!$A$4:$AE$442,M$1,0)=0,"",VLOOKUP($A298,Industry!$A$4:$AE$442,M$1,0)),"")</f>
        <v/>
      </c>
      <c r="N298" s="1418" t="str">
        <f>IFERROR(IF(VLOOKUP($A298,Industry!$A$4:$AE$442,N$1,0)=0,"",VLOOKUP($A298,Industry!$A$4:$AE$442,N$1,0)),"")</f>
        <v/>
      </c>
      <c r="O298" s="1418" t="str">
        <f>IFERROR(IF(VLOOKUP($A298,Industry!$A$4:$AE$442,O$1,0)=0,"",VLOOKUP($A298,Industry!$A$4:$AE$442,O$1,0)),"")</f>
        <v/>
      </c>
      <c r="P298" s="1418" t="str">
        <f>IFERROR(IF(VLOOKUP($A298,Industry!$A$4:$AE$442,P$1,0)=0,"",VLOOKUP($A298,Industry!$A$4:$AE$442,P$1,0)),"")</f>
        <v/>
      </c>
      <c r="Q298" s="1418" t="str">
        <f>IFERROR(IF(VLOOKUP($A298,Industry!$A$4:$AE$442,Q$1,0)=0,"",VLOOKUP($A298,Industry!$A$4:$AE$442,Q$1,0)),"")</f>
        <v/>
      </c>
    </row>
    <row r="299" spans="1:17">
      <c r="A299" s="11" t="s">
        <v>596</v>
      </c>
      <c r="B299" s="1290" t="s">
        <v>1080</v>
      </c>
      <c r="C299" s="1420" t="str">
        <f>IFERROR(IF(VLOOKUP($A299,Industry!$A$4:$AE$442,C$1,0)=0,"",VLOOKUP($A299,Industry!$A$4:$AE$442,C$1,0)),"")</f>
        <v>ktoe</v>
      </c>
      <c r="D299" s="1418" t="str">
        <f>IFERROR(IF(VLOOKUP($A299,Industry!$A$4:$AE$442,D$1,0)=0,"",VLOOKUP($A299,Industry!$A$4:$AE$442,D$1,0)),"")</f>
        <v/>
      </c>
      <c r="E299" s="1418" t="str">
        <f>IFERROR(IF(VLOOKUP($A299,Industry!$A$4:$AE$442,E$1,0)=0,"",VLOOKUP($A299,Industry!$A$4:$AE$442,E$1,0)),"")</f>
        <v/>
      </c>
      <c r="F299" s="1418" t="str">
        <f>IFERROR(IF(VLOOKUP($A299,Industry!$A$4:$AE$442,F$1,0)=0,"",VLOOKUP($A299,Industry!$A$4:$AE$442,F$1,0)),"")</f>
        <v/>
      </c>
      <c r="G299" s="1418" t="str">
        <f>IFERROR(IF(VLOOKUP($A299,Industry!$A$4:$AE$442,G$1,0)=0,"",VLOOKUP($A299,Industry!$A$4:$AE$442,G$1,0)),"")</f>
        <v/>
      </c>
      <c r="H299" s="1418" t="str">
        <f>IFERROR(IF(VLOOKUP($A299,Industry!$A$4:$AE$442,H$1,0)=0,"",VLOOKUP($A299,Industry!$A$4:$AE$442,H$1,0)),"")</f>
        <v/>
      </c>
      <c r="I299" s="1418" t="str">
        <f>IFERROR(IF(VLOOKUP($A299,Industry!$A$4:$AE$442,I$1,0)=0,"",VLOOKUP($A299,Industry!$A$4:$AE$442,I$1,0)),"")</f>
        <v/>
      </c>
      <c r="J299" s="1418" t="str">
        <f>IFERROR(IF(VLOOKUP($A299,Industry!$A$4:$AE$442,J$1,0)=0,"",VLOOKUP($A299,Industry!$A$4:$AE$442,J$1,0)),"")</f>
        <v/>
      </c>
      <c r="K299" s="1418" t="str">
        <f>IFERROR(IF(VLOOKUP($A299,Industry!$A$4:$AE$442,K$1,0)=0,"",VLOOKUP($A299,Industry!$A$4:$AE$442,K$1,0)),"")</f>
        <v/>
      </c>
      <c r="L299" s="1418" t="str">
        <f>IFERROR(IF(VLOOKUP($A299,Industry!$A$4:$AE$442,L$1,0)=0,"",VLOOKUP($A299,Industry!$A$4:$AE$442,L$1,0)),"")</f>
        <v/>
      </c>
      <c r="M299" s="1418" t="str">
        <f>IFERROR(IF(VLOOKUP($A299,Industry!$A$4:$AE$442,M$1,0)=0,"",VLOOKUP($A299,Industry!$A$4:$AE$442,M$1,0)),"")</f>
        <v/>
      </c>
      <c r="N299" s="1418" t="str">
        <f>IFERROR(IF(VLOOKUP($A299,Industry!$A$4:$AE$442,N$1,0)=0,"",VLOOKUP($A299,Industry!$A$4:$AE$442,N$1,0)),"")</f>
        <v/>
      </c>
      <c r="O299" s="1418" t="str">
        <f>IFERROR(IF(VLOOKUP($A299,Industry!$A$4:$AE$442,O$1,0)=0,"",VLOOKUP($A299,Industry!$A$4:$AE$442,O$1,0)),"")</f>
        <v/>
      </c>
      <c r="P299" s="1418" t="str">
        <f>IFERROR(IF(VLOOKUP($A299,Industry!$A$4:$AE$442,P$1,0)=0,"",VLOOKUP($A299,Industry!$A$4:$AE$442,P$1,0)),"")</f>
        <v/>
      </c>
      <c r="Q299" s="1418" t="str">
        <f>IFERROR(IF(VLOOKUP($A299,Industry!$A$4:$AE$442,Q$1,0)=0,"",VLOOKUP($A299,Industry!$A$4:$AE$442,Q$1,0)),"")</f>
        <v/>
      </c>
    </row>
    <row r="300" spans="1:17">
      <c r="A300" s="2" t="s">
        <v>445</v>
      </c>
      <c r="B300" s="1290" t="s">
        <v>1080</v>
      </c>
      <c r="C300" s="1420" t="str">
        <f>IFERROR(IF(VLOOKUP($A300,Industry!$A$4:$AE$442,C$1,0)=0,"",VLOOKUP($A300,Industry!$A$4:$AE$442,C$1,0)),"")</f>
        <v>ktoe</v>
      </c>
      <c r="D300" s="1418" t="str">
        <f>IFERROR(IF(VLOOKUP($A300,Industry!$A$4:$AE$442,D$1,0)=0,"",VLOOKUP($A300,Industry!$A$4:$AE$442,D$1,0)),"")</f>
        <v/>
      </c>
      <c r="E300" s="1418" t="str">
        <f>IFERROR(IF(VLOOKUP($A300,Industry!$A$4:$AE$442,E$1,0)=0,"",VLOOKUP($A300,Industry!$A$4:$AE$442,E$1,0)),"")</f>
        <v/>
      </c>
      <c r="F300" s="1418" t="str">
        <f>IFERROR(IF(VLOOKUP($A300,Industry!$A$4:$AE$442,F$1,0)=0,"",VLOOKUP($A300,Industry!$A$4:$AE$442,F$1,0)),"")</f>
        <v/>
      </c>
      <c r="G300" s="1418" t="str">
        <f>IFERROR(IF(VLOOKUP($A300,Industry!$A$4:$AE$442,G$1,0)=0,"",VLOOKUP($A300,Industry!$A$4:$AE$442,G$1,0)),"")</f>
        <v/>
      </c>
      <c r="H300" s="1418" t="str">
        <f>IFERROR(IF(VLOOKUP($A300,Industry!$A$4:$AE$442,H$1,0)=0,"",VLOOKUP($A300,Industry!$A$4:$AE$442,H$1,0)),"")</f>
        <v/>
      </c>
      <c r="I300" s="1418" t="str">
        <f>IFERROR(IF(VLOOKUP($A300,Industry!$A$4:$AE$442,I$1,0)=0,"",VLOOKUP($A300,Industry!$A$4:$AE$442,I$1,0)),"")</f>
        <v/>
      </c>
      <c r="J300" s="1418" t="str">
        <f>IFERROR(IF(VLOOKUP($A300,Industry!$A$4:$AE$442,J$1,0)=0,"",VLOOKUP($A300,Industry!$A$4:$AE$442,J$1,0)),"")</f>
        <v/>
      </c>
      <c r="K300" s="1418" t="str">
        <f>IFERROR(IF(VLOOKUP($A300,Industry!$A$4:$AE$442,K$1,0)=0,"",VLOOKUP($A300,Industry!$A$4:$AE$442,K$1,0)),"")</f>
        <v/>
      </c>
      <c r="L300" s="1418" t="str">
        <f>IFERROR(IF(VLOOKUP($A300,Industry!$A$4:$AE$442,L$1,0)=0,"",VLOOKUP($A300,Industry!$A$4:$AE$442,L$1,0)),"")</f>
        <v/>
      </c>
      <c r="M300" s="1418" t="str">
        <f>IFERROR(IF(VLOOKUP($A300,Industry!$A$4:$AE$442,M$1,0)=0,"",VLOOKUP($A300,Industry!$A$4:$AE$442,M$1,0)),"")</f>
        <v/>
      </c>
      <c r="N300" s="1418" t="str">
        <f>IFERROR(IF(VLOOKUP($A300,Industry!$A$4:$AE$442,N$1,0)=0,"",VLOOKUP($A300,Industry!$A$4:$AE$442,N$1,0)),"")</f>
        <v/>
      </c>
      <c r="O300" s="1418" t="str">
        <f>IFERROR(IF(VLOOKUP($A300,Industry!$A$4:$AE$442,O$1,0)=0,"",VLOOKUP($A300,Industry!$A$4:$AE$442,O$1,0)),"")</f>
        <v/>
      </c>
      <c r="P300" s="1418" t="str">
        <f>IFERROR(IF(VLOOKUP($A300,Industry!$A$4:$AE$442,P$1,0)=0,"",VLOOKUP($A300,Industry!$A$4:$AE$442,P$1,0)),"")</f>
        <v/>
      </c>
      <c r="Q300" s="1418" t="str">
        <f>IFERROR(IF(VLOOKUP($A300,Industry!$A$4:$AE$442,Q$1,0)=0,"",VLOOKUP($A300,Industry!$A$4:$AE$442,Q$1,0)),"")</f>
        <v/>
      </c>
    </row>
    <row r="301" spans="1:17">
      <c r="A301" s="22" t="s">
        <v>554</v>
      </c>
      <c r="B301" s="1290" t="s">
        <v>1080</v>
      </c>
      <c r="C301" s="1420" t="str">
        <f>IFERROR(IF(VLOOKUP($A301,Industry!$A$4:$AE$442,C$1,0)=0,"",VLOOKUP($A301,Industry!$A$4:$AE$442,C$1,0)),"")</f>
        <v>ktoe</v>
      </c>
      <c r="D301" s="1418" t="str">
        <f>IFERROR(IF(VLOOKUP($A301,Industry!$A$4:$AE$442,D$1,0)=0,"",VLOOKUP($A301,Industry!$A$4:$AE$442,D$1,0)),"")</f>
        <v/>
      </c>
      <c r="E301" s="1418" t="str">
        <f>IFERROR(IF(VLOOKUP($A301,Industry!$A$4:$AE$442,E$1,0)=0,"",VLOOKUP($A301,Industry!$A$4:$AE$442,E$1,0)),"")</f>
        <v/>
      </c>
      <c r="F301" s="1418" t="str">
        <f>IFERROR(IF(VLOOKUP($A301,Industry!$A$4:$AE$442,F$1,0)=0,"",VLOOKUP($A301,Industry!$A$4:$AE$442,F$1,0)),"")</f>
        <v/>
      </c>
      <c r="G301" s="1418" t="str">
        <f>IFERROR(IF(VLOOKUP($A301,Industry!$A$4:$AE$442,G$1,0)=0,"",VLOOKUP($A301,Industry!$A$4:$AE$442,G$1,0)),"")</f>
        <v/>
      </c>
      <c r="H301" s="1418" t="str">
        <f>IFERROR(IF(VLOOKUP($A301,Industry!$A$4:$AE$442,H$1,0)=0,"",VLOOKUP($A301,Industry!$A$4:$AE$442,H$1,0)),"")</f>
        <v/>
      </c>
      <c r="I301" s="1418" t="str">
        <f>IFERROR(IF(VLOOKUP($A301,Industry!$A$4:$AE$442,I$1,0)=0,"",VLOOKUP($A301,Industry!$A$4:$AE$442,I$1,0)),"")</f>
        <v/>
      </c>
      <c r="J301" s="1418" t="str">
        <f>IFERROR(IF(VLOOKUP($A301,Industry!$A$4:$AE$442,J$1,0)=0,"",VLOOKUP($A301,Industry!$A$4:$AE$442,J$1,0)),"")</f>
        <v/>
      </c>
      <c r="K301" s="1418" t="str">
        <f>IFERROR(IF(VLOOKUP($A301,Industry!$A$4:$AE$442,K$1,0)=0,"",VLOOKUP($A301,Industry!$A$4:$AE$442,K$1,0)),"")</f>
        <v/>
      </c>
      <c r="L301" s="1418" t="str">
        <f>IFERROR(IF(VLOOKUP($A301,Industry!$A$4:$AE$442,L$1,0)=0,"",VLOOKUP($A301,Industry!$A$4:$AE$442,L$1,0)),"")</f>
        <v/>
      </c>
      <c r="M301" s="1418" t="str">
        <f>IFERROR(IF(VLOOKUP($A301,Industry!$A$4:$AE$442,M$1,0)=0,"",VLOOKUP($A301,Industry!$A$4:$AE$442,M$1,0)),"")</f>
        <v/>
      </c>
      <c r="N301" s="1418" t="str">
        <f>IFERROR(IF(VLOOKUP($A301,Industry!$A$4:$AE$442,N$1,0)=0,"",VLOOKUP($A301,Industry!$A$4:$AE$442,N$1,0)),"")</f>
        <v/>
      </c>
      <c r="O301" s="1418" t="str">
        <f>IFERROR(IF(VLOOKUP($A301,Industry!$A$4:$AE$442,O$1,0)=0,"",VLOOKUP($A301,Industry!$A$4:$AE$442,O$1,0)),"")</f>
        <v/>
      </c>
      <c r="P301" s="1418" t="str">
        <f>IFERROR(IF(VLOOKUP($A301,Industry!$A$4:$AE$442,P$1,0)=0,"",VLOOKUP($A301,Industry!$A$4:$AE$442,P$1,0)),"")</f>
        <v/>
      </c>
      <c r="Q301" s="1418" t="str">
        <f>IFERROR(IF(VLOOKUP($A301,Industry!$A$4:$AE$442,Q$1,0)=0,"",VLOOKUP($A301,Industry!$A$4:$AE$442,Q$1,0)),"")</f>
        <v/>
      </c>
    </row>
    <row r="302" spans="1:17">
      <c r="A302" s="30" t="s">
        <v>604</v>
      </c>
      <c r="B302" s="1290" t="s">
        <v>1080</v>
      </c>
      <c r="C302" s="1420" t="str">
        <f>IFERROR(IF(VLOOKUP($A302,Industry!$A$4:$AE$442,C$1,0)=0,"",VLOOKUP($A302,Industry!$A$4:$AE$442,C$1,0)),"")</f>
        <v>ktoe</v>
      </c>
      <c r="D302" s="1418" t="str">
        <f>IFERROR(IF(VLOOKUP($A302,Industry!$A$4:$AE$442,D$1,0)=0,"",VLOOKUP($A302,Industry!$A$4:$AE$442,D$1,0)),"")</f>
        <v/>
      </c>
      <c r="E302" s="1418" t="str">
        <f>IFERROR(IF(VLOOKUP($A302,Industry!$A$4:$AE$442,E$1,0)=0,"",VLOOKUP($A302,Industry!$A$4:$AE$442,E$1,0)),"")</f>
        <v/>
      </c>
      <c r="F302" s="1418" t="str">
        <f>IFERROR(IF(VLOOKUP($A302,Industry!$A$4:$AE$442,F$1,0)=0,"",VLOOKUP($A302,Industry!$A$4:$AE$442,F$1,0)),"")</f>
        <v/>
      </c>
      <c r="G302" s="1418" t="str">
        <f>IFERROR(IF(VLOOKUP($A302,Industry!$A$4:$AE$442,G$1,0)=0,"",VLOOKUP($A302,Industry!$A$4:$AE$442,G$1,0)),"")</f>
        <v/>
      </c>
      <c r="H302" s="1418" t="str">
        <f>IFERROR(IF(VLOOKUP($A302,Industry!$A$4:$AE$442,H$1,0)=0,"",VLOOKUP($A302,Industry!$A$4:$AE$442,H$1,0)),"")</f>
        <v/>
      </c>
      <c r="I302" s="1418" t="str">
        <f>IFERROR(IF(VLOOKUP($A302,Industry!$A$4:$AE$442,I$1,0)=0,"",VLOOKUP($A302,Industry!$A$4:$AE$442,I$1,0)),"")</f>
        <v/>
      </c>
      <c r="J302" s="1418" t="str">
        <f>IFERROR(IF(VLOOKUP($A302,Industry!$A$4:$AE$442,J$1,0)=0,"",VLOOKUP($A302,Industry!$A$4:$AE$442,J$1,0)),"")</f>
        <v/>
      </c>
      <c r="K302" s="1418" t="str">
        <f>IFERROR(IF(VLOOKUP($A302,Industry!$A$4:$AE$442,K$1,0)=0,"",VLOOKUP($A302,Industry!$A$4:$AE$442,K$1,0)),"")</f>
        <v/>
      </c>
      <c r="L302" s="1418" t="str">
        <f>IFERROR(IF(VLOOKUP($A302,Industry!$A$4:$AE$442,L$1,0)=0,"",VLOOKUP($A302,Industry!$A$4:$AE$442,L$1,0)),"")</f>
        <v/>
      </c>
      <c r="M302" s="1418" t="str">
        <f>IFERROR(IF(VLOOKUP($A302,Industry!$A$4:$AE$442,M$1,0)=0,"",VLOOKUP($A302,Industry!$A$4:$AE$442,M$1,0)),"")</f>
        <v/>
      </c>
      <c r="N302" s="1418" t="str">
        <f>IFERROR(IF(VLOOKUP($A302,Industry!$A$4:$AE$442,N$1,0)=0,"",VLOOKUP($A302,Industry!$A$4:$AE$442,N$1,0)),"")</f>
        <v/>
      </c>
      <c r="O302" s="1418" t="str">
        <f>IFERROR(IF(VLOOKUP($A302,Industry!$A$4:$AE$442,O$1,0)=0,"",VLOOKUP($A302,Industry!$A$4:$AE$442,O$1,0)),"")</f>
        <v/>
      </c>
      <c r="P302" s="1418" t="str">
        <f>IFERROR(IF(VLOOKUP($A302,Industry!$A$4:$AE$442,P$1,0)=0,"",VLOOKUP($A302,Industry!$A$4:$AE$442,P$1,0)),"")</f>
        <v/>
      </c>
      <c r="Q302" s="1418" t="str">
        <f>IFERROR(IF(VLOOKUP($A302,Industry!$A$4:$AE$442,Q$1,0)=0,"",VLOOKUP($A302,Industry!$A$4:$AE$442,Q$1,0)),"")</f>
        <v/>
      </c>
    </row>
    <row r="303" spans="1:17">
      <c r="A303" s="30" t="s">
        <v>2309</v>
      </c>
      <c r="B303" s="1290" t="s">
        <v>1080</v>
      </c>
      <c r="C303" s="1420" t="str">
        <f>IFERROR(IF(VLOOKUP($A303,Industry!$A$4:$AE$442,C$1,0)=0,"",VLOOKUP($A303,Industry!$A$4:$AE$442,C$1,0)),"")</f>
        <v>ktoe</v>
      </c>
      <c r="D303" s="1418" t="str">
        <f>IFERROR(IF(VLOOKUP($A303,Industry!$A$4:$AE$442,D$1,0)=0,"",VLOOKUP($A303,Industry!$A$4:$AE$442,D$1,0)),"")</f>
        <v/>
      </c>
      <c r="E303" s="1418" t="str">
        <f>IFERROR(IF(VLOOKUP($A303,Industry!$A$4:$AE$442,E$1,0)=0,"",VLOOKUP($A303,Industry!$A$4:$AE$442,E$1,0)),"")</f>
        <v/>
      </c>
      <c r="F303" s="1418" t="str">
        <f>IFERROR(IF(VLOOKUP($A303,Industry!$A$4:$AE$442,F$1,0)=0,"",VLOOKUP($A303,Industry!$A$4:$AE$442,F$1,0)),"")</f>
        <v/>
      </c>
      <c r="G303" s="1418" t="str">
        <f>IFERROR(IF(VLOOKUP($A303,Industry!$A$4:$AE$442,G$1,0)=0,"",VLOOKUP($A303,Industry!$A$4:$AE$442,G$1,0)),"")</f>
        <v/>
      </c>
      <c r="H303" s="1418" t="str">
        <f>IFERROR(IF(VLOOKUP($A303,Industry!$A$4:$AE$442,H$1,0)=0,"",VLOOKUP($A303,Industry!$A$4:$AE$442,H$1,0)),"")</f>
        <v/>
      </c>
      <c r="I303" s="1418" t="str">
        <f>IFERROR(IF(VLOOKUP($A303,Industry!$A$4:$AE$442,I$1,0)=0,"",VLOOKUP($A303,Industry!$A$4:$AE$442,I$1,0)),"")</f>
        <v/>
      </c>
      <c r="J303" s="1418" t="str">
        <f>IFERROR(IF(VLOOKUP($A303,Industry!$A$4:$AE$442,J$1,0)=0,"",VLOOKUP($A303,Industry!$A$4:$AE$442,J$1,0)),"")</f>
        <v/>
      </c>
      <c r="K303" s="1418" t="str">
        <f>IFERROR(IF(VLOOKUP($A303,Industry!$A$4:$AE$442,K$1,0)=0,"",VLOOKUP($A303,Industry!$A$4:$AE$442,K$1,0)),"")</f>
        <v/>
      </c>
      <c r="L303" s="1418" t="str">
        <f>IFERROR(IF(VLOOKUP($A303,Industry!$A$4:$AE$442,L$1,0)=0,"",VLOOKUP($A303,Industry!$A$4:$AE$442,L$1,0)),"")</f>
        <v/>
      </c>
      <c r="M303" s="1418" t="str">
        <f>IFERROR(IF(VLOOKUP($A303,Industry!$A$4:$AE$442,M$1,0)=0,"",VLOOKUP($A303,Industry!$A$4:$AE$442,M$1,0)),"")</f>
        <v/>
      </c>
      <c r="N303" s="1418" t="str">
        <f>IFERROR(IF(VLOOKUP($A303,Industry!$A$4:$AE$442,N$1,0)=0,"",VLOOKUP($A303,Industry!$A$4:$AE$442,N$1,0)),"")</f>
        <v/>
      </c>
      <c r="O303" s="1418" t="str">
        <f>IFERROR(IF(VLOOKUP($A303,Industry!$A$4:$AE$442,O$1,0)=0,"",VLOOKUP($A303,Industry!$A$4:$AE$442,O$1,0)),"")</f>
        <v/>
      </c>
      <c r="P303" s="1418" t="str">
        <f>IFERROR(IF(VLOOKUP($A303,Industry!$A$4:$AE$442,P$1,0)=0,"",VLOOKUP($A303,Industry!$A$4:$AE$442,P$1,0)),"")</f>
        <v/>
      </c>
      <c r="Q303" s="1418" t="str">
        <f>IFERROR(IF(VLOOKUP($A303,Industry!$A$4:$AE$442,Q$1,0)=0,"",VLOOKUP($A303,Industry!$A$4:$AE$442,Q$1,0)),"")</f>
        <v/>
      </c>
    </row>
    <row r="304" spans="1:17">
      <c r="A304" s="30" t="s">
        <v>2310</v>
      </c>
      <c r="B304" s="1290" t="s">
        <v>1080</v>
      </c>
      <c r="C304" s="1420" t="str">
        <f>IFERROR(IF(VLOOKUP($A304,Industry!$A$4:$AE$442,C$1,0)=0,"",VLOOKUP($A304,Industry!$A$4:$AE$442,C$1,0)),"")</f>
        <v>ktoe</v>
      </c>
      <c r="D304" s="1418" t="str">
        <f>IFERROR(IF(VLOOKUP($A304,Industry!$A$4:$AE$442,D$1,0)=0,"",VLOOKUP($A304,Industry!$A$4:$AE$442,D$1,0)),"")</f>
        <v/>
      </c>
      <c r="E304" s="1418" t="str">
        <f>IFERROR(IF(VLOOKUP($A304,Industry!$A$4:$AE$442,E$1,0)=0,"",VLOOKUP($A304,Industry!$A$4:$AE$442,E$1,0)),"")</f>
        <v/>
      </c>
      <c r="F304" s="1418" t="str">
        <f>IFERROR(IF(VLOOKUP($A304,Industry!$A$4:$AE$442,F$1,0)=0,"",VLOOKUP($A304,Industry!$A$4:$AE$442,F$1,0)),"")</f>
        <v/>
      </c>
      <c r="G304" s="1418" t="str">
        <f>IFERROR(IF(VLOOKUP($A304,Industry!$A$4:$AE$442,G$1,0)=0,"",VLOOKUP($A304,Industry!$A$4:$AE$442,G$1,0)),"")</f>
        <v/>
      </c>
      <c r="H304" s="1418" t="str">
        <f>IFERROR(IF(VLOOKUP($A304,Industry!$A$4:$AE$442,H$1,0)=0,"",VLOOKUP($A304,Industry!$A$4:$AE$442,H$1,0)),"")</f>
        <v/>
      </c>
      <c r="I304" s="1418" t="str">
        <f>IFERROR(IF(VLOOKUP($A304,Industry!$A$4:$AE$442,I$1,0)=0,"",VLOOKUP($A304,Industry!$A$4:$AE$442,I$1,0)),"")</f>
        <v/>
      </c>
      <c r="J304" s="1418" t="str">
        <f>IFERROR(IF(VLOOKUP($A304,Industry!$A$4:$AE$442,J$1,0)=0,"",VLOOKUP($A304,Industry!$A$4:$AE$442,J$1,0)),"")</f>
        <v/>
      </c>
      <c r="K304" s="1418" t="str">
        <f>IFERROR(IF(VLOOKUP($A304,Industry!$A$4:$AE$442,K$1,0)=0,"",VLOOKUP($A304,Industry!$A$4:$AE$442,K$1,0)),"")</f>
        <v/>
      </c>
      <c r="L304" s="1418" t="str">
        <f>IFERROR(IF(VLOOKUP($A304,Industry!$A$4:$AE$442,L$1,0)=0,"",VLOOKUP($A304,Industry!$A$4:$AE$442,L$1,0)),"")</f>
        <v/>
      </c>
      <c r="M304" s="1418" t="str">
        <f>IFERROR(IF(VLOOKUP($A304,Industry!$A$4:$AE$442,M$1,0)=0,"",VLOOKUP($A304,Industry!$A$4:$AE$442,M$1,0)),"")</f>
        <v/>
      </c>
      <c r="N304" s="1418" t="str">
        <f>IFERROR(IF(VLOOKUP($A304,Industry!$A$4:$AE$442,N$1,0)=0,"",VLOOKUP($A304,Industry!$A$4:$AE$442,N$1,0)),"")</f>
        <v/>
      </c>
      <c r="O304" s="1418" t="str">
        <f>IFERROR(IF(VLOOKUP($A304,Industry!$A$4:$AE$442,O$1,0)=0,"",VLOOKUP($A304,Industry!$A$4:$AE$442,O$1,0)),"")</f>
        <v/>
      </c>
      <c r="P304" s="1418" t="str">
        <f>IFERROR(IF(VLOOKUP($A304,Industry!$A$4:$AE$442,P$1,0)=0,"",VLOOKUP($A304,Industry!$A$4:$AE$442,P$1,0)),"")</f>
        <v/>
      </c>
      <c r="Q304" s="1418" t="str">
        <f>IFERROR(IF(VLOOKUP($A304,Industry!$A$4:$AE$442,Q$1,0)=0,"",VLOOKUP($A304,Industry!$A$4:$AE$442,Q$1,0)),"")</f>
        <v/>
      </c>
    </row>
    <row r="305" spans="1:17">
      <c r="A305" s="30" t="s">
        <v>2311</v>
      </c>
      <c r="B305" s="1290" t="s">
        <v>1080</v>
      </c>
      <c r="C305" s="1420" t="str">
        <f>IFERROR(IF(VLOOKUP($A305,Industry!$A$4:$AE$442,C$1,0)=0,"",VLOOKUP($A305,Industry!$A$4:$AE$442,C$1,0)),"")</f>
        <v>ktoe</v>
      </c>
      <c r="D305" s="1418" t="str">
        <f>IFERROR(IF(VLOOKUP($A305,Industry!$A$4:$AE$442,D$1,0)=0,"",VLOOKUP($A305,Industry!$A$4:$AE$442,D$1,0)),"")</f>
        <v/>
      </c>
      <c r="E305" s="1418" t="str">
        <f>IFERROR(IF(VLOOKUP($A305,Industry!$A$4:$AE$442,E$1,0)=0,"",VLOOKUP($A305,Industry!$A$4:$AE$442,E$1,0)),"")</f>
        <v/>
      </c>
      <c r="F305" s="1418" t="str">
        <f>IFERROR(IF(VLOOKUP($A305,Industry!$A$4:$AE$442,F$1,0)=0,"",VLOOKUP($A305,Industry!$A$4:$AE$442,F$1,0)),"")</f>
        <v/>
      </c>
      <c r="G305" s="1418" t="str">
        <f>IFERROR(IF(VLOOKUP($A305,Industry!$A$4:$AE$442,G$1,0)=0,"",VLOOKUP($A305,Industry!$A$4:$AE$442,G$1,0)),"")</f>
        <v/>
      </c>
      <c r="H305" s="1418" t="str">
        <f>IFERROR(IF(VLOOKUP($A305,Industry!$A$4:$AE$442,H$1,0)=0,"",VLOOKUP($A305,Industry!$A$4:$AE$442,H$1,0)),"")</f>
        <v/>
      </c>
      <c r="I305" s="1418" t="str">
        <f>IFERROR(IF(VLOOKUP($A305,Industry!$A$4:$AE$442,I$1,0)=0,"",VLOOKUP($A305,Industry!$A$4:$AE$442,I$1,0)),"")</f>
        <v/>
      </c>
      <c r="J305" s="1418" t="str">
        <f>IFERROR(IF(VLOOKUP($A305,Industry!$A$4:$AE$442,J$1,0)=0,"",VLOOKUP($A305,Industry!$A$4:$AE$442,J$1,0)),"")</f>
        <v/>
      </c>
      <c r="K305" s="1418" t="str">
        <f>IFERROR(IF(VLOOKUP($A305,Industry!$A$4:$AE$442,K$1,0)=0,"",VLOOKUP($A305,Industry!$A$4:$AE$442,K$1,0)),"")</f>
        <v/>
      </c>
      <c r="L305" s="1418" t="str">
        <f>IFERROR(IF(VLOOKUP($A305,Industry!$A$4:$AE$442,L$1,0)=0,"",VLOOKUP($A305,Industry!$A$4:$AE$442,L$1,0)),"")</f>
        <v/>
      </c>
      <c r="M305" s="1418" t="str">
        <f>IFERROR(IF(VLOOKUP($A305,Industry!$A$4:$AE$442,M$1,0)=0,"",VLOOKUP($A305,Industry!$A$4:$AE$442,M$1,0)),"")</f>
        <v/>
      </c>
      <c r="N305" s="1418" t="str">
        <f>IFERROR(IF(VLOOKUP($A305,Industry!$A$4:$AE$442,N$1,0)=0,"",VLOOKUP($A305,Industry!$A$4:$AE$442,N$1,0)),"")</f>
        <v/>
      </c>
      <c r="O305" s="1418" t="str">
        <f>IFERROR(IF(VLOOKUP($A305,Industry!$A$4:$AE$442,O$1,0)=0,"",VLOOKUP($A305,Industry!$A$4:$AE$442,O$1,0)),"")</f>
        <v/>
      </c>
      <c r="P305" s="1418" t="str">
        <f>IFERROR(IF(VLOOKUP($A305,Industry!$A$4:$AE$442,P$1,0)=0,"",VLOOKUP($A305,Industry!$A$4:$AE$442,P$1,0)),"")</f>
        <v/>
      </c>
      <c r="Q305" s="1418" t="str">
        <f>IFERROR(IF(VLOOKUP($A305,Industry!$A$4:$AE$442,Q$1,0)=0,"",VLOOKUP($A305,Industry!$A$4:$AE$442,Q$1,0)),"")</f>
        <v/>
      </c>
    </row>
    <row r="306" spans="1:17">
      <c r="A306" s="30" t="s">
        <v>2312</v>
      </c>
      <c r="B306" s="1290" t="s">
        <v>1080</v>
      </c>
      <c r="C306" s="1420" t="str">
        <f>IFERROR(IF(VLOOKUP($A306,Industry!$A$4:$AE$442,C$1,0)=0,"",VLOOKUP($A306,Industry!$A$4:$AE$442,C$1,0)),"")</f>
        <v>ktoe</v>
      </c>
      <c r="D306" s="1418" t="str">
        <f>IFERROR(IF(VLOOKUP($A306,Industry!$A$4:$AE$442,D$1,0)=0,"",VLOOKUP($A306,Industry!$A$4:$AE$442,D$1,0)),"")</f>
        <v/>
      </c>
      <c r="E306" s="1418" t="str">
        <f>IFERROR(IF(VLOOKUP($A306,Industry!$A$4:$AE$442,E$1,0)=0,"",VLOOKUP($A306,Industry!$A$4:$AE$442,E$1,0)),"")</f>
        <v/>
      </c>
      <c r="F306" s="1418" t="str">
        <f>IFERROR(IF(VLOOKUP($A306,Industry!$A$4:$AE$442,F$1,0)=0,"",VLOOKUP($A306,Industry!$A$4:$AE$442,F$1,0)),"")</f>
        <v/>
      </c>
      <c r="G306" s="1418" t="str">
        <f>IFERROR(IF(VLOOKUP($A306,Industry!$A$4:$AE$442,G$1,0)=0,"",VLOOKUP($A306,Industry!$A$4:$AE$442,G$1,0)),"")</f>
        <v/>
      </c>
      <c r="H306" s="1418" t="str">
        <f>IFERROR(IF(VLOOKUP($A306,Industry!$A$4:$AE$442,H$1,0)=0,"",VLOOKUP($A306,Industry!$A$4:$AE$442,H$1,0)),"")</f>
        <v/>
      </c>
      <c r="I306" s="1418" t="str">
        <f>IFERROR(IF(VLOOKUP($A306,Industry!$A$4:$AE$442,I$1,0)=0,"",VLOOKUP($A306,Industry!$A$4:$AE$442,I$1,0)),"")</f>
        <v/>
      </c>
      <c r="J306" s="1418" t="str">
        <f>IFERROR(IF(VLOOKUP($A306,Industry!$A$4:$AE$442,J$1,0)=0,"",VLOOKUP($A306,Industry!$A$4:$AE$442,J$1,0)),"")</f>
        <v/>
      </c>
      <c r="K306" s="1418" t="str">
        <f>IFERROR(IF(VLOOKUP($A306,Industry!$A$4:$AE$442,K$1,0)=0,"",VLOOKUP($A306,Industry!$A$4:$AE$442,K$1,0)),"")</f>
        <v/>
      </c>
      <c r="L306" s="1418" t="str">
        <f>IFERROR(IF(VLOOKUP($A306,Industry!$A$4:$AE$442,L$1,0)=0,"",VLOOKUP($A306,Industry!$A$4:$AE$442,L$1,0)),"")</f>
        <v/>
      </c>
      <c r="M306" s="1418" t="str">
        <f>IFERROR(IF(VLOOKUP($A306,Industry!$A$4:$AE$442,M$1,0)=0,"",VLOOKUP($A306,Industry!$A$4:$AE$442,M$1,0)),"")</f>
        <v/>
      </c>
      <c r="N306" s="1418" t="str">
        <f>IFERROR(IF(VLOOKUP($A306,Industry!$A$4:$AE$442,N$1,0)=0,"",VLOOKUP($A306,Industry!$A$4:$AE$442,N$1,0)),"")</f>
        <v/>
      </c>
      <c r="O306" s="1418" t="str">
        <f>IFERROR(IF(VLOOKUP($A306,Industry!$A$4:$AE$442,O$1,0)=0,"",VLOOKUP($A306,Industry!$A$4:$AE$442,O$1,0)),"")</f>
        <v/>
      </c>
      <c r="P306" s="1418" t="str">
        <f>IFERROR(IF(VLOOKUP($A306,Industry!$A$4:$AE$442,P$1,0)=0,"",VLOOKUP($A306,Industry!$A$4:$AE$442,P$1,0)),"")</f>
        <v/>
      </c>
      <c r="Q306" s="1418" t="str">
        <f>IFERROR(IF(VLOOKUP($A306,Industry!$A$4:$AE$442,Q$1,0)=0,"",VLOOKUP($A306,Industry!$A$4:$AE$442,Q$1,0)),"")</f>
        <v/>
      </c>
    </row>
    <row r="307" spans="1:17">
      <c r="A307" s="30" t="s">
        <v>603</v>
      </c>
      <c r="B307" s="1290" t="s">
        <v>1080</v>
      </c>
      <c r="C307" s="1420" t="str">
        <f>IFERROR(IF(VLOOKUP($A307,Industry!$A$4:$AE$442,C$1,0)=0,"",VLOOKUP($A307,Industry!$A$4:$AE$442,C$1,0)),"")</f>
        <v>ktoe</v>
      </c>
      <c r="D307" s="1418" t="str">
        <f>IFERROR(IF(VLOOKUP($A307,Industry!$A$4:$AE$442,D$1,0)=0,"",VLOOKUP($A307,Industry!$A$4:$AE$442,D$1,0)),"")</f>
        <v/>
      </c>
      <c r="E307" s="1418" t="str">
        <f>IFERROR(IF(VLOOKUP($A307,Industry!$A$4:$AE$442,E$1,0)=0,"",VLOOKUP($A307,Industry!$A$4:$AE$442,E$1,0)),"")</f>
        <v/>
      </c>
      <c r="F307" s="1418" t="str">
        <f>IFERROR(IF(VLOOKUP($A307,Industry!$A$4:$AE$442,F$1,0)=0,"",VLOOKUP($A307,Industry!$A$4:$AE$442,F$1,0)),"")</f>
        <v/>
      </c>
      <c r="G307" s="1418" t="str">
        <f>IFERROR(IF(VLOOKUP($A307,Industry!$A$4:$AE$442,G$1,0)=0,"",VLOOKUP($A307,Industry!$A$4:$AE$442,G$1,0)),"")</f>
        <v/>
      </c>
      <c r="H307" s="1418" t="str">
        <f>IFERROR(IF(VLOOKUP($A307,Industry!$A$4:$AE$442,H$1,0)=0,"",VLOOKUP($A307,Industry!$A$4:$AE$442,H$1,0)),"")</f>
        <v/>
      </c>
      <c r="I307" s="1418" t="str">
        <f>IFERROR(IF(VLOOKUP($A307,Industry!$A$4:$AE$442,I$1,0)=0,"",VLOOKUP($A307,Industry!$A$4:$AE$442,I$1,0)),"")</f>
        <v/>
      </c>
      <c r="J307" s="1418" t="str">
        <f>IFERROR(IF(VLOOKUP($A307,Industry!$A$4:$AE$442,J$1,0)=0,"",VLOOKUP($A307,Industry!$A$4:$AE$442,J$1,0)),"")</f>
        <v/>
      </c>
      <c r="K307" s="1418" t="str">
        <f>IFERROR(IF(VLOOKUP($A307,Industry!$A$4:$AE$442,K$1,0)=0,"",VLOOKUP($A307,Industry!$A$4:$AE$442,K$1,0)),"")</f>
        <v/>
      </c>
      <c r="L307" s="1418" t="str">
        <f>IFERROR(IF(VLOOKUP($A307,Industry!$A$4:$AE$442,L$1,0)=0,"",VLOOKUP($A307,Industry!$A$4:$AE$442,L$1,0)),"")</f>
        <v/>
      </c>
      <c r="M307" s="1418" t="str">
        <f>IFERROR(IF(VLOOKUP($A307,Industry!$A$4:$AE$442,M$1,0)=0,"",VLOOKUP($A307,Industry!$A$4:$AE$442,M$1,0)),"")</f>
        <v/>
      </c>
      <c r="N307" s="1418" t="str">
        <f>IFERROR(IF(VLOOKUP($A307,Industry!$A$4:$AE$442,N$1,0)=0,"",VLOOKUP($A307,Industry!$A$4:$AE$442,N$1,0)),"")</f>
        <v/>
      </c>
      <c r="O307" s="1418" t="str">
        <f>IFERROR(IF(VLOOKUP($A307,Industry!$A$4:$AE$442,O$1,0)=0,"",VLOOKUP($A307,Industry!$A$4:$AE$442,O$1,0)),"")</f>
        <v/>
      </c>
      <c r="P307" s="1418" t="str">
        <f>IFERROR(IF(VLOOKUP($A307,Industry!$A$4:$AE$442,P$1,0)=0,"",VLOOKUP($A307,Industry!$A$4:$AE$442,P$1,0)),"")</f>
        <v/>
      </c>
      <c r="Q307" s="1418" t="str">
        <f>IFERROR(IF(VLOOKUP($A307,Industry!$A$4:$AE$442,Q$1,0)=0,"",VLOOKUP($A307,Industry!$A$4:$AE$442,Q$1,0)),"")</f>
        <v/>
      </c>
    </row>
    <row r="308" spans="1:17">
      <c r="A308" s="2" t="s">
        <v>446</v>
      </c>
      <c r="B308" s="1290" t="s">
        <v>1080</v>
      </c>
      <c r="C308" s="1420" t="str">
        <f>IFERROR(IF(VLOOKUP($A308,Industry!$A$4:$AE$442,C$1,0)=0,"",VLOOKUP($A308,Industry!$A$4:$AE$442,C$1,0)),"")</f>
        <v>ktoe</v>
      </c>
      <c r="D308" s="1418" t="str">
        <f>IFERROR(IF(VLOOKUP($A308,Industry!$A$4:$AE$442,D$1,0)=0,"",VLOOKUP($A308,Industry!$A$4:$AE$442,D$1,0)),"")</f>
        <v/>
      </c>
      <c r="E308" s="1418" t="str">
        <f>IFERROR(IF(VLOOKUP($A308,Industry!$A$4:$AE$442,E$1,0)=0,"",VLOOKUP($A308,Industry!$A$4:$AE$442,E$1,0)),"")</f>
        <v/>
      </c>
      <c r="F308" s="1418" t="str">
        <f>IFERROR(IF(VLOOKUP($A308,Industry!$A$4:$AE$442,F$1,0)=0,"",VLOOKUP($A308,Industry!$A$4:$AE$442,F$1,0)),"")</f>
        <v/>
      </c>
      <c r="G308" s="1418" t="str">
        <f>IFERROR(IF(VLOOKUP($A308,Industry!$A$4:$AE$442,G$1,0)=0,"",VLOOKUP($A308,Industry!$A$4:$AE$442,G$1,0)),"")</f>
        <v/>
      </c>
      <c r="H308" s="1418" t="str">
        <f>IFERROR(IF(VLOOKUP($A308,Industry!$A$4:$AE$442,H$1,0)=0,"",VLOOKUP($A308,Industry!$A$4:$AE$442,H$1,0)),"")</f>
        <v/>
      </c>
      <c r="I308" s="1418" t="str">
        <f>IFERROR(IF(VLOOKUP($A308,Industry!$A$4:$AE$442,I$1,0)=0,"",VLOOKUP($A308,Industry!$A$4:$AE$442,I$1,0)),"")</f>
        <v/>
      </c>
      <c r="J308" s="1418" t="str">
        <f>IFERROR(IF(VLOOKUP($A308,Industry!$A$4:$AE$442,J$1,0)=0,"",VLOOKUP($A308,Industry!$A$4:$AE$442,J$1,0)),"")</f>
        <v/>
      </c>
      <c r="K308" s="1418" t="str">
        <f>IFERROR(IF(VLOOKUP($A308,Industry!$A$4:$AE$442,K$1,0)=0,"",VLOOKUP($A308,Industry!$A$4:$AE$442,K$1,0)),"")</f>
        <v/>
      </c>
      <c r="L308" s="1418" t="str">
        <f>IFERROR(IF(VLOOKUP($A308,Industry!$A$4:$AE$442,L$1,0)=0,"",VLOOKUP($A308,Industry!$A$4:$AE$442,L$1,0)),"")</f>
        <v/>
      </c>
      <c r="M308" s="1418" t="str">
        <f>IFERROR(IF(VLOOKUP($A308,Industry!$A$4:$AE$442,M$1,0)=0,"",VLOOKUP($A308,Industry!$A$4:$AE$442,M$1,0)),"")</f>
        <v/>
      </c>
      <c r="N308" s="1418" t="str">
        <f>IFERROR(IF(VLOOKUP($A308,Industry!$A$4:$AE$442,N$1,0)=0,"",VLOOKUP($A308,Industry!$A$4:$AE$442,N$1,0)),"")</f>
        <v/>
      </c>
      <c r="O308" s="1418" t="str">
        <f>IFERROR(IF(VLOOKUP($A308,Industry!$A$4:$AE$442,O$1,0)=0,"",VLOOKUP($A308,Industry!$A$4:$AE$442,O$1,0)),"")</f>
        <v/>
      </c>
      <c r="P308" s="1418" t="str">
        <f>IFERROR(IF(VLOOKUP($A308,Industry!$A$4:$AE$442,P$1,0)=0,"",VLOOKUP($A308,Industry!$A$4:$AE$442,P$1,0)),"")</f>
        <v/>
      </c>
      <c r="Q308" s="1418" t="str">
        <f>IFERROR(IF(VLOOKUP($A308,Industry!$A$4:$AE$442,Q$1,0)=0,"",VLOOKUP($A308,Industry!$A$4:$AE$442,Q$1,0)),"")</f>
        <v/>
      </c>
    </row>
    <row r="309" spans="1:17">
      <c r="A309" s="22" t="s">
        <v>506</v>
      </c>
      <c r="B309" s="1290" t="s">
        <v>1080</v>
      </c>
      <c r="C309" s="1420" t="str">
        <f>IFERROR(IF(VLOOKUP($A309,Industry!$A$4:$AE$442,C$1,0)=0,"",VLOOKUP($A309,Industry!$A$4:$AE$442,C$1,0)),"")</f>
        <v>ktoe</v>
      </c>
      <c r="D309" s="1418" t="str">
        <f>IFERROR(IF(VLOOKUP($A309,Industry!$A$4:$AE$442,D$1,0)=0,"",VLOOKUP($A309,Industry!$A$4:$AE$442,D$1,0)),"")</f>
        <v/>
      </c>
      <c r="E309" s="1418" t="str">
        <f>IFERROR(IF(VLOOKUP($A309,Industry!$A$4:$AE$442,E$1,0)=0,"",VLOOKUP($A309,Industry!$A$4:$AE$442,E$1,0)),"")</f>
        <v/>
      </c>
      <c r="F309" s="1418" t="str">
        <f>IFERROR(IF(VLOOKUP($A309,Industry!$A$4:$AE$442,F$1,0)=0,"",VLOOKUP($A309,Industry!$A$4:$AE$442,F$1,0)),"")</f>
        <v/>
      </c>
      <c r="G309" s="1418" t="str">
        <f>IFERROR(IF(VLOOKUP($A309,Industry!$A$4:$AE$442,G$1,0)=0,"",VLOOKUP($A309,Industry!$A$4:$AE$442,G$1,0)),"")</f>
        <v/>
      </c>
      <c r="H309" s="1418" t="str">
        <f>IFERROR(IF(VLOOKUP($A309,Industry!$A$4:$AE$442,H$1,0)=0,"",VLOOKUP($A309,Industry!$A$4:$AE$442,H$1,0)),"")</f>
        <v/>
      </c>
      <c r="I309" s="1418" t="str">
        <f>IFERROR(IF(VLOOKUP($A309,Industry!$A$4:$AE$442,I$1,0)=0,"",VLOOKUP($A309,Industry!$A$4:$AE$442,I$1,0)),"")</f>
        <v/>
      </c>
      <c r="J309" s="1418" t="str">
        <f>IFERROR(IF(VLOOKUP($A309,Industry!$A$4:$AE$442,J$1,0)=0,"",VLOOKUP($A309,Industry!$A$4:$AE$442,J$1,0)),"")</f>
        <v/>
      </c>
      <c r="K309" s="1418" t="str">
        <f>IFERROR(IF(VLOOKUP($A309,Industry!$A$4:$AE$442,K$1,0)=0,"",VLOOKUP($A309,Industry!$A$4:$AE$442,K$1,0)),"")</f>
        <v/>
      </c>
      <c r="L309" s="1418" t="str">
        <f>IFERROR(IF(VLOOKUP($A309,Industry!$A$4:$AE$442,L$1,0)=0,"",VLOOKUP($A309,Industry!$A$4:$AE$442,L$1,0)),"")</f>
        <v/>
      </c>
      <c r="M309" s="1418" t="str">
        <f>IFERROR(IF(VLOOKUP($A309,Industry!$A$4:$AE$442,M$1,0)=0,"",VLOOKUP($A309,Industry!$A$4:$AE$442,M$1,0)),"")</f>
        <v/>
      </c>
      <c r="N309" s="1418" t="str">
        <f>IFERROR(IF(VLOOKUP($A309,Industry!$A$4:$AE$442,N$1,0)=0,"",VLOOKUP($A309,Industry!$A$4:$AE$442,N$1,0)),"")</f>
        <v/>
      </c>
      <c r="O309" s="1418" t="str">
        <f>IFERROR(IF(VLOOKUP($A309,Industry!$A$4:$AE$442,O$1,0)=0,"",VLOOKUP($A309,Industry!$A$4:$AE$442,O$1,0)),"")</f>
        <v/>
      </c>
      <c r="P309" s="1418" t="str">
        <f>IFERROR(IF(VLOOKUP($A309,Industry!$A$4:$AE$442,P$1,0)=0,"",VLOOKUP($A309,Industry!$A$4:$AE$442,P$1,0)),"")</f>
        <v/>
      </c>
      <c r="Q309" s="1418" t="str">
        <f>IFERROR(IF(VLOOKUP($A309,Industry!$A$4:$AE$442,Q$1,0)=0,"",VLOOKUP($A309,Industry!$A$4:$AE$442,Q$1,0)),"")</f>
        <v/>
      </c>
    </row>
    <row r="310" spans="1:17">
      <c r="A310" s="30" t="s">
        <v>529</v>
      </c>
      <c r="B310" s="1290" t="s">
        <v>1080</v>
      </c>
      <c r="C310" s="1420" t="str">
        <f>IFERROR(IF(VLOOKUP($A310,Industry!$A$4:$AE$442,C$1,0)=0,"",VLOOKUP($A310,Industry!$A$4:$AE$442,C$1,0)),"")</f>
        <v>ktoe</v>
      </c>
      <c r="D310" s="1418" t="str">
        <f>IFERROR(IF(VLOOKUP($A310,Industry!$A$4:$AE$442,D$1,0)=0,"",VLOOKUP($A310,Industry!$A$4:$AE$442,D$1,0)),"")</f>
        <v/>
      </c>
      <c r="E310" s="1418" t="str">
        <f>IFERROR(IF(VLOOKUP($A310,Industry!$A$4:$AE$442,E$1,0)=0,"",VLOOKUP($A310,Industry!$A$4:$AE$442,E$1,0)),"")</f>
        <v/>
      </c>
      <c r="F310" s="1418" t="str">
        <f>IFERROR(IF(VLOOKUP($A310,Industry!$A$4:$AE$442,F$1,0)=0,"",VLOOKUP($A310,Industry!$A$4:$AE$442,F$1,0)),"")</f>
        <v/>
      </c>
      <c r="G310" s="1418" t="str">
        <f>IFERROR(IF(VLOOKUP($A310,Industry!$A$4:$AE$442,G$1,0)=0,"",VLOOKUP($A310,Industry!$A$4:$AE$442,G$1,0)),"")</f>
        <v/>
      </c>
      <c r="H310" s="1418" t="str">
        <f>IFERROR(IF(VLOOKUP($A310,Industry!$A$4:$AE$442,H$1,0)=0,"",VLOOKUP($A310,Industry!$A$4:$AE$442,H$1,0)),"")</f>
        <v/>
      </c>
      <c r="I310" s="1418" t="str">
        <f>IFERROR(IF(VLOOKUP($A310,Industry!$A$4:$AE$442,I$1,0)=0,"",VLOOKUP($A310,Industry!$A$4:$AE$442,I$1,0)),"")</f>
        <v/>
      </c>
      <c r="J310" s="1418" t="str">
        <f>IFERROR(IF(VLOOKUP($A310,Industry!$A$4:$AE$442,J$1,0)=0,"",VLOOKUP($A310,Industry!$A$4:$AE$442,J$1,0)),"")</f>
        <v/>
      </c>
      <c r="K310" s="1418" t="str">
        <f>IFERROR(IF(VLOOKUP($A310,Industry!$A$4:$AE$442,K$1,0)=0,"",VLOOKUP($A310,Industry!$A$4:$AE$442,K$1,0)),"")</f>
        <v/>
      </c>
      <c r="L310" s="1418" t="str">
        <f>IFERROR(IF(VLOOKUP($A310,Industry!$A$4:$AE$442,L$1,0)=0,"",VLOOKUP($A310,Industry!$A$4:$AE$442,L$1,0)),"")</f>
        <v/>
      </c>
      <c r="M310" s="1418" t="str">
        <f>IFERROR(IF(VLOOKUP($A310,Industry!$A$4:$AE$442,M$1,0)=0,"",VLOOKUP($A310,Industry!$A$4:$AE$442,M$1,0)),"")</f>
        <v/>
      </c>
      <c r="N310" s="1418" t="str">
        <f>IFERROR(IF(VLOOKUP($A310,Industry!$A$4:$AE$442,N$1,0)=0,"",VLOOKUP($A310,Industry!$A$4:$AE$442,N$1,0)),"")</f>
        <v/>
      </c>
      <c r="O310" s="1418" t="str">
        <f>IFERROR(IF(VLOOKUP($A310,Industry!$A$4:$AE$442,O$1,0)=0,"",VLOOKUP($A310,Industry!$A$4:$AE$442,O$1,0)),"")</f>
        <v/>
      </c>
      <c r="P310" s="1418" t="str">
        <f>IFERROR(IF(VLOOKUP($A310,Industry!$A$4:$AE$442,P$1,0)=0,"",VLOOKUP($A310,Industry!$A$4:$AE$442,P$1,0)),"")</f>
        <v/>
      </c>
      <c r="Q310" s="1418" t="str">
        <f>IFERROR(IF(VLOOKUP($A310,Industry!$A$4:$AE$442,Q$1,0)=0,"",VLOOKUP($A310,Industry!$A$4:$AE$442,Q$1,0)),"")</f>
        <v/>
      </c>
    </row>
    <row r="311" spans="1:17">
      <c r="A311" s="30" t="s">
        <v>524</v>
      </c>
      <c r="B311" s="1290" t="s">
        <v>1080</v>
      </c>
      <c r="C311" s="1420" t="str">
        <f>IFERROR(IF(VLOOKUP($A311,Industry!$A$4:$AE$442,C$1,0)=0,"",VLOOKUP($A311,Industry!$A$4:$AE$442,C$1,0)),"")</f>
        <v>ktoe</v>
      </c>
      <c r="D311" s="1418" t="str">
        <f>IFERROR(IF(VLOOKUP($A311,Industry!$A$4:$AE$442,D$1,0)=0,"",VLOOKUP($A311,Industry!$A$4:$AE$442,D$1,0)),"")</f>
        <v/>
      </c>
      <c r="E311" s="1418" t="str">
        <f>IFERROR(IF(VLOOKUP($A311,Industry!$A$4:$AE$442,E$1,0)=0,"",VLOOKUP($A311,Industry!$A$4:$AE$442,E$1,0)),"")</f>
        <v/>
      </c>
      <c r="F311" s="1418" t="str">
        <f>IFERROR(IF(VLOOKUP($A311,Industry!$A$4:$AE$442,F$1,0)=0,"",VLOOKUP($A311,Industry!$A$4:$AE$442,F$1,0)),"")</f>
        <v/>
      </c>
      <c r="G311" s="1418" t="str">
        <f>IFERROR(IF(VLOOKUP($A311,Industry!$A$4:$AE$442,G$1,0)=0,"",VLOOKUP($A311,Industry!$A$4:$AE$442,G$1,0)),"")</f>
        <v/>
      </c>
      <c r="H311" s="1418" t="str">
        <f>IFERROR(IF(VLOOKUP($A311,Industry!$A$4:$AE$442,H$1,0)=0,"",VLOOKUP($A311,Industry!$A$4:$AE$442,H$1,0)),"")</f>
        <v/>
      </c>
      <c r="I311" s="1418" t="str">
        <f>IFERROR(IF(VLOOKUP($A311,Industry!$A$4:$AE$442,I$1,0)=0,"",VLOOKUP($A311,Industry!$A$4:$AE$442,I$1,0)),"")</f>
        <v/>
      </c>
      <c r="J311" s="1418" t="str">
        <f>IFERROR(IF(VLOOKUP($A311,Industry!$A$4:$AE$442,J$1,0)=0,"",VLOOKUP($A311,Industry!$A$4:$AE$442,J$1,0)),"")</f>
        <v/>
      </c>
      <c r="K311" s="1418" t="str">
        <f>IFERROR(IF(VLOOKUP($A311,Industry!$A$4:$AE$442,K$1,0)=0,"",VLOOKUP($A311,Industry!$A$4:$AE$442,K$1,0)),"")</f>
        <v/>
      </c>
      <c r="L311" s="1418" t="str">
        <f>IFERROR(IF(VLOOKUP($A311,Industry!$A$4:$AE$442,L$1,0)=0,"",VLOOKUP($A311,Industry!$A$4:$AE$442,L$1,0)),"")</f>
        <v/>
      </c>
      <c r="M311" s="1418" t="str">
        <f>IFERROR(IF(VLOOKUP($A311,Industry!$A$4:$AE$442,M$1,0)=0,"",VLOOKUP($A311,Industry!$A$4:$AE$442,M$1,0)),"")</f>
        <v/>
      </c>
      <c r="N311" s="1418" t="str">
        <f>IFERROR(IF(VLOOKUP($A311,Industry!$A$4:$AE$442,N$1,0)=0,"",VLOOKUP($A311,Industry!$A$4:$AE$442,N$1,0)),"")</f>
        <v/>
      </c>
      <c r="O311" s="1418" t="str">
        <f>IFERROR(IF(VLOOKUP($A311,Industry!$A$4:$AE$442,O$1,0)=0,"",VLOOKUP($A311,Industry!$A$4:$AE$442,O$1,0)),"")</f>
        <v/>
      </c>
      <c r="P311" s="1418" t="str">
        <f>IFERROR(IF(VLOOKUP($A311,Industry!$A$4:$AE$442,P$1,0)=0,"",VLOOKUP($A311,Industry!$A$4:$AE$442,P$1,0)),"")</f>
        <v/>
      </c>
      <c r="Q311" s="1418" t="str">
        <f>IFERROR(IF(VLOOKUP($A311,Industry!$A$4:$AE$442,Q$1,0)=0,"",VLOOKUP($A311,Industry!$A$4:$AE$442,Q$1,0)),"")</f>
        <v/>
      </c>
    </row>
    <row r="312" spans="1:17">
      <c r="A312" s="30" t="s">
        <v>525</v>
      </c>
      <c r="B312" s="1290" t="s">
        <v>1080</v>
      </c>
      <c r="C312" s="1420" t="str">
        <f>IFERROR(IF(VLOOKUP($A312,Industry!$A$4:$AE$442,C$1,0)=0,"",VLOOKUP($A312,Industry!$A$4:$AE$442,C$1,0)),"")</f>
        <v>ktoe</v>
      </c>
      <c r="D312" s="1418" t="str">
        <f>IFERROR(IF(VLOOKUP($A312,Industry!$A$4:$AE$442,D$1,0)=0,"",VLOOKUP($A312,Industry!$A$4:$AE$442,D$1,0)),"")</f>
        <v/>
      </c>
      <c r="E312" s="1418" t="str">
        <f>IFERROR(IF(VLOOKUP($A312,Industry!$A$4:$AE$442,E$1,0)=0,"",VLOOKUP($A312,Industry!$A$4:$AE$442,E$1,0)),"")</f>
        <v/>
      </c>
      <c r="F312" s="1418" t="str">
        <f>IFERROR(IF(VLOOKUP($A312,Industry!$A$4:$AE$442,F$1,0)=0,"",VLOOKUP($A312,Industry!$A$4:$AE$442,F$1,0)),"")</f>
        <v/>
      </c>
      <c r="G312" s="1418" t="str">
        <f>IFERROR(IF(VLOOKUP($A312,Industry!$A$4:$AE$442,G$1,0)=0,"",VLOOKUP($A312,Industry!$A$4:$AE$442,G$1,0)),"")</f>
        <v/>
      </c>
      <c r="H312" s="1418" t="str">
        <f>IFERROR(IF(VLOOKUP($A312,Industry!$A$4:$AE$442,H$1,0)=0,"",VLOOKUP($A312,Industry!$A$4:$AE$442,H$1,0)),"")</f>
        <v/>
      </c>
      <c r="I312" s="1418" t="str">
        <f>IFERROR(IF(VLOOKUP($A312,Industry!$A$4:$AE$442,I$1,0)=0,"",VLOOKUP($A312,Industry!$A$4:$AE$442,I$1,0)),"")</f>
        <v/>
      </c>
      <c r="J312" s="1418" t="str">
        <f>IFERROR(IF(VLOOKUP($A312,Industry!$A$4:$AE$442,J$1,0)=0,"",VLOOKUP($A312,Industry!$A$4:$AE$442,J$1,0)),"")</f>
        <v/>
      </c>
      <c r="K312" s="1418" t="str">
        <f>IFERROR(IF(VLOOKUP($A312,Industry!$A$4:$AE$442,K$1,0)=0,"",VLOOKUP($A312,Industry!$A$4:$AE$442,K$1,0)),"")</f>
        <v/>
      </c>
      <c r="L312" s="1418" t="str">
        <f>IFERROR(IF(VLOOKUP($A312,Industry!$A$4:$AE$442,L$1,0)=0,"",VLOOKUP($A312,Industry!$A$4:$AE$442,L$1,0)),"")</f>
        <v/>
      </c>
      <c r="M312" s="1418" t="str">
        <f>IFERROR(IF(VLOOKUP($A312,Industry!$A$4:$AE$442,M$1,0)=0,"",VLOOKUP($A312,Industry!$A$4:$AE$442,M$1,0)),"")</f>
        <v/>
      </c>
      <c r="N312" s="1418" t="str">
        <f>IFERROR(IF(VLOOKUP($A312,Industry!$A$4:$AE$442,N$1,0)=0,"",VLOOKUP($A312,Industry!$A$4:$AE$442,N$1,0)),"")</f>
        <v/>
      </c>
      <c r="O312" s="1418" t="str">
        <f>IFERROR(IF(VLOOKUP($A312,Industry!$A$4:$AE$442,O$1,0)=0,"",VLOOKUP($A312,Industry!$A$4:$AE$442,O$1,0)),"")</f>
        <v/>
      </c>
      <c r="P312" s="1418" t="str">
        <f>IFERROR(IF(VLOOKUP($A312,Industry!$A$4:$AE$442,P$1,0)=0,"",VLOOKUP($A312,Industry!$A$4:$AE$442,P$1,0)),"")</f>
        <v/>
      </c>
      <c r="Q312" s="1418" t="str">
        <f>IFERROR(IF(VLOOKUP($A312,Industry!$A$4:$AE$442,Q$1,0)=0,"",VLOOKUP($A312,Industry!$A$4:$AE$442,Q$1,0)),"")</f>
        <v/>
      </c>
    </row>
    <row r="313" spans="1:17">
      <c r="A313" s="30" t="s">
        <v>526</v>
      </c>
      <c r="B313" s="1290" t="s">
        <v>1080</v>
      </c>
      <c r="C313" s="1420" t="str">
        <f>IFERROR(IF(VLOOKUP($A313,Industry!$A$4:$AE$442,C$1,0)=0,"",VLOOKUP($A313,Industry!$A$4:$AE$442,C$1,0)),"")</f>
        <v>ktoe</v>
      </c>
      <c r="D313" s="1418" t="str">
        <f>IFERROR(IF(VLOOKUP($A313,Industry!$A$4:$AE$442,D$1,0)=0,"",VLOOKUP($A313,Industry!$A$4:$AE$442,D$1,0)),"")</f>
        <v/>
      </c>
      <c r="E313" s="1418" t="str">
        <f>IFERROR(IF(VLOOKUP($A313,Industry!$A$4:$AE$442,E$1,0)=0,"",VLOOKUP($A313,Industry!$A$4:$AE$442,E$1,0)),"")</f>
        <v/>
      </c>
      <c r="F313" s="1418" t="str">
        <f>IFERROR(IF(VLOOKUP($A313,Industry!$A$4:$AE$442,F$1,0)=0,"",VLOOKUP($A313,Industry!$A$4:$AE$442,F$1,0)),"")</f>
        <v/>
      </c>
      <c r="G313" s="1418" t="str">
        <f>IFERROR(IF(VLOOKUP($A313,Industry!$A$4:$AE$442,G$1,0)=0,"",VLOOKUP($A313,Industry!$A$4:$AE$442,G$1,0)),"")</f>
        <v/>
      </c>
      <c r="H313" s="1418" t="str">
        <f>IFERROR(IF(VLOOKUP($A313,Industry!$A$4:$AE$442,H$1,0)=0,"",VLOOKUP($A313,Industry!$A$4:$AE$442,H$1,0)),"")</f>
        <v/>
      </c>
      <c r="I313" s="1418" t="str">
        <f>IFERROR(IF(VLOOKUP($A313,Industry!$A$4:$AE$442,I$1,0)=0,"",VLOOKUP($A313,Industry!$A$4:$AE$442,I$1,0)),"")</f>
        <v/>
      </c>
      <c r="J313" s="1418" t="str">
        <f>IFERROR(IF(VLOOKUP($A313,Industry!$A$4:$AE$442,J$1,0)=0,"",VLOOKUP($A313,Industry!$A$4:$AE$442,J$1,0)),"")</f>
        <v/>
      </c>
      <c r="K313" s="1418" t="str">
        <f>IFERROR(IF(VLOOKUP($A313,Industry!$A$4:$AE$442,K$1,0)=0,"",VLOOKUP($A313,Industry!$A$4:$AE$442,K$1,0)),"")</f>
        <v/>
      </c>
      <c r="L313" s="1418" t="str">
        <f>IFERROR(IF(VLOOKUP($A313,Industry!$A$4:$AE$442,L$1,0)=0,"",VLOOKUP($A313,Industry!$A$4:$AE$442,L$1,0)),"")</f>
        <v/>
      </c>
      <c r="M313" s="1418" t="str">
        <f>IFERROR(IF(VLOOKUP($A313,Industry!$A$4:$AE$442,M$1,0)=0,"",VLOOKUP($A313,Industry!$A$4:$AE$442,M$1,0)),"")</f>
        <v/>
      </c>
      <c r="N313" s="1418" t="str">
        <f>IFERROR(IF(VLOOKUP($A313,Industry!$A$4:$AE$442,N$1,0)=0,"",VLOOKUP($A313,Industry!$A$4:$AE$442,N$1,0)),"")</f>
        <v/>
      </c>
      <c r="O313" s="1418" t="str">
        <f>IFERROR(IF(VLOOKUP($A313,Industry!$A$4:$AE$442,O$1,0)=0,"",VLOOKUP($A313,Industry!$A$4:$AE$442,O$1,0)),"")</f>
        <v/>
      </c>
      <c r="P313" s="1418" t="str">
        <f>IFERROR(IF(VLOOKUP($A313,Industry!$A$4:$AE$442,P$1,0)=0,"",VLOOKUP($A313,Industry!$A$4:$AE$442,P$1,0)),"")</f>
        <v/>
      </c>
      <c r="Q313" s="1418" t="str">
        <f>IFERROR(IF(VLOOKUP($A313,Industry!$A$4:$AE$442,Q$1,0)=0,"",VLOOKUP($A313,Industry!$A$4:$AE$442,Q$1,0)),"")</f>
        <v/>
      </c>
    </row>
    <row r="314" spans="1:17">
      <c r="A314" s="30" t="s">
        <v>527</v>
      </c>
      <c r="B314" s="1290" t="s">
        <v>1080</v>
      </c>
      <c r="C314" s="1420" t="str">
        <f>IFERROR(IF(VLOOKUP($A314,Industry!$A$4:$AE$442,C$1,0)=0,"",VLOOKUP($A314,Industry!$A$4:$AE$442,C$1,0)),"")</f>
        <v>ktoe</v>
      </c>
      <c r="D314" s="1418" t="str">
        <f>IFERROR(IF(VLOOKUP($A314,Industry!$A$4:$AE$442,D$1,0)=0,"",VLOOKUP($A314,Industry!$A$4:$AE$442,D$1,0)),"")</f>
        <v/>
      </c>
      <c r="E314" s="1418" t="str">
        <f>IFERROR(IF(VLOOKUP($A314,Industry!$A$4:$AE$442,E$1,0)=0,"",VLOOKUP($A314,Industry!$A$4:$AE$442,E$1,0)),"")</f>
        <v/>
      </c>
      <c r="F314" s="1418" t="str">
        <f>IFERROR(IF(VLOOKUP($A314,Industry!$A$4:$AE$442,F$1,0)=0,"",VLOOKUP($A314,Industry!$A$4:$AE$442,F$1,0)),"")</f>
        <v/>
      </c>
      <c r="G314" s="1418" t="str">
        <f>IFERROR(IF(VLOOKUP($A314,Industry!$A$4:$AE$442,G$1,0)=0,"",VLOOKUP($A314,Industry!$A$4:$AE$442,G$1,0)),"")</f>
        <v/>
      </c>
      <c r="H314" s="1418" t="str">
        <f>IFERROR(IF(VLOOKUP($A314,Industry!$A$4:$AE$442,H$1,0)=0,"",VLOOKUP($A314,Industry!$A$4:$AE$442,H$1,0)),"")</f>
        <v/>
      </c>
      <c r="I314" s="1418" t="str">
        <f>IFERROR(IF(VLOOKUP($A314,Industry!$A$4:$AE$442,I$1,0)=0,"",VLOOKUP($A314,Industry!$A$4:$AE$442,I$1,0)),"")</f>
        <v/>
      </c>
      <c r="J314" s="1418" t="str">
        <f>IFERROR(IF(VLOOKUP($A314,Industry!$A$4:$AE$442,J$1,0)=0,"",VLOOKUP($A314,Industry!$A$4:$AE$442,J$1,0)),"")</f>
        <v/>
      </c>
      <c r="K314" s="1418" t="str">
        <f>IFERROR(IF(VLOOKUP($A314,Industry!$A$4:$AE$442,K$1,0)=0,"",VLOOKUP($A314,Industry!$A$4:$AE$442,K$1,0)),"")</f>
        <v/>
      </c>
      <c r="L314" s="1418" t="str">
        <f>IFERROR(IF(VLOOKUP($A314,Industry!$A$4:$AE$442,L$1,0)=0,"",VLOOKUP($A314,Industry!$A$4:$AE$442,L$1,0)),"")</f>
        <v/>
      </c>
      <c r="M314" s="1418" t="str">
        <f>IFERROR(IF(VLOOKUP($A314,Industry!$A$4:$AE$442,M$1,0)=0,"",VLOOKUP($A314,Industry!$A$4:$AE$442,M$1,0)),"")</f>
        <v/>
      </c>
      <c r="N314" s="1418" t="str">
        <f>IFERROR(IF(VLOOKUP($A314,Industry!$A$4:$AE$442,N$1,0)=0,"",VLOOKUP($A314,Industry!$A$4:$AE$442,N$1,0)),"")</f>
        <v/>
      </c>
      <c r="O314" s="1418" t="str">
        <f>IFERROR(IF(VLOOKUP($A314,Industry!$A$4:$AE$442,O$1,0)=0,"",VLOOKUP($A314,Industry!$A$4:$AE$442,O$1,0)),"")</f>
        <v/>
      </c>
      <c r="P314" s="1418" t="str">
        <f>IFERROR(IF(VLOOKUP($A314,Industry!$A$4:$AE$442,P$1,0)=0,"",VLOOKUP($A314,Industry!$A$4:$AE$442,P$1,0)),"")</f>
        <v/>
      </c>
      <c r="Q314" s="1418" t="str">
        <f>IFERROR(IF(VLOOKUP($A314,Industry!$A$4:$AE$442,Q$1,0)=0,"",VLOOKUP($A314,Industry!$A$4:$AE$442,Q$1,0)),"")</f>
        <v/>
      </c>
    </row>
    <row r="315" spans="1:17">
      <c r="A315" s="30" t="s">
        <v>528</v>
      </c>
      <c r="B315" s="1290" t="s">
        <v>1080</v>
      </c>
      <c r="C315" s="1420" t="str">
        <f>IFERROR(IF(VLOOKUP($A315,Industry!$A$4:$AE$442,C$1,0)=0,"",VLOOKUP($A315,Industry!$A$4:$AE$442,C$1,0)),"")</f>
        <v>ktoe</v>
      </c>
      <c r="D315" s="1418" t="str">
        <f>IFERROR(IF(VLOOKUP($A315,Industry!$A$4:$AE$442,D$1,0)=0,"",VLOOKUP($A315,Industry!$A$4:$AE$442,D$1,0)),"")</f>
        <v/>
      </c>
      <c r="E315" s="1418" t="str">
        <f>IFERROR(IF(VLOOKUP($A315,Industry!$A$4:$AE$442,E$1,0)=0,"",VLOOKUP($A315,Industry!$A$4:$AE$442,E$1,0)),"")</f>
        <v/>
      </c>
      <c r="F315" s="1418" t="str">
        <f>IFERROR(IF(VLOOKUP($A315,Industry!$A$4:$AE$442,F$1,0)=0,"",VLOOKUP($A315,Industry!$A$4:$AE$442,F$1,0)),"")</f>
        <v/>
      </c>
      <c r="G315" s="1418" t="str">
        <f>IFERROR(IF(VLOOKUP($A315,Industry!$A$4:$AE$442,G$1,0)=0,"",VLOOKUP($A315,Industry!$A$4:$AE$442,G$1,0)),"")</f>
        <v/>
      </c>
      <c r="H315" s="1418" t="str">
        <f>IFERROR(IF(VLOOKUP($A315,Industry!$A$4:$AE$442,H$1,0)=0,"",VLOOKUP($A315,Industry!$A$4:$AE$442,H$1,0)),"")</f>
        <v/>
      </c>
      <c r="I315" s="1418" t="str">
        <f>IFERROR(IF(VLOOKUP($A315,Industry!$A$4:$AE$442,I$1,0)=0,"",VLOOKUP($A315,Industry!$A$4:$AE$442,I$1,0)),"")</f>
        <v/>
      </c>
      <c r="J315" s="1418" t="str">
        <f>IFERROR(IF(VLOOKUP($A315,Industry!$A$4:$AE$442,J$1,0)=0,"",VLOOKUP($A315,Industry!$A$4:$AE$442,J$1,0)),"")</f>
        <v/>
      </c>
      <c r="K315" s="1418" t="str">
        <f>IFERROR(IF(VLOOKUP($A315,Industry!$A$4:$AE$442,K$1,0)=0,"",VLOOKUP($A315,Industry!$A$4:$AE$442,K$1,0)),"")</f>
        <v/>
      </c>
      <c r="L315" s="1418" t="str">
        <f>IFERROR(IF(VLOOKUP($A315,Industry!$A$4:$AE$442,L$1,0)=0,"",VLOOKUP($A315,Industry!$A$4:$AE$442,L$1,0)),"")</f>
        <v/>
      </c>
      <c r="M315" s="1418" t="str">
        <f>IFERROR(IF(VLOOKUP($A315,Industry!$A$4:$AE$442,M$1,0)=0,"",VLOOKUP($A315,Industry!$A$4:$AE$442,M$1,0)),"")</f>
        <v/>
      </c>
      <c r="N315" s="1418" t="str">
        <f>IFERROR(IF(VLOOKUP($A315,Industry!$A$4:$AE$442,N$1,0)=0,"",VLOOKUP($A315,Industry!$A$4:$AE$442,N$1,0)),"")</f>
        <v/>
      </c>
      <c r="O315" s="1418" t="str">
        <f>IFERROR(IF(VLOOKUP($A315,Industry!$A$4:$AE$442,O$1,0)=0,"",VLOOKUP($A315,Industry!$A$4:$AE$442,O$1,0)),"")</f>
        <v/>
      </c>
      <c r="P315" s="1418" t="str">
        <f>IFERROR(IF(VLOOKUP($A315,Industry!$A$4:$AE$442,P$1,0)=0,"",VLOOKUP($A315,Industry!$A$4:$AE$442,P$1,0)),"")</f>
        <v/>
      </c>
      <c r="Q315" s="1418" t="str">
        <f>IFERROR(IF(VLOOKUP($A315,Industry!$A$4:$AE$442,Q$1,0)=0,"",VLOOKUP($A315,Industry!$A$4:$AE$442,Q$1,0)),"")</f>
        <v/>
      </c>
    </row>
    <row r="316" spans="1:17">
      <c r="A316" s="2" t="s">
        <v>447</v>
      </c>
      <c r="B316" s="1290" t="s">
        <v>1080</v>
      </c>
      <c r="C316" s="1420" t="str">
        <f>IFERROR(IF(VLOOKUP($A316,Industry!$A$4:$AE$442,C$1,0)=0,"",VLOOKUP($A316,Industry!$A$4:$AE$442,C$1,0)),"")</f>
        <v>ktoe</v>
      </c>
      <c r="D316" s="1418" t="str">
        <f>IFERROR(IF(VLOOKUP($A316,Industry!$A$4:$AE$442,D$1,0)=0,"",VLOOKUP($A316,Industry!$A$4:$AE$442,D$1,0)),"")</f>
        <v/>
      </c>
      <c r="E316" s="1418" t="str">
        <f>IFERROR(IF(VLOOKUP($A316,Industry!$A$4:$AE$442,E$1,0)=0,"",VLOOKUP($A316,Industry!$A$4:$AE$442,E$1,0)),"")</f>
        <v/>
      </c>
      <c r="F316" s="1418" t="str">
        <f>IFERROR(IF(VLOOKUP($A316,Industry!$A$4:$AE$442,F$1,0)=0,"",VLOOKUP($A316,Industry!$A$4:$AE$442,F$1,0)),"")</f>
        <v/>
      </c>
      <c r="G316" s="1418" t="str">
        <f>IFERROR(IF(VLOOKUP($A316,Industry!$A$4:$AE$442,G$1,0)=0,"",VLOOKUP($A316,Industry!$A$4:$AE$442,G$1,0)),"")</f>
        <v/>
      </c>
      <c r="H316" s="1418" t="str">
        <f>IFERROR(IF(VLOOKUP($A316,Industry!$A$4:$AE$442,H$1,0)=0,"",VLOOKUP($A316,Industry!$A$4:$AE$442,H$1,0)),"")</f>
        <v/>
      </c>
      <c r="I316" s="1418" t="str">
        <f>IFERROR(IF(VLOOKUP($A316,Industry!$A$4:$AE$442,I$1,0)=0,"",VLOOKUP($A316,Industry!$A$4:$AE$442,I$1,0)),"")</f>
        <v/>
      </c>
      <c r="J316" s="1418" t="str">
        <f>IFERROR(IF(VLOOKUP($A316,Industry!$A$4:$AE$442,J$1,0)=0,"",VLOOKUP($A316,Industry!$A$4:$AE$442,J$1,0)),"")</f>
        <v/>
      </c>
      <c r="K316" s="1418" t="str">
        <f>IFERROR(IF(VLOOKUP($A316,Industry!$A$4:$AE$442,K$1,0)=0,"",VLOOKUP($A316,Industry!$A$4:$AE$442,K$1,0)),"")</f>
        <v/>
      </c>
      <c r="L316" s="1418" t="str">
        <f>IFERROR(IF(VLOOKUP($A316,Industry!$A$4:$AE$442,L$1,0)=0,"",VLOOKUP($A316,Industry!$A$4:$AE$442,L$1,0)),"")</f>
        <v/>
      </c>
      <c r="M316" s="1418" t="str">
        <f>IFERROR(IF(VLOOKUP($A316,Industry!$A$4:$AE$442,M$1,0)=0,"",VLOOKUP($A316,Industry!$A$4:$AE$442,M$1,0)),"")</f>
        <v/>
      </c>
      <c r="N316" s="1418" t="str">
        <f>IFERROR(IF(VLOOKUP($A316,Industry!$A$4:$AE$442,N$1,0)=0,"",VLOOKUP($A316,Industry!$A$4:$AE$442,N$1,0)),"")</f>
        <v/>
      </c>
      <c r="O316" s="1418" t="str">
        <f>IFERROR(IF(VLOOKUP($A316,Industry!$A$4:$AE$442,O$1,0)=0,"",VLOOKUP($A316,Industry!$A$4:$AE$442,O$1,0)),"")</f>
        <v/>
      </c>
      <c r="P316" s="1418" t="str">
        <f>IFERROR(IF(VLOOKUP($A316,Industry!$A$4:$AE$442,P$1,0)=0,"",VLOOKUP($A316,Industry!$A$4:$AE$442,P$1,0)),"")</f>
        <v/>
      </c>
      <c r="Q316" s="1418" t="str">
        <f>IFERROR(IF(VLOOKUP($A316,Industry!$A$4:$AE$442,Q$1,0)=0,"",VLOOKUP($A316,Industry!$A$4:$AE$442,Q$1,0)),"")</f>
        <v/>
      </c>
    </row>
    <row r="317" spans="1:17">
      <c r="A317" s="22" t="s">
        <v>507</v>
      </c>
      <c r="B317" s="1290" t="s">
        <v>1080</v>
      </c>
      <c r="C317" s="1420" t="str">
        <f>IFERROR(IF(VLOOKUP($A317,Industry!$A$4:$AE$442,C$1,0)=0,"",VLOOKUP($A317,Industry!$A$4:$AE$442,C$1,0)),"")</f>
        <v>ktoe</v>
      </c>
      <c r="D317" s="1418" t="str">
        <f>IFERROR(IF(VLOOKUP($A317,Industry!$A$4:$AE$442,D$1,0)=0,"",VLOOKUP($A317,Industry!$A$4:$AE$442,D$1,0)),"")</f>
        <v/>
      </c>
      <c r="E317" s="1418" t="str">
        <f>IFERROR(IF(VLOOKUP($A317,Industry!$A$4:$AE$442,E$1,0)=0,"",VLOOKUP($A317,Industry!$A$4:$AE$442,E$1,0)),"")</f>
        <v/>
      </c>
      <c r="F317" s="1418" t="str">
        <f>IFERROR(IF(VLOOKUP($A317,Industry!$A$4:$AE$442,F$1,0)=0,"",VLOOKUP($A317,Industry!$A$4:$AE$442,F$1,0)),"")</f>
        <v/>
      </c>
      <c r="G317" s="1418" t="str">
        <f>IFERROR(IF(VLOOKUP($A317,Industry!$A$4:$AE$442,G$1,0)=0,"",VLOOKUP($A317,Industry!$A$4:$AE$442,G$1,0)),"")</f>
        <v/>
      </c>
      <c r="H317" s="1418" t="str">
        <f>IFERROR(IF(VLOOKUP($A317,Industry!$A$4:$AE$442,H$1,0)=0,"",VLOOKUP($A317,Industry!$A$4:$AE$442,H$1,0)),"")</f>
        <v/>
      </c>
      <c r="I317" s="1418" t="str">
        <f>IFERROR(IF(VLOOKUP($A317,Industry!$A$4:$AE$442,I$1,0)=0,"",VLOOKUP($A317,Industry!$A$4:$AE$442,I$1,0)),"")</f>
        <v/>
      </c>
      <c r="J317" s="1418" t="str">
        <f>IFERROR(IF(VLOOKUP($A317,Industry!$A$4:$AE$442,J$1,0)=0,"",VLOOKUP($A317,Industry!$A$4:$AE$442,J$1,0)),"")</f>
        <v/>
      </c>
      <c r="K317" s="1418" t="str">
        <f>IFERROR(IF(VLOOKUP($A317,Industry!$A$4:$AE$442,K$1,0)=0,"",VLOOKUP($A317,Industry!$A$4:$AE$442,K$1,0)),"")</f>
        <v/>
      </c>
      <c r="L317" s="1418" t="str">
        <f>IFERROR(IF(VLOOKUP($A317,Industry!$A$4:$AE$442,L$1,0)=0,"",VLOOKUP($A317,Industry!$A$4:$AE$442,L$1,0)),"")</f>
        <v/>
      </c>
      <c r="M317" s="1418" t="str">
        <f>IFERROR(IF(VLOOKUP($A317,Industry!$A$4:$AE$442,M$1,0)=0,"",VLOOKUP($A317,Industry!$A$4:$AE$442,M$1,0)),"")</f>
        <v/>
      </c>
      <c r="N317" s="1418" t="str">
        <f>IFERROR(IF(VLOOKUP($A317,Industry!$A$4:$AE$442,N$1,0)=0,"",VLOOKUP($A317,Industry!$A$4:$AE$442,N$1,0)),"")</f>
        <v/>
      </c>
      <c r="O317" s="1418" t="str">
        <f>IFERROR(IF(VLOOKUP($A317,Industry!$A$4:$AE$442,O$1,0)=0,"",VLOOKUP($A317,Industry!$A$4:$AE$442,O$1,0)),"")</f>
        <v/>
      </c>
      <c r="P317" s="1418" t="str">
        <f>IFERROR(IF(VLOOKUP($A317,Industry!$A$4:$AE$442,P$1,0)=0,"",VLOOKUP($A317,Industry!$A$4:$AE$442,P$1,0)),"")</f>
        <v/>
      </c>
      <c r="Q317" s="1418" t="str">
        <f>IFERROR(IF(VLOOKUP($A317,Industry!$A$4:$AE$442,Q$1,0)=0,"",VLOOKUP($A317,Industry!$A$4:$AE$442,Q$1,0)),"")</f>
        <v/>
      </c>
    </row>
    <row r="318" spans="1:17">
      <c r="A318" s="30" t="s">
        <v>622</v>
      </c>
      <c r="B318" s="1290" t="s">
        <v>1080</v>
      </c>
      <c r="C318" s="1420" t="str">
        <f>IFERROR(IF(VLOOKUP($A318,Industry!$A$4:$AE$442,C$1,0)=0,"",VLOOKUP($A318,Industry!$A$4:$AE$442,C$1,0)),"")</f>
        <v>ktoe</v>
      </c>
      <c r="D318" s="1418" t="str">
        <f>IFERROR(IF(VLOOKUP($A318,Industry!$A$4:$AE$442,D$1,0)=0,"",VLOOKUP($A318,Industry!$A$4:$AE$442,D$1,0)),"")</f>
        <v/>
      </c>
      <c r="E318" s="1418" t="str">
        <f>IFERROR(IF(VLOOKUP($A318,Industry!$A$4:$AE$442,E$1,0)=0,"",VLOOKUP($A318,Industry!$A$4:$AE$442,E$1,0)),"")</f>
        <v/>
      </c>
      <c r="F318" s="1418" t="str">
        <f>IFERROR(IF(VLOOKUP($A318,Industry!$A$4:$AE$442,F$1,0)=0,"",VLOOKUP($A318,Industry!$A$4:$AE$442,F$1,0)),"")</f>
        <v/>
      </c>
      <c r="G318" s="1418" t="str">
        <f>IFERROR(IF(VLOOKUP($A318,Industry!$A$4:$AE$442,G$1,0)=0,"",VLOOKUP($A318,Industry!$A$4:$AE$442,G$1,0)),"")</f>
        <v/>
      </c>
      <c r="H318" s="1418" t="str">
        <f>IFERROR(IF(VLOOKUP($A318,Industry!$A$4:$AE$442,H$1,0)=0,"",VLOOKUP($A318,Industry!$A$4:$AE$442,H$1,0)),"")</f>
        <v/>
      </c>
      <c r="I318" s="1418" t="str">
        <f>IFERROR(IF(VLOOKUP($A318,Industry!$A$4:$AE$442,I$1,0)=0,"",VLOOKUP($A318,Industry!$A$4:$AE$442,I$1,0)),"")</f>
        <v/>
      </c>
      <c r="J318" s="1418" t="str">
        <f>IFERROR(IF(VLOOKUP($A318,Industry!$A$4:$AE$442,J$1,0)=0,"",VLOOKUP($A318,Industry!$A$4:$AE$442,J$1,0)),"")</f>
        <v/>
      </c>
      <c r="K318" s="1418" t="str">
        <f>IFERROR(IF(VLOOKUP($A318,Industry!$A$4:$AE$442,K$1,0)=0,"",VLOOKUP($A318,Industry!$A$4:$AE$442,K$1,0)),"")</f>
        <v/>
      </c>
      <c r="L318" s="1418" t="str">
        <f>IFERROR(IF(VLOOKUP($A318,Industry!$A$4:$AE$442,L$1,0)=0,"",VLOOKUP($A318,Industry!$A$4:$AE$442,L$1,0)),"")</f>
        <v/>
      </c>
      <c r="M318" s="1418" t="str">
        <f>IFERROR(IF(VLOOKUP($A318,Industry!$A$4:$AE$442,M$1,0)=0,"",VLOOKUP($A318,Industry!$A$4:$AE$442,M$1,0)),"")</f>
        <v/>
      </c>
      <c r="N318" s="1418" t="str">
        <f>IFERROR(IF(VLOOKUP($A318,Industry!$A$4:$AE$442,N$1,0)=0,"",VLOOKUP($A318,Industry!$A$4:$AE$442,N$1,0)),"")</f>
        <v/>
      </c>
      <c r="O318" s="1418" t="str">
        <f>IFERROR(IF(VLOOKUP($A318,Industry!$A$4:$AE$442,O$1,0)=0,"",VLOOKUP($A318,Industry!$A$4:$AE$442,O$1,0)),"")</f>
        <v/>
      </c>
      <c r="P318" s="1418" t="str">
        <f>IFERROR(IF(VLOOKUP($A318,Industry!$A$4:$AE$442,P$1,0)=0,"",VLOOKUP($A318,Industry!$A$4:$AE$442,P$1,0)),"")</f>
        <v/>
      </c>
      <c r="Q318" s="1418" t="str">
        <f>IFERROR(IF(VLOOKUP($A318,Industry!$A$4:$AE$442,Q$1,0)=0,"",VLOOKUP($A318,Industry!$A$4:$AE$442,Q$1,0)),"")</f>
        <v/>
      </c>
    </row>
    <row r="319" spans="1:17">
      <c r="A319" s="30" t="s">
        <v>623</v>
      </c>
      <c r="B319" s="1290" t="s">
        <v>1080</v>
      </c>
      <c r="C319" s="1420" t="str">
        <f>IFERROR(IF(VLOOKUP($A319,Industry!$A$4:$AE$442,C$1,0)=0,"",VLOOKUP($A319,Industry!$A$4:$AE$442,C$1,0)),"")</f>
        <v>ktoe</v>
      </c>
      <c r="D319" s="1418" t="str">
        <f>IFERROR(IF(VLOOKUP($A319,Industry!$A$4:$AE$442,D$1,0)=0,"",VLOOKUP($A319,Industry!$A$4:$AE$442,D$1,0)),"")</f>
        <v/>
      </c>
      <c r="E319" s="1418" t="str">
        <f>IFERROR(IF(VLOOKUP($A319,Industry!$A$4:$AE$442,E$1,0)=0,"",VLOOKUP($A319,Industry!$A$4:$AE$442,E$1,0)),"")</f>
        <v/>
      </c>
      <c r="F319" s="1418" t="str">
        <f>IFERROR(IF(VLOOKUP($A319,Industry!$A$4:$AE$442,F$1,0)=0,"",VLOOKUP($A319,Industry!$A$4:$AE$442,F$1,0)),"")</f>
        <v/>
      </c>
      <c r="G319" s="1418" t="str">
        <f>IFERROR(IF(VLOOKUP($A319,Industry!$A$4:$AE$442,G$1,0)=0,"",VLOOKUP($A319,Industry!$A$4:$AE$442,G$1,0)),"")</f>
        <v/>
      </c>
      <c r="H319" s="1418" t="str">
        <f>IFERROR(IF(VLOOKUP($A319,Industry!$A$4:$AE$442,H$1,0)=0,"",VLOOKUP($A319,Industry!$A$4:$AE$442,H$1,0)),"")</f>
        <v/>
      </c>
      <c r="I319" s="1418" t="str">
        <f>IFERROR(IF(VLOOKUP($A319,Industry!$A$4:$AE$442,I$1,0)=0,"",VLOOKUP($A319,Industry!$A$4:$AE$442,I$1,0)),"")</f>
        <v/>
      </c>
      <c r="J319" s="1418" t="str">
        <f>IFERROR(IF(VLOOKUP($A319,Industry!$A$4:$AE$442,J$1,0)=0,"",VLOOKUP($A319,Industry!$A$4:$AE$442,J$1,0)),"")</f>
        <v/>
      </c>
      <c r="K319" s="1418" t="str">
        <f>IFERROR(IF(VLOOKUP($A319,Industry!$A$4:$AE$442,K$1,0)=0,"",VLOOKUP($A319,Industry!$A$4:$AE$442,K$1,0)),"")</f>
        <v/>
      </c>
      <c r="L319" s="1418" t="str">
        <f>IFERROR(IF(VLOOKUP($A319,Industry!$A$4:$AE$442,L$1,0)=0,"",VLOOKUP($A319,Industry!$A$4:$AE$442,L$1,0)),"")</f>
        <v/>
      </c>
      <c r="M319" s="1418" t="str">
        <f>IFERROR(IF(VLOOKUP($A319,Industry!$A$4:$AE$442,M$1,0)=0,"",VLOOKUP($A319,Industry!$A$4:$AE$442,M$1,0)),"")</f>
        <v/>
      </c>
      <c r="N319" s="1418" t="str">
        <f>IFERROR(IF(VLOOKUP($A319,Industry!$A$4:$AE$442,N$1,0)=0,"",VLOOKUP($A319,Industry!$A$4:$AE$442,N$1,0)),"")</f>
        <v/>
      </c>
      <c r="O319" s="1418" t="str">
        <f>IFERROR(IF(VLOOKUP($A319,Industry!$A$4:$AE$442,O$1,0)=0,"",VLOOKUP($A319,Industry!$A$4:$AE$442,O$1,0)),"")</f>
        <v/>
      </c>
      <c r="P319" s="1418" t="str">
        <f>IFERROR(IF(VLOOKUP($A319,Industry!$A$4:$AE$442,P$1,0)=0,"",VLOOKUP($A319,Industry!$A$4:$AE$442,P$1,0)),"")</f>
        <v/>
      </c>
      <c r="Q319" s="1418" t="str">
        <f>IFERROR(IF(VLOOKUP($A319,Industry!$A$4:$AE$442,Q$1,0)=0,"",VLOOKUP($A319,Industry!$A$4:$AE$442,Q$1,0)),"")</f>
        <v/>
      </c>
    </row>
    <row r="320" spans="1:17">
      <c r="A320" s="30" t="s">
        <v>624</v>
      </c>
      <c r="B320" s="1290" t="s">
        <v>1080</v>
      </c>
      <c r="C320" s="1420" t="str">
        <f>IFERROR(IF(VLOOKUP($A320,Industry!$A$4:$AE$442,C$1,0)=0,"",VLOOKUP($A320,Industry!$A$4:$AE$442,C$1,0)),"")</f>
        <v>ktoe</v>
      </c>
      <c r="D320" s="1418" t="str">
        <f>IFERROR(IF(VLOOKUP($A320,Industry!$A$4:$AE$442,D$1,0)=0,"",VLOOKUP($A320,Industry!$A$4:$AE$442,D$1,0)),"")</f>
        <v/>
      </c>
      <c r="E320" s="1418" t="str">
        <f>IFERROR(IF(VLOOKUP($A320,Industry!$A$4:$AE$442,E$1,0)=0,"",VLOOKUP($A320,Industry!$A$4:$AE$442,E$1,0)),"")</f>
        <v/>
      </c>
      <c r="F320" s="1418" t="str">
        <f>IFERROR(IF(VLOOKUP($A320,Industry!$A$4:$AE$442,F$1,0)=0,"",VLOOKUP($A320,Industry!$A$4:$AE$442,F$1,0)),"")</f>
        <v/>
      </c>
      <c r="G320" s="1418" t="str">
        <f>IFERROR(IF(VLOOKUP($A320,Industry!$A$4:$AE$442,G$1,0)=0,"",VLOOKUP($A320,Industry!$A$4:$AE$442,G$1,0)),"")</f>
        <v/>
      </c>
      <c r="H320" s="1418" t="str">
        <f>IFERROR(IF(VLOOKUP($A320,Industry!$A$4:$AE$442,H$1,0)=0,"",VLOOKUP($A320,Industry!$A$4:$AE$442,H$1,0)),"")</f>
        <v/>
      </c>
      <c r="I320" s="1418" t="str">
        <f>IFERROR(IF(VLOOKUP($A320,Industry!$A$4:$AE$442,I$1,0)=0,"",VLOOKUP($A320,Industry!$A$4:$AE$442,I$1,0)),"")</f>
        <v/>
      </c>
      <c r="J320" s="1418" t="str">
        <f>IFERROR(IF(VLOOKUP($A320,Industry!$A$4:$AE$442,J$1,0)=0,"",VLOOKUP($A320,Industry!$A$4:$AE$442,J$1,0)),"")</f>
        <v/>
      </c>
      <c r="K320" s="1418" t="str">
        <f>IFERROR(IF(VLOOKUP($A320,Industry!$A$4:$AE$442,K$1,0)=0,"",VLOOKUP($A320,Industry!$A$4:$AE$442,K$1,0)),"")</f>
        <v/>
      </c>
      <c r="L320" s="1418" t="str">
        <f>IFERROR(IF(VLOOKUP($A320,Industry!$A$4:$AE$442,L$1,0)=0,"",VLOOKUP($A320,Industry!$A$4:$AE$442,L$1,0)),"")</f>
        <v/>
      </c>
      <c r="M320" s="1418" t="str">
        <f>IFERROR(IF(VLOOKUP($A320,Industry!$A$4:$AE$442,M$1,0)=0,"",VLOOKUP($A320,Industry!$A$4:$AE$442,M$1,0)),"")</f>
        <v/>
      </c>
      <c r="N320" s="1418" t="str">
        <f>IFERROR(IF(VLOOKUP($A320,Industry!$A$4:$AE$442,N$1,0)=0,"",VLOOKUP($A320,Industry!$A$4:$AE$442,N$1,0)),"")</f>
        <v/>
      </c>
      <c r="O320" s="1418" t="str">
        <f>IFERROR(IF(VLOOKUP($A320,Industry!$A$4:$AE$442,O$1,0)=0,"",VLOOKUP($A320,Industry!$A$4:$AE$442,O$1,0)),"")</f>
        <v/>
      </c>
      <c r="P320" s="1418" t="str">
        <f>IFERROR(IF(VLOOKUP($A320,Industry!$A$4:$AE$442,P$1,0)=0,"",VLOOKUP($A320,Industry!$A$4:$AE$442,P$1,0)),"")</f>
        <v/>
      </c>
      <c r="Q320" s="1418" t="str">
        <f>IFERROR(IF(VLOOKUP($A320,Industry!$A$4:$AE$442,Q$1,0)=0,"",VLOOKUP($A320,Industry!$A$4:$AE$442,Q$1,0)),"")</f>
        <v/>
      </c>
    </row>
    <row r="321" spans="1:17">
      <c r="A321" s="30" t="s">
        <v>625</v>
      </c>
      <c r="B321" s="1290" t="s">
        <v>1080</v>
      </c>
      <c r="C321" s="1420" t="str">
        <f>IFERROR(IF(VLOOKUP($A321,Industry!$A$4:$AE$442,C$1,0)=0,"",VLOOKUP($A321,Industry!$A$4:$AE$442,C$1,0)),"")</f>
        <v>ktoe</v>
      </c>
      <c r="D321" s="1418" t="str">
        <f>IFERROR(IF(VLOOKUP($A321,Industry!$A$4:$AE$442,D$1,0)=0,"",VLOOKUP($A321,Industry!$A$4:$AE$442,D$1,0)),"")</f>
        <v/>
      </c>
      <c r="E321" s="1418" t="str">
        <f>IFERROR(IF(VLOOKUP($A321,Industry!$A$4:$AE$442,E$1,0)=0,"",VLOOKUP($A321,Industry!$A$4:$AE$442,E$1,0)),"")</f>
        <v/>
      </c>
      <c r="F321" s="1418" t="str">
        <f>IFERROR(IF(VLOOKUP($A321,Industry!$A$4:$AE$442,F$1,0)=0,"",VLOOKUP($A321,Industry!$A$4:$AE$442,F$1,0)),"")</f>
        <v/>
      </c>
      <c r="G321" s="1418" t="str">
        <f>IFERROR(IF(VLOOKUP($A321,Industry!$A$4:$AE$442,G$1,0)=0,"",VLOOKUP($A321,Industry!$A$4:$AE$442,G$1,0)),"")</f>
        <v/>
      </c>
      <c r="H321" s="1418" t="str">
        <f>IFERROR(IF(VLOOKUP($A321,Industry!$A$4:$AE$442,H$1,0)=0,"",VLOOKUP($A321,Industry!$A$4:$AE$442,H$1,0)),"")</f>
        <v/>
      </c>
      <c r="I321" s="1418" t="str">
        <f>IFERROR(IF(VLOOKUP($A321,Industry!$A$4:$AE$442,I$1,0)=0,"",VLOOKUP($A321,Industry!$A$4:$AE$442,I$1,0)),"")</f>
        <v/>
      </c>
      <c r="J321" s="1418" t="str">
        <f>IFERROR(IF(VLOOKUP($A321,Industry!$A$4:$AE$442,J$1,0)=0,"",VLOOKUP($A321,Industry!$A$4:$AE$442,J$1,0)),"")</f>
        <v/>
      </c>
      <c r="K321" s="1418" t="str">
        <f>IFERROR(IF(VLOOKUP($A321,Industry!$A$4:$AE$442,K$1,0)=0,"",VLOOKUP($A321,Industry!$A$4:$AE$442,K$1,0)),"")</f>
        <v/>
      </c>
      <c r="L321" s="1418" t="str">
        <f>IFERROR(IF(VLOOKUP($A321,Industry!$A$4:$AE$442,L$1,0)=0,"",VLOOKUP($A321,Industry!$A$4:$AE$442,L$1,0)),"")</f>
        <v/>
      </c>
      <c r="M321" s="1418" t="str">
        <f>IFERROR(IF(VLOOKUP($A321,Industry!$A$4:$AE$442,M$1,0)=0,"",VLOOKUP($A321,Industry!$A$4:$AE$442,M$1,0)),"")</f>
        <v/>
      </c>
      <c r="N321" s="1418" t="str">
        <f>IFERROR(IF(VLOOKUP($A321,Industry!$A$4:$AE$442,N$1,0)=0,"",VLOOKUP($A321,Industry!$A$4:$AE$442,N$1,0)),"")</f>
        <v/>
      </c>
      <c r="O321" s="1418" t="str">
        <f>IFERROR(IF(VLOOKUP($A321,Industry!$A$4:$AE$442,O$1,0)=0,"",VLOOKUP($A321,Industry!$A$4:$AE$442,O$1,0)),"")</f>
        <v/>
      </c>
      <c r="P321" s="1418" t="str">
        <f>IFERROR(IF(VLOOKUP($A321,Industry!$A$4:$AE$442,P$1,0)=0,"",VLOOKUP($A321,Industry!$A$4:$AE$442,P$1,0)),"")</f>
        <v/>
      </c>
      <c r="Q321" s="1418" t="str">
        <f>IFERROR(IF(VLOOKUP($A321,Industry!$A$4:$AE$442,Q$1,0)=0,"",VLOOKUP($A321,Industry!$A$4:$AE$442,Q$1,0)),"")</f>
        <v/>
      </c>
    </row>
    <row r="322" spans="1:17">
      <c r="A322" s="30" t="s">
        <v>626</v>
      </c>
      <c r="B322" s="1290" t="s">
        <v>1080</v>
      </c>
      <c r="C322" s="1420" t="str">
        <f>IFERROR(IF(VLOOKUP($A322,Industry!$A$4:$AE$442,C$1,0)=0,"",VLOOKUP($A322,Industry!$A$4:$AE$442,C$1,0)),"")</f>
        <v>ktoe</v>
      </c>
      <c r="D322" s="1418" t="str">
        <f>IFERROR(IF(VLOOKUP($A322,Industry!$A$4:$AE$442,D$1,0)=0,"",VLOOKUP($A322,Industry!$A$4:$AE$442,D$1,0)),"")</f>
        <v/>
      </c>
      <c r="E322" s="1418" t="str">
        <f>IFERROR(IF(VLOOKUP($A322,Industry!$A$4:$AE$442,E$1,0)=0,"",VLOOKUP($A322,Industry!$A$4:$AE$442,E$1,0)),"")</f>
        <v/>
      </c>
      <c r="F322" s="1418" t="str">
        <f>IFERROR(IF(VLOOKUP($A322,Industry!$A$4:$AE$442,F$1,0)=0,"",VLOOKUP($A322,Industry!$A$4:$AE$442,F$1,0)),"")</f>
        <v/>
      </c>
      <c r="G322" s="1418" t="str">
        <f>IFERROR(IF(VLOOKUP($A322,Industry!$A$4:$AE$442,G$1,0)=0,"",VLOOKUP($A322,Industry!$A$4:$AE$442,G$1,0)),"")</f>
        <v/>
      </c>
      <c r="H322" s="1418" t="str">
        <f>IFERROR(IF(VLOOKUP($A322,Industry!$A$4:$AE$442,H$1,0)=0,"",VLOOKUP($A322,Industry!$A$4:$AE$442,H$1,0)),"")</f>
        <v/>
      </c>
      <c r="I322" s="1418" t="str">
        <f>IFERROR(IF(VLOOKUP($A322,Industry!$A$4:$AE$442,I$1,0)=0,"",VLOOKUP($A322,Industry!$A$4:$AE$442,I$1,0)),"")</f>
        <v/>
      </c>
      <c r="J322" s="1418" t="str">
        <f>IFERROR(IF(VLOOKUP($A322,Industry!$A$4:$AE$442,J$1,0)=0,"",VLOOKUP($A322,Industry!$A$4:$AE$442,J$1,0)),"")</f>
        <v/>
      </c>
      <c r="K322" s="1418" t="str">
        <f>IFERROR(IF(VLOOKUP($A322,Industry!$A$4:$AE$442,K$1,0)=0,"",VLOOKUP($A322,Industry!$A$4:$AE$442,K$1,0)),"")</f>
        <v/>
      </c>
      <c r="L322" s="1418" t="str">
        <f>IFERROR(IF(VLOOKUP($A322,Industry!$A$4:$AE$442,L$1,0)=0,"",VLOOKUP($A322,Industry!$A$4:$AE$442,L$1,0)),"")</f>
        <v/>
      </c>
      <c r="M322" s="1418" t="str">
        <f>IFERROR(IF(VLOOKUP($A322,Industry!$A$4:$AE$442,M$1,0)=0,"",VLOOKUP($A322,Industry!$A$4:$AE$442,M$1,0)),"")</f>
        <v/>
      </c>
      <c r="N322" s="1418" t="str">
        <f>IFERROR(IF(VLOOKUP($A322,Industry!$A$4:$AE$442,N$1,0)=0,"",VLOOKUP($A322,Industry!$A$4:$AE$442,N$1,0)),"")</f>
        <v/>
      </c>
      <c r="O322" s="1418" t="str">
        <f>IFERROR(IF(VLOOKUP($A322,Industry!$A$4:$AE$442,O$1,0)=0,"",VLOOKUP($A322,Industry!$A$4:$AE$442,O$1,0)),"")</f>
        <v/>
      </c>
      <c r="P322" s="1418" t="str">
        <f>IFERROR(IF(VLOOKUP($A322,Industry!$A$4:$AE$442,P$1,0)=0,"",VLOOKUP($A322,Industry!$A$4:$AE$442,P$1,0)),"")</f>
        <v/>
      </c>
      <c r="Q322" s="1418" t="str">
        <f>IFERROR(IF(VLOOKUP($A322,Industry!$A$4:$AE$442,Q$1,0)=0,"",VLOOKUP($A322,Industry!$A$4:$AE$442,Q$1,0)),"")</f>
        <v/>
      </c>
    </row>
    <row r="323" spans="1:17">
      <c r="A323" s="30" t="s">
        <v>627</v>
      </c>
      <c r="B323" s="1290" t="s">
        <v>1080</v>
      </c>
      <c r="C323" s="1420" t="str">
        <f>IFERROR(IF(VLOOKUP($A323,Industry!$A$4:$AE$442,C$1,0)=0,"",VLOOKUP($A323,Industry!$A$4:$AE$442,C$1,0)),"")</f>
        <v>ktoe</v>
      </c>
      <c r="D323" s="1418" t="str">
        <f>IFERROR(IF(VLOOKUP($A323,Industry!$A$4:$AE$442,D$1,0)=0,"",VLOOKUP($A323,Industry!$A$4:$AE$442,D$1,0)),"")</f>
        <v/>
      </c>
      <c r="E323" s="1418" t="str">
        <f>IFERROR(IF(VLOOKUP($A323,Industry!$A$4:$AE$442,E$1,0)=0,"",VLOOKUP($A323,Industry!$A$4:$AE$442,E$1,0)),"")</f>
        <v/>
      </c>
      <c r="F323" s="1418" t="str">
        <f>IFERROR(IF(VLOOKUP($A323,Industry!$A$4:$AE$442,F$1,0)=0,"",VLOOKUP($A323,Industry!$A$4:$AE$442,F$1,0)),"")</f>
        <v/>
      </c>
      <c r="G323" s="1418" t="str">
        <f>IFERROR(IF(VLOOKUP($A323,Industry!$A$4:$AE$442,G$1,0)=0,"",VLOOKUP($A323,Industry!$A$4:$AE$442,G$1,0)),"")</f>
        <v/>
      </c>
      <c r="H323" s="1418" t="str">
        <f>IFERROR(IF(VLOOKUP($A323,Industry!$A$4:$AE$442,H$1,0)=0,"",VLOOKUP($A323,Industry!$A$4:$AE$442,H$1,0)),"")</f>
        <v/>
      </c>
      <c r="I323" s="1418" t="str">
        <f>IFERROR(IF(VLOOKUP($A323,Industry!$A$4:$AE$442,I$1,0)=0,"",VLOOKUP($A323,Industry!$A$4:$AE$442,I$1,0)),"")</f>
        <v/>
      </c>
      <c r="J323" s="1418" t="str">
        <f>IFERROR(IF(VLOOKUP($A323,Industry!$A$4:$AE$442,J$1,0)=0,"",VLOOKUP($A323,Industry!$A$4:$AE$442,J$1,0)),"")</f>
        <v/>
      </c>
      <c r="K323" s="1418" t="str">
        <f>IFERROR(IF(VLOOKUP($A323,Industry!$A$4:$AE$442,K$1,0)=0,"",VLOOKUP($A323,Industry!$A$4:$AE$442,K$1,0)),"")</f>
        <v/>
      </c>
      <c r="L323" s="1418" t="str">
        <f>IFERROR(IF(VLOOKUP($A323,Industry!$A$4:$AE$442,L$1,0)=0,"",VLOOKUP($A323,Industry!$A$4:$AE$442,L$1,0)),"")</f>
        <v/>
      </c>
      <c r="M323" s="1418" t="str">
        <f>IFERROR(IF(VLOOKUP($A323,Industry!$A$4:$AE$442,M$1,0)=0,"",VLOOKUP($A323,Industry!$A$4:$AE$442,M$1,0)),"")</f>
        <v/>
      </c>
      <c r="N323" s="1418" t="str">
        <f>IFERROR(IF(VLOOKUP($A323,Industry!$A$4:$AE$442,N$1,0)=0,"",VLOOKUP($A323,Industry!$A$4:$AE$442,N$1,0)),"")</f>
        <v/>
      </c>
      <c r="O323" s="1418" t="str">
        <f>IFERROR(IF(VLOOKUP($A323,Industry!$A$4:$AE$442,O$1,0)=0,"",VLOOKUP($A323,Industry!$A$4:$AE$442,O$1,0)),"")</f>
        <v/>
      </c>
      <c r="P323" s="1418" t="str">
        <f>IFERROR(IF(VLOOKUP($A323,Industry!$A$4:$AE$442,P$1,0)=0,"",VLOOKUP($A323,Industry!$A$4:$AE$442,P$1,0)),"")</f>
        <v/>
      </c>
      <c r="Q323" s="1418" t="str">
        <f>IFERROR(IF(VLOOKUP($A323,Industry!$A$4:$AE$442,Q$1,0)=0,"",VLOOKUP($A323,Industry!$A$4:$AE$442,Q$1,0)),"")</f>
        <v/>
      </c>
    </row>
    <row r="324" spans="1:17">
      <c r="A324" s="2" t="s">
        <v>448</v>
      </c>
      <c r="B324" s="1290" t="s">
        <v>1080</v>
      </c>
      <c r="C324" s="1420" t="str">
        <f>IFERROR(IF(VLOOKUP($A324,Industry!$A$4:$AE$442,C$1,0)=0,"",VLOOKUP($A324,Industry!$A$4:$AE$442,C$1,0)),"")</f>
        <v>ktoe</v>
      </c>
      <c r="D324" s="1418" t="str">
        <f>IFERROR(IF(VLOOKUP($A324,Industry!$A$4:$AE$442,D$1,0)=0,"",VLOOKUP($A324,Industry!$A$4:$AE$442,D$1,0)),"")</f>
        <v/>
      </c>
      <c r="E324" s="1418" t="str">
        <f>IFERROR(IF(VLOOKUP($A324,Industry!$A$4:$AE$442,E$1,0)=0,"",VLOOKUP($A324,Industry!$A$4:$AE$442,E$1,0)),"")</f>
        <v/>
      </c>
      <c r="F324" s="1418" t="str">
        <f>IFERROR(IF(VLOOKUP($A324,Industry!$A$4:$AE$442,F$1,0)=0,"",VLOOKUP($A324,Industry!$A$4:$AE$442,F$1,0)),"")</f>
        <v/>
      </c>
      <c r="G324" s="1418" t="str">
        <f>IFERROR(IF(VLOOKUP($A324,Industry!$A$4:$AE$442,G$1,0)=0,"",VLOOKUP($A324,Industry!$A$4:$AE$442,G$1,0)),"")</f>
        <v/>
      </c>
      <c r="H324" s="1418" t="str">
        <f>IFERROR(IF(VLOOKUP($A324,Industry!$A$4:$AE$442,H$1,0)=0,"",VLOOKUP($A324,Industry!$A$4:$AE$442,H$1,0)),"")</f>
        <v/>
      </c>
      <c r="I324" s="1418" t="str">
        <f>IFERROR(IF(VLOOKUP($A324,Industry!$A$4:$AE$442,I$1,0)=0,"",VLOOKUP($A324,Industry!$A$4:$AE$442,I$1,0)),"")</f>
        <v/>
      </c>
      <c r="J324" s="1418" t="str">
        <f>IFERROR(IF(VLOOKUP($A324,Industry!$A$4:$AE$442,J$1,0)=0,"",VLOOKUP($A324,Industry!$A$4:$AE$442,J$1,0)),"")</f>
        <v/>
      </c>
      <c r="K324" s="1418" t="str">
        <f>IFERROR(IF(VLOOKUP($A324,Industry!$A$4:$AE$442,K$1,0)=0,"",VLOOKUP($A324,Industry!$A$4:$AE$442,K$1,0)),"")</f>
        <v/>
      </c>
      <c r="L324" s="1418" t="str">
        <f>IFERROR(IF(VLOOKUP($A324,Industry!$A$4:$AE$442,L$1,0)=0,"",VLOOKUP($A324,Industry!$A$4:$AE$442,L$1,0)),"")</f>
        <v/>
      </c>
      <c r="M324" s="1418" t="str">
        <f>IFERROR(IF(VLOOKUP($A324,Industry!$A$4:$AE$442,M$1,0)=0,"",VLOOKUP($A324,Industry!$A$4:$AE$442,M$1,0)),"")</f>
        <v/>
      </c>
      <c r="N324" s="1418" t="str">
        <f>IFERROR(IF(VLOOKUP($A324,Industry!$A$4:$AE$442,N$1,0)=0,"",VLOOKUP($A324,Industry!$A$4:$AE$442,N$1,0)),"")</f>
        <v/>
      </c>
      <c r="O324" s="1418" t="str">
        <f>IFERROR(IF(VLOOKUP($A324,Industry!$A$4:$AE$442,O$1,0)=0,"",VLOOKUP($A324,Industry!$A$4:$AE$442,O$1,0)),"")</f>
        <v/>
      </c>
      <c r="P324" s="1418" t="str">
        <f>IFERROR(IF(VLOOKUP($A324,Industry!$A$4:$AE$442,P$1,0)=0,"",VLOOKUP($A324,Industry!$A$4:$AE$442,P$1,0)),"")</f>
        <v/>
      </c>
      <c r="Q324" s="1418" t="str">
        <f>IFERROR(IF(VLOOKUP($A324,Industry!$A$4:$AE$442,Q$1,0)=0,"",VLOOKUP($A324,Industry!$A$4:$AE$442,Q$1,0)),"")</f>
        <v/>
      </c>
    </row>
    <row r="325" spans="1:17">
      <c r="A325" s="22" t="s">
        <v>574</v>
      </c>
      <c r="B325" s="1290" t="s">
        <v>1080</v>
      </c>
      <c r="C325" s="1420" t="str">
        <f>IFERROR(IF(VLOOKUP($A325,Industry!$A$4:$AE$442,C$1,0)=0,"",VLOOKUP($A325,Industry!$A$4:$AE$442,C$1,0)),"")</f>
        <v>ktoe</v>
      </c>
      <c r="D325" s="1418" t="str">
        <f>IFERROR(IF(VLOOKUP($A325,Industry!$A$4:$AE$442,D$1,0)=0,"",VLOOKUP($A325,Industry!$A$4:$AE$442,D$1,0)),"")</f>
        <v/>
      </c>
      <c r="E325" s="1418" t="str">
        <f>IFERROR(IF(VLOOKUP($A325,Industry!$A$4:$AE$442,E$1,0)=0,"",VLOOKUP($A325,Industry!$A$4:$AE$442,E$1,0)),"")</f>
        <v/>
      </c>
      <c r="F325" s="1418" t="str">
        <f>IFERROR(IF(VLOOKUP($A325,Industry!$A$4:$AE$442,F$1,0)=0,"",VLOOKUP($A325,Industry!$A$4:$AE$442,F$1,0)),"")</f>
        <v/>
      </c>
      <c r="G325" s="1418" t="str">
        <f>IFERROR(IF(VLOOKUP($A325,Industry!$A$4:$AE$442,G$1,0)=0,"",VLOOKUP($A325,Industry!$A$4:$AE$442,G$1,0)),"")</f>
        <v/>
      </c>
      <c r="H325" s="1418" t="str">
        <f>IFERROR(IF(VLOOKUP($A325,Industry!$A$4:$AE$442,H$1,0)=0,"",VLOOKUP($A325,Industry!$A$4:$AE$442,H$1,0)),"")</f>
        <v/>
      </c>
      <c r="I325" s="1418" t="str">
        <f>IFERROR(IF(VLOOKUP($A325,Industry!$A$4:$AE$442,I$1,0)=0,"",VLOOKUP($A325,Industry!$A$4:$AE$442,I$1,0)),"")</f>
        <v/>
      </c>
      <c r="J325" s="1418" t="str">
        <f>IFERROR(IF(VLOOKUP($A325,Industry!$A$4:$AE$442,J$1,0)=0,"",VLOOKUP($A325,Industry!$A$4:$AE$442,J$1,0)),"")</f>
        <v/>
      </c>
      <c r="K325" s="1418" t="str">
        <f>IFERROR(IF(VLOOKUP($A325,Industry!$A$4:$AE$442,K$1,0)=0,"",VLOOKUP($A325,Industry!$A$4:$AE$442,K$1,0)),"")</f>
        <v/>
      </c>
      <c r="L325" s="1418" t="str">
        <f>IFERROR(IF(VLOOKUP($A325,Industry!$A$4:$AE$442,L$1,0)=0,"",VLOOKUP($A325,Industry!$A$4:$AE$442,L$1,0)),"")</f>
        <v/>
      </c>
      <c r="M325" s="1418" t="str">
        <f>IFERROR(IF(VLOOKUP($A325,Industry!$A$4:$AE$442,M$1,0)=0,"",VLOOKUP($A325,Industry!$A$4:$AE$442,M$1,0)),"")</f>
        <v/>
      </c>
      <c r="N325" s="1418" t="str">
        <f>IFERROR(IF(VLOOKUP($A325,Industry!$A$4:$AE$442,N$1,0)=0,"",VLOOKUP($A325,Industry!$A$4:$AE$442,N$1,0)),"")</f>
        <v/>
      </c>
      <c r="O325" s="1418" t="str">
        <f>IFERROR(IF(VLOOKUP($A325,Industry!$A$4:$AE$442,O$1,0)=0,"",VLOOKUP($A325,Industry!$A$4:$AE$442,O$1,0)),"")</f>
        <v/>
      </c>
      <c r="P325" s="1418" t="str">
        <f>IFERROR(IF(VLOOKUP($A325,Industry!$A$4:$AE$442,P$1,0)=0,"",VLOOKUP($A325,Industry!$A$4:$AE$442,P$1,0)),"")</f>
        <v/>
      </c>
      <c r="Q325" s="1418" t="str">
        <f>IFERROR(IF(VLOOKUP($A325,Industry!$A$4:$AE$442,Q$1,0)=0,"",VLOOKUP($A325,Industry!$A$4:$AE$442,Q$1,0)),"")</f>
        <v/>
      </c>
    </row>
    <row r="326" spans="1:17">
      <c r="A326" s="11" t="s">
        <v>628</v>
      </c>
      <c r="B326" s="1290" t="s">
        <v>1080</v>
      </c>
      <c r="C326" s="1420" t="str">
        <f>IFERROR(IF(VLOOKUP($A326,Industry!$A$4:$AE$442,C$1,0)=0,"",VLOOKUP($A326,Industry!$A$4:$AE$442,C$1,0)),"")</f>
        <v>ktoe</v>
      </c>
      <c r="D326" s="1418" t="str">
        <f>IFERROR(IF(VLOOKUP($A326,Industry!$A$4:$AE$442,D$1,0)=0,"",VLOOKUP($A326,Industry!$A$4:$AE$442,D$1,0)),"")</f>
        <v/>
      </c>
      <c r="E326" s="1418" t="str">
        <f>IFERROR(IF(VLOOKUP($A326,Industry!$A$4:$AE$442,E$1,0)=0,"",VLOOKUP($A326,Industry!$A$4:$AE$442,E$1,0)),"")</f>
        <v/>
      </c>
      <c r="F326" s="1418" t="str">
        <f>IFERROR(IF(VLOOKUP($A326,Industry!$A$4:$AE$442,F$1,0)=0,"",VLOOKUP($A326,Industry!$A$4:$AE$442,F$1,0)),"")</f>
        <v/>
      </c>
      <c r="G326" s="1418" t="str">
        <f>IFERROR(IF(VLOOKUP($A326,Industry!$A$4:$AE$442,G$1,0)=0,"",VLOOKUP($A326,Industry!$A$4:$AE$442,G$1,0)),"")</f>
        <v/>
      </c>
      <c r="H326" s="1418" t="str">
        <f>IFERROR(IF(VLOOKUP($A326,Industry!$A$4:$AE$442,H$1,0)=0,"",VLOOKUP($A326,Industry!$A$4:$AE$442,H$1,0)),"")</f>
        <v/>
      </c>
      <c r="I326" s="1418" t="str">
        <f>IFERROR(IF(VLOOKUP($A326,Industry!$A$4:$AE$442,I$1,0)=0,"",VLOOKUP($A326,Industry!$A$4:$AE$442,I$1,0)),"")</f>
        <v/>
      </c>
      <c r="J326" s="1418" t="str">
        <f>IFERROR(IF(VLOOKUP($A326,Industry!$A$4:$AE$442,J$1,0)=0,"",VLOOKUP($A326,Industry!$A$4:$AE$442,J$1,0)),"")</f>
        <v/>
      </c>
      <c r="K326" s="1418" t="str">
        <f>IFERROR(IF(VLOOKUP($A326,Industry!$A$4:$AE$442,K$1,0)=0,"",VLOOKUP($A326,Industry!$A$4:$AE$442,K$1,0)),"")</f>
        <v/>
      </c>
      <c r="L326" s="1418" t="str">
        <f>IFERROR(IF(VLOOKUP($A326,Industry!$A$4:$AE$442,L$1,0)=0,"",VLOOKUP($A326,Industry!$A$4:$AE$442,L$1,0)),"")</f>
        <v/>
      </c>
      <c r="M326" s="1418" t="str">
        <f>IFERROR(IF(VLOOKUP($A326,Industry!$A$4:$AE$442,M$1,0)=0,"",VLOOKUP($A326,Industry!$A$4:$AE$442,M$1,0)),"")</f>
        <v/>
      </c>
      <c r="N326" s="1418" t="str">
        <f>IFERROR(IF(VLOOKUP($A326,Industry!$A$4:$AE$442,N$1,0)=0,"",VLOOKUP($A326,Industry!$A$4:$AE$442,N$1,0)),"")</f>
        <v/>
      </c>
      <c r="O326" s="1418" t="str">
        <f>IFERROR(IF(VLOOKUP($A326,Industry!$A$4:$AE$442,O$1,0)=0,"",VLOOKUP($A326,Industry!$A$4:$AE$442,O$1,0)),"")</f>
        <v/>
      </c>
      <c r="P326" s="1418" t="str">
        <f>IFERROR(IF(VLOOKUP($A326,Industry!$A$4:$AE$442,P$1,0)=0,"",VLOOKUP($A326,Industry!$A$4:$AE$442,P$1,0)),"")</f>
        <v/>
      </c>
      <c r="Q326" s="1418" t="str">
        <f>IFERROR(IF(VLOOKUP($A326,Industry!$A$4:$AE$442,Q$1,0)=0,"",VLOOKUP($A326,Industry!$A$4:$AE$442,Q$1,0)),"")</f>
        <v/>
      </c>
    </row>
    <row r="327" spans="1:17">
      <c r="A327" s="11" t="s">
        <v>629</v>
      </c>
      <c r="B327" s="1290" t="s">
        <v>1080</v>
      </c>
      <c r="C327" s="1420" t="str">
        <f>IFERROR(IF(VLOOKUP($A327,Industry!$A$4:$AE$442,C$1,0)=0,"",VLOOKUP($A327,Industry!$A$4:$AE$442,C$1,0)),"")</f>
        <v>ktoe</v>
      </c>
      <c r="D327" s="1418" t="str">
        <f>IFERROR(IF(VLOOKUP($A327,Industry!$A$4:$AE$442,D$1,0)=0,"",VLOOKUP($A327,Industry!$A$4:$AE$442,D$1,0)),"")</f>
        <v/>
      </c>
      <c r="E327" s="1418" t="str">
        <f>IFERROR(IF(VLOOKUP($A327,Industry!$A$4:$AE$442,E$1,0)=0,"",VLOOKUP($A327,Industry!$A$4:$AE$442,E$1,0)),"")</f>
        <v/>
      </c>
      <c r="F327" s="1418" t="str">
        <f>IFERROR(IF(VLOOKUP($A327,Industry!$A$4:$AE$442,F$1,0)=0,"",VLOOKUP($A327,Industry!$A$4:$AE$442,F$1,0)),"")</f>
        <v/>
      </c>
      <c r="G327" s="1418" t="str">
        <f>IFERROR(IF(VLOOKUP($A327,Industry!$A$4:$AE$442,G$1,0)=0,"",VLOOKUP($A327,Industry!$A$4:$AE$442,G$1,0)),"")</f>
        <v/>
      </c>
      <c r="H327" s="1418" t="str">
        <f>IFERROR(IF(VLOOKUP($A327,Industry!$A$4:$AE$442,H$1,0)=0,"",VLOOKUP($A327,Industry!$A$4:$AE$442,H$1,0)),"")</f>
        <v/>
      </c>
      <c r="I327" s="1418" t="str">
        <f>IFERROR(IF(VLOOKUP($A327,Industry!$A$4:$AE$442,I$1,0)=0,"",VLOOKUP($A327,Industry!$A$4:$AE$442,I$1,0)),"")</f>
        <v/>
      </c>
      <c r="J327" s="1418" t="str">
        <f>IFERROR(IF(VLOOKUP($A327,Industry!$A$4:$AE$442,J$1,0)=0,"",VLOOKUP($A327,Industry!$A$4:$AE$442,J$1,0)),"")</f>
        <v/>
      </c>
      <c r="K327" s="1418" t="str">
        <f>IFERROR(IF(VLOOKUP($A327,Industry!$A$4:$AE$442,K$1,0)=0,"",VLOOKUP($A327,Industry!$A$4:$AE$442,K$1,0)),"")</f>
        <v/>
      </c>
      <c r="L327" s="1418" t="str">
        <f>IFERROR(IF(VLOOKUP($A327,Industry!$A$4:$AE$442,L$1,0)=0,"",VLOOKUP($A327,Industry!$A$4:$AE$442,L$1,0)),"")</f>
        <v/>
      </c>
      <c r="M327" s="1418" t="str">
        <f>IFERROR(IF(VLOOKUP($A327,Industry!$A$4:$AE$442,M$1,0)=0,"",VLOOKUP($A327,Industry!$A$4:$AE$442,M$1,0)),"")</f>
        <v/>
      </c>
      <c r="N327" s="1418" t="str">
        <f>IFERROR(IF(VLOOKUP($A327,Industry!$A$4:$AE$442,N$1,0)=0,"",VLOOKUP($A327,Industry!$A$4:$AE$442,N$1,0)),"")</f>
        <v/>
      </c>
      <c r="O327" s="1418" t="str">
        <f>IFERROR(IF(VLOOKUP($A327,Industry!$A$4:$AE$442,O$1,0)=0,"",VLOOKUP($A327,Industry!$A$4:$AE$442,O$1,0)),"")</f>
        <v/>
      </c>
      <c r="P327" s="1418" t="str">
        <f>IFERROR(IF(VLOOKUP($A327,Industry!$A$4:$AE$442,P$1,0)=0,"",VLOOKUP($A327,Industry!$A$4:$AE$442,P$1,0)),"")</f>
        <v/>
      </c>
      <c r="Q327" s="1418" t="str">
        <f>IFERROR(IF(VLOOKUP($A327,Industry!$A$4:$AE$442,Q$1,0)=0,"",VLOOKUP($A327,Industry!$A$4:$AE$442,Q$1,0)),"")</f>
        <v/>
      </c>
    </row>
    <row r="328" spans="1:17">
      <c r="A328" s="11" t="s">
        <v>630</v>
      </c>
      <c r="B328" s="1290" t="s">
        <v>1080</v>
      </c>
      <c r="C328" s="1420" t="str">
        <f>IFERROR(IF(VLOOKUP($A328,Industry!$A$4:$AE$442,C$1,0)=0,"",VLOOKUP($A328,Industry!$A$4:$AE$442,C$1,0)),"")</f>
        <v>ktoe</v>
      </c>
      <c r="D328" s="1418" t="str">
        <f>IFERROR(IF(VLOOKUP($A328,Industry!$A$4:$AE$442,D$1,0)=0,"",VLOOKUP($A328,Industry!$A$4:$AE$442,D$1,0)),"")</f>
        <v/>
      </c>
      <c r="E328" s="1418" t="str">
        <f>IFERROR(IF(VLOOKUP($A328,Industry!$A$4:$AE$442,E$1,0)=0,"",VLOOKUP($A328,Industry!$A$4:$AE$442,E$1,0)),"")</f>
        <v/>
      </c>
      <c r="F328" s="1418" t="str">
        <f>IFERROR(IF(VLOOKUP($A328,Industry!$A$4:$AE$442,F$1,0)=0,"",VLOOKUP($A328,Industry!$A$4:$AE$442,F$1,0)),"")</f>
        <v/>
      </c>
      <c r="G328" s="1418" t="str">
        <f>IFERROR(IF(VLOOKUP($A328,Industry!$A$4:$AE$442,G$1,0)=0,"",VLOOKUP($A328,Industry!$A$4:$AE$442,G$1,0)),"")</f>
        <v/>
      </c>
      <c r="H328" s="1418" t="str">
        <f>IFERROR(IF(VLOOKUP($A328,Industry!$A$4:$AE$442,H$1,0)=0,"",VLOOKUP($A328,Industry!$A$4:$AE$442,H$1,0)),"")</f>
        <v/>
      </c>
      <c r="I328" s="1418" t="str">
        <f>IFERROR(IF(VLOOKUP($A328,Industry!$A$4:$AE$442,I$1,0)=0,"",VLOOKUP($A328,Industry!$A$4:$AE$442,I$1,0)),"")</f>
        <v/>
      </c>
      <c r="J328" s="1418" t="str">
        <f>IFERROR(IF(VLOOKUP($A328,Industry!$A$4:$AE$442,J$1,0)=0,"",VLOOKUP($A328,Industry!$A$4:$AE$442,J$1,0)),"")</f>
        <v/>
      </c>
      <c r="K328" s="1418" t="str">
        <f>IFERROR(IF(VLOOKUP($A328,Industry!$A$4:$AE$442,K$1,0)=0,"",VLOOKUP($A328,Industry!$A$4:$AE$442,K$1,0)),"")</f>
        <v/>
      </c>
      <c r="L328" s="1418" t="str">
        <f>IFERROR(IF(VLOOKUP($A328,Industry!$A$4:$AE$442,L$1,0)=0,"",VLOOKUP($A328,Industry!$A$4:$AE$442,L$1,0)),"")</f>
        <v/>
      </c>
      <c r="M328" s="1418" t="str">
        <f>IFERROR(IF(VLOOKUP($A328,Industry!$A$4:$AE$442,M$1,0)=0,"",VLOOKUP($A328,Industry!$A$4:$AE$442,M$1,0)),"")</f>
        <v/>
      </c>
      <c r="N328" s="1418" t="str">
        <f>IFERROR(IF(VLOOKUP($A328,Industry!$A$4:$AE$442,N$1,0)=0,"",VLOOKUP($A328,Industry!$A$4:$AE$442,N$1,0)),"")</f>
        <v/>
      </c>
      <c r="O328" s="1418" t="str">
        <f>IFERROR(IF(VLOOKUP($A328,Industry!$A$4:$AE$442,O$1,0)=0,"",VLOOKUP($A328,Industry!$A$4:$AE$442,O$1,0)),"")</f>
        <v/>
      </c>
      <c r="P328" s="1418" t="str">
        <f>IFERROR(IF(VLOOKUP($A328,Industry!$A$4:$AE$442,P$1,0)=0,"",VLOOKUP($A328,Industry!$A$4:$AE$442,P$1,0)),"")</f>
        <v/>
      </c>
      <c r="Q328" s="1418" t="str">
        <f>IFERROR(IF(VLOOKUP($A328,Industry!$A$4:$AE$442,Q$1,0)=0,"",VLOOKUP($A328,Industry!$A$4:$AE$442,Q$1,0)),"")</f>
        <v/>
      </c>
    </row>
    <row r="329" spans="1:17">
      <c r="A329" s="11" t="s">
        <v>631</v>
      </c>
      <c r="B329" s="1290" t="s">
        <v>1080</v>
      </c>
      <c r="C329" s="1420" t="str">
        <f>IFERROR(IF(VLOOKUP($A329,Industry!$A$4:$AE$442,C$1,0)=0,"",VLOOKUP($A329,Industry!$A$4:$AE$442,C$1,0)),"")</f>
        <v>ktoe</v>
      </c>
      <c r="D329" s="1418" t="str">
        <f>IFERROR(IF(VLOOKUP($A329,Industry!$A$4:$AE$442,D$1,0)=0,"",VLOOKUP($A329,Industry!$A$4:$AE$442,D$1,0)),"")</f>
        <v/>
      </c>
      <c r="E329" s="1418" t="str">
        <f>IFERROR(IF(VLOOKUP($A329,Industry!$A$4:$AE$442,E$1,0)=0,"",VLOOKUP($A329,Industry!$A$4:$AE$442,E$1,0)),"")</f>
        <v/>
      </c>
      <c r="F329" s="1418" t="str">
        <f>IFERROR(IF(VLOOKUP($A329,Industry!$A$4:$AE$442,F$1,0)=0,"",VLOOKUP($A329,Industry!$A$4:$AE$442,F$1,0)),"")</f>
        <v/>
      </c>
      <c r="G329" s="1418" t="str">
        <f>IFERROR(IF(VLOOKUP($A329,Industry!$A$4:$AE$442,G$1,0)=0,"",VLOOKUP($A329,Industry!$A$4:$AE$442,G$1,0)),"")</f>
        <v/>
      </c>
      <c r="H329" s="1418" t="str">
        <f>IFERROR(IF(VLOOKUP($A329,Industry!$A$4:$AE$442,H$1,0)=0,"",VLOOKUP($A329,Industry!$A$4:$AE$442,H$1,0)),"")</f>
        <v/>
      </c>
      <c r="I329" s="1418" t="str">
        <f>IFERROR(IF(VLOOKUP($A329,Industry!$A$4:$AE$442,I$1,0)=0,"",VLOOKUP($A329,Industry!$A$4:$AE$442,I$1,0)),"")</f>
        <v/>
      </c>
      <c r="J329" s="1418" t="str">
        <f>IFERROR(IF(VLOOKUP($A329,Industry!$A$4:$AE$442,J$1,0)=0,"",VLOOKUP($A329,Industry!$A$4:$AE$442,J$1,0)),"")</f>
        <v/>
      </c>
      <c r="K329" s="1418" t="str">
        <f>IFERROR(IF(VLOOKUP($A329,Industry!$A$4:$AE$442,K$1,0)=0,"",VLOOKUP($A329,Industry!$A$4:$AE$442,K$1,0)),"")</f>
        <v/>
      </c>
      <c r="L329" s="1418" t="str">
        <f>IFERROR(IF(VLOOKUP($A329,Industry!$A$4:$AE$442,L$1,0)=0,"",VLOOKUP($A329,Industry!$A$4:$AE$442,L$1,0)),"")</f>
        <v/>
      </c>
      <c r="M329" s="1418" t="str">
        <f>IFERROR(IF(VLOOKUP($A329,Industry!$A$4:$AE$442,M$1,0)=0,"",VLOOKUP($A329,Industry!$A$4:$AE$442,M$1,0)),"")</f>
        <v/>
      </c>
      <c r="N329" s="1418" t="str">
        <f>IFERROR(IF(VLOOKUP($A329,Industry!$A$4:$AE$442,N$1,0)=0,"",VLOOKUP($A329,Industry!$A$4:$AE$442,N$1,0)),"")</f>
        <v/>
      </c>
      <c r="O329" s="1418" t="str">
        <f>IFERROR(IF(VLOOKUP($A329,Industry!$A$4:$AE$442,O$1,0)=0,"",VLOOKUP($A329,Industry!$A$4:$AE$442,O$1,0)),"")</f>
        <v/>
      </c>
      <c r="P329" s="1418" t="str">
        <f>IFERROR(IF(VLOOKUP($A329,Industry!$A$4:$AE$442,P$1,0)=0,"",VLOOKUP($A329,Industry!$A$4:$AE$442,P$1,0)),"")</f>
        <v/>
      </c>
      <c r="Q329" s="1418" t="str">
        <f>IFERROR(IF(VLOOKUP($A329,Industry!$A$4:$AE$442,Q$1,0)=0,"",VLOOKUP($A329,Industry!$A$4:$AE$442,Q$1,0)),"")</f>
        <v/>
      </c>
    </row>
    <row r="330" spans="1:17">
      <c r="A330" s="11" t="s">
        <v>632</v>
      </c>
      <c r="B330" s="1290" t="s">
        <v>1080</v>
      </c>
      <c r="C330" s="1420" t="str">
        <f>IFERROR(IF(VLOOKUP($A330,Industry!$A$4:$AE$442,C$1,0)=0,"",VLOOKUP($A330,Industry!$A$4:$AE$442,C$1,0)),"")</f>
        <v>ktoe</v>
      </c>
      <c r="D330" s="1418" t="str">
        <f>IFERROR(IF(VLOOKUP($A330,Industry!$A$4:$AE$442,D$1,0)=0,"",VLOOKUP($A330,Industry!$A$4:$AE$442,D$1,0)),"")</f>
        <v/>
      </c>
      <c r="E330" s="1418" t="str">
        <f>IFERROR(IF(VLOOKUP($A330,Industry!$A$4:$AE$442,E$1,0)=0,"",VLOOKUP($A330,Industry!$A$4:$AE$442,E$1,0)),"")</f>
        <v/>
      </c>
      <c r="F330" s="1418" t="str">
        <f>IFERROR(IF(VLOOKUP($A330,Industry!$A$4:$AE$442,F$1,0)=0,"",VLOOKUP($A330,Industry!$A$4:$AE$442,F$1,0)),"")</f>
        <v/>
      </c>
      <c r="G330" s="1418" t="str">
        <f>IFERROR(IF(VLOOKUP($A330,Industry!$A$4:$AE$442,G$1,0)=0,"",VLOOKUP($A330,Industry!$A$4:$AE$442,G$1,0)),"")</f>
        <v/>
      </c>
      <c r="H330" s="1418" t="str">
        <f>IFERROR(IF(VLOOKUP($A330,Industry!$A$4:$AE$442,H$1,0)=0,"",VLOOKUP($A330,Industry!$A$4:$AE$442,H$1,0)),"")</f>
        <v/>
      </c>
      <c r="I330" s="1418" t="str">
        <f>IFERROR(IF(VLOOKUP($A330,Industry!$A$4:$AE$442,I$1,0)=0,"",VLOOKUP($A330,Industry!$A$4:$AE$442,I$1,0)),"")</f>
        <v/>
      </c>
      <c r="J330" s="1418" t="str">
        <f>IFERROR(IF(VLOOKUP($A330,Industry!$A$4:$AE$442,J$1,0)=0,"",VLOOKUP($A330,Industry!$A$4:$AE$442,J$1,0)),"")</f>
        <v/>
      </c>
      <c r="K330" s="1418" t="str">
        <f>IFERROR(IF(VLOOKUP($A330,Industry!$A$4:$AE$442,K$1,0)=0,"",VLOOKUP($A330,Industry!$A$4:$AE$442,K$1,0)),"")</f>
        <v/>
      </c>
      <c r="L330" s="1418" t="str">
        <f>IFERROR(IF(VLOOKUP($A330,Industry!$A$4:$AE$442,L$1,0)=0,"",VLOOKUP($A330,Industry!$A$4:$AE$442,L$1,0)),"")</f>
        <v/>
      </c>
      <c r="M330" s="1418" t="str">
        <f>IFERROR(IF(VLOOKUP($A330,Industry!$A$4:$AE$442,M$1,0)=0,"",VLOOKUP($A330,Industry!$A$4:$AE$442,M$1,0)),"")</f>
        <v/>
      </c>
      <c r="N330" s="1418" t="str">
        <f>IFERROR(IF(VLOOKUP($A330,Industry!$A$4:$AE$442,N$1,0)=0,"",VLOOKUP($A330,Industry!$A$4:$AE$442,N$1,0)),"")</f>
        <v/>
      </c>
      <c r="O330" s="1418" t="str">
        <f>IFERROR(IF(VLOOKUP($A330,Industry!$A$4:$AE$442,O$1,0)=0,"",VLOOKUP($A330,Industry!$A$4:$AE$442,O$1,0)),"")</f>
        <v/>
      </c>
      <c r="P330" s="1418" t="str">
        <f>IFERROR(IF(VLOOKUP($A330,Industry!$A$4:$AE$442,P$1,0)=0,"",VLOOKUP($A330,Industry!$A$4:$AE$442,P$1,0)),"")</f>
        <v/>
      </c>
      <c r="Q330" s="1418" t="str">
        <f>IFERROR(IF(VLOOKUP($A330,Industry!$A$4:$AE$442,Q$1,0)=0,"",VLOOKUP($A330,Industry!$A$4:$AE$442,Q$1,0)),"")</f>
        <v/>
      </c>
    </row>
    <row r="331" spans="1:17">
      <c r="A331" s="11" t="s">
        <v>633</v>
      </c>
      <c r="B331" s="1290" t="s">
        <v>1080</v>
      </c>
      <c r="C331" s="1420" t="str">
        <f>IFERROR(IF(VLOOKUP($A331,Industry!$A$4:$AE$442,C$1,0)=0,"",VLOOKUP($A331,Industry!$A$4:$AE$442,C$1,0)),"")</f>
        <v>ktoe</v>
      </c>
      <c r="D331" s="1418" t="str">
        <f>IFERROR(IF(VLOOKUP($A331,Industry!$A$4:$AE$442,D$1,0)=0,"",VLOOKUP($A331,Industry!$A$4:$AE$442,D$1,0)),"")</f>
        <v/>
      </c>
      <c r="E331" s="1418" t="str">
        <f>IFERROR(IF(VLOOKUP($A331,Industry!$A$4:$AE$442,E$1,0)=0,"",VLOOKUP($A331,Industry!$A$4:$AE$442,E$1,0)),"")</f>
        <v/>
      </c>
      <c r="F331" s="1418" t="str">
        <f>IFERROR(IF(VLOOKUP($A331,Industry!$A$4:$AE$442,F$1,0)=0,"",VLOOKUP($A331,Industry!$A$4:$AE$442,F$1,0)),"")</f>
        <v/>
      </c>
      <c r="G331" s="1418" t="str">
        <f>IFERROR(IF(VLOOKUP($A331,Industry!$A$4:$AE$442,G$1,0)=0,"",VLOOKUP($A331,Industry!$A$4:$AE$442,G$1,0)),"")</f>
        <v/>
      </c>
      <c r="H331" s="1418" t="str">
        <f>IFERROR(IF(VLOOKUP($A331,Industry!$A$4:$AE$442,H$1,0)=0,"",VLOOKUP($A331,Industry!$A$4:$AE$442,H$1,0)),"")</f>
        <v/>
      </c>
      <c r="I331" s="1418" t="str">
        <f>IFERROR(IF(VLOOKUP($A331,Industry!$A$4:$AE$442,I$1,0)=0,"",VLOOKUP($A331,Industry!$A$4:$AE$442,I$1,0)),"")</f>
        <v/>
      </c>
      <c r="J331" s="1418" t="str">
        <f>IFERROR(IF(VLOOKUP($A331,Industry!$A$4:$AE$442,J$1,0)=0,"",VLOOKUP($A331,Industry!$A$4:$AE$442,J$1,0)),"")</f>
        <v/>
      </c>
      <c r="K331" s="1418" t="str">
        <f>IFERROR(IF(VLOOKUP($A331,Industry!$A$4:$AE$442,K$1,0)=0,"",VLOOKUP($A331,Industry!$A$4:$AE$442,K$1,0)),"")</f>
        <v/>
      </c>
      <c r="L331" s="1418" t="str">
        <f>IFERROR(IF(VLOOKUP($A331,Industry!$A$4:$AE$442,L$1,0)=0,"",VLOOKUP($A331,Industry!$A$4:$AE$442,L$1,0)),"")</f>
        <v/>
      </c>
      <c r="M331" s="1418" t="str">
        <f>IFERROR(IF(VLOOKUP($A331,Industry!$A$4:$AE$442,M$1,0)=0,"",VLOOKUP($A331,Industry!$A$4:$AE$442,M$1,0)),"")</f>
        <v/>
      </c>
      <c r="N331" s="1418" t="str">
        <f>IFERROR(IF(VLOOKUP($A331,Industry!$A$4:$AE$442,N$1,0)=0,"",VLOOKUP($A331,Industry!$A$4:$AE$442,N$1,0)),"")</f>
        <v/>
      </c>
      <c r="O331" s="1418" t="str">
        <f>IFERROR(IF(VLOOKUP($A331,Industry!$A$4:$AE$442,O$1,0)=0,"",VLOOKUP($A331,Industry!$A$4:$AE$442,O$1,0)),"")</f>
        <v/>
      </c>
      <c r="P331" s="1418" t="str">
        <f>IFERROR(IF(VLOOKUP($A331,Industry!$A$4:$AE$442,P$1,0)=0,"",VLOOKUP($A331,Industry!$A$4:$AE$442,P$1,0)),"")</f>
        <v/>
      </c>
      <c r="Q331" s="1418" t="str">
        <f>IFERROR(IF(VLOOKUP($A331,Industry!$A$4:$AE$442,Q$1,0)=0,"",VLOOKUP($A331,Industry!$A$4:$AE$442,Q$1,0)),"")</f>
        <v/>
      </c>
    </row>
    <row r="332" spans="1:17">
      <c r="A332" s="2" t="s">
        <v>449</v>
      </c>
      <c r="B332" s="1290" t="s">
        <v>1080</v>
      </c>
      <c r="C332" s="1420" t="str">
        <f>IFERROR(IF(VLOOKUP($A332,Industry!$A$4:$AE$442,C$1,0)=0,"",VLOOKUP($A332,Industry!$A$4:$AE$442,C$1,0)),"")</f>
        <v>ktoe</v>
      </c>
      <c r="D332" s="1418" t="str">
        <f>IFERROR(IF(VLOOKUP($A332,Industry!$A$4:$AE$442,D$1,0)=0,"",VLOOKUP($A332,Industry!$A$4:$AE$442,D$1,0)),"")</f>
        <v/>
      </c>
      <c r="E332" s="1418" t="str">
        <f>IFERROR(IF(VLOOKUP($A332,Industry!$A$4:$AE$442,E$1,0)=0,"",VLOOKUP($A332,Industry!$A$4:$AE$442,E$1,0)),"")</f>
        <v/>
      </c>
      <c r="F332" s="1418" t="str">
        <f>IFERROR(IF(VLOOKUP($A332,Industry!$A$4:$AE$442,F$1,0)=0,"",VLOOKUP($A332,Industry!$A$4:$AE$442,F$1,0)),"")</f>
        <v/>
      </c>
      <c r="G332" s="1418" t="str">
        <f>IFERROR(IF(VLOOKUP($A332,Industry!$A$4:$AE$442,G$1,0)=0,"",VLOOKUP($A332,Industry!$A$4:$AE$442,G$1,0)),"")</f>
        <v/>
      </c>
      <c r="H332" s="1418" t="str">
        <f>IFERROR(IF(VLOOKUP($A332,Industry!$A$4:$AE$442,H$1,0)=0,"",VLOOKUP($A332,Industry!$A$4:$AE$442,H$1,0)),"")</f>
        <v/>
      </c>
      <c r="I332" s="1418" t="str">
        <f>IFERROR(IF(VLOOKUP($A332,Industry!$A$4:$AE$442,I$1,0)=0,"",VLOOKUP($A332,Industry!$A$4:$AE$442,I$1,0)),"")</f>
        <v/>
      </c>
      <c r="J332" s="1418" t="str">
        <f>IFERROR(IF(VLOOKUP($A332,Industry!$A$4:$AE$442,J$1,0)=0,"",VLOOKUP($A332,Industry!$A$4:$AE$442,J$1,0)),"")</f>
        <v/>
      </c>
      <c r="K332" s="1418" t="str">
        <f>IFERROR(IF(VLOOKUP($A332,Industry!$A$4:$AE$442,K$1,0)=0,"",VLOOKUP($A332,Industry!$A$4:$AE$442,K$1,0)),"")</f>
        <v/>
      </c>
      <c r="L332" s="1418" t="str">
        <f>IFERROR(IF(VLOOKUP($A332,Industry!$A$4:$AE$442,L$1,0)=0,"",VLOOKUP($A332,Industry!$A$4:$AE$442,L$1,0)),"")</f>
        <v/>
      </c>
      <c r="M332" s="1418" t="str">
        <f>IFERROR(IF(VLOOKUP($A332,Industry!$A$4:$AE$442,M$1,0)=0,"",VLOOKUP($A332,Industry!$A$4:$AE$442,M$1,0)),"")</f>
        <v/>
      </c>
      <c r="N332" s="1418" t="str">
        <f>IFERROR(IF(VLOOKUP($A332,Industry!$A$4:$AE$442,N$1,0)=0,"",VLOOKUP($A332,Industry!$A$4:$AE$442,N$1,0)),"")</f>
        <v/>
      </c>
      <c r="O332" s="1418" t="str">
        <f>IFERROR(IF(VLOOKUP($A332,Industry!$A$4:$AE$442,O$1,0)=0,"",VLOOKUP($A332,Industry!$A$4:$AE$442,O$1,0)),"")</f>
        <v/>
      </c>
      <c r="P332" s="1418" t="str">
        <f>IFERROR(IF(VLOOKUP($A332,Industry!$A$4:$AE$442,P$1,0)=0,"",VLOOKUP($A332,Industry!$A$4:$AE$442,P$1,0)),"")</f>
        <v/>
      </c>
      <c r="Q332" s="1418" t="str">
        <f>IFERROR(IF(VLOOKUP($A332,Industry!$A$4:$AE$442,Q$1,0)=0,"",VLOOKUP($A332,Industry!$A$4:$AE$442,Q$1,0)),"")</f>
        <v/>
      </c>
    </row>
    <row r="333" spans="1:17">
      <c r="A333" s="22" t="s">
        <v>575</v>
      </c>
      <c r="B333" s="1290" t="s">
        <v>1080</v>
      </c>
      <c r="C333" s="1420" t="str">
        <f>IFERROR(IF(VLOOKUP($A333,Industry!$A$4:$AE$442,C$1,0)=0,"",VLOOKUP($A333,Industry!$A$4:$AE$442,C$1,0)),"")</f>
        <v>ktoe</v>
      </c>
      <c r="D333" s="1418" t="str">
        <f>IFERROR(IF(VLOOKUP($A333,Industry!$A$4:$AE$442,D$1,0)=0,"",VLOOKUP($A333,Industry!$A$4:$AE$442,D$1,0)),"")</f>
        <v/>
      </c>
      <c r="E333" s="1418" t="str">
        <f>IFERROR(IF(VLOOKUP($A333,Industry!$A$4:$AE$442,E$1,0)=0,"",VLOOKUP($A333,Industry!$A$4:$AE$442,E$1,0)),"")</f>
        <v/>
      </c>
      <c r="F333" s="1418" t="str">
        <f>IFERROR(IF(VLOOKUP($A333,Industry!$A$4:$AE$442,F$1,0)=0,"",VLOOKUP($A333,Industry!$A$4:$AE$442,F$1,0)),"")</f>
        <v/>
      </c>
      <c r="G333" s="1418" t="str">
        <f>IFERROR(IF(VLOOKUP($A333,Industry!$A$4:$AE$442,G$1,0)=0,"",VLOOKUP($A333,Industry!$A$4:$AE$442,G$1,0)),"")</f>
        <v/>
      </c>
      <c r="H333" s="1418" t="str">
        <f>IFERROR(IF(VLOOKUP($A333,Industry!$A$4:$AE$442,H$1,0)=0,"",VLOOKUP($A333,Industry!$A$4:$AE$442,H$1,0)),"")</f>
        <v/>
      </c>
      <c r="I333" s="1418" t="str">
        <f>IFERROR(IF(VLOOKUP($A333,Industry!$A$4:$AE$442,I$1,0)=0,"",VLOOKUP($A333,Industry!$A$4:$AE$442,I$1,0)),"")</f>
        <v/>
      </c>
      <c r="J333" s="1418" t="str">
        <f>IFERROR(IF(VLOOKUP($A333,Industry!$A$4:$AE$442,J$1,0)=0,"",VLOOKUP($A333,Industry!$A$4:$AE$442,J$1,0)),"")</f>
        <v/>
      </c>
      <c r="K333" s="1418" t="str">
        <f>IFERROR(IF(VLOOKUP($A333,Industry!$A$4:$AE$442,K$1,0)=0,"",VLOOKUP($A333,Industry!$A$4:$AE$442,K$1,0)),"")</f>
        <v/>
      </c>
      <c r="L333" s="1418" t="str">
        <f>IFERROR(IF(VLOOKUP($A333,Industry!$A$4:$AE$442,L$1,0)=0,"",VLOOKUP($A333,Industry!$A$4:$AE$442,L$1,0)),"")</f>
        <v/>
      </c>
      <c r="M333" s="1418" t="str">
        <f>IFERROR(IF(VLOOKUP($A333,Industry!$A$4:$AE$442,M$1,0)=0,"",VLOOKUP($A333,Industry!$A$4:$AE$442,M$1,0)),"")</f>
        <v/>
      </c>
      <c r="N333" s="1418" t="str">
        <f>IFERROR(IF(VLOOKUP($A333,Industry!$A$4:$AE$442,N$1,0)=0,"",VLOOKUP($A333,Industry!$A$4:$AE$442,N$1,0)),"")</f>
        <v/>
      </c>
      <c r="O333" s="1418" t="str">
        <f>IFERROR(IF(VLOOKUP($A333,Industry!$A$4:$AE$442,O$1,0)=0,"",VLOOKUP($A333,Industry!$A$4:$AE$442,O$1,0)),"")</f>
        <v/>
      </c>
      <c r="P333" s="1418" t="str">
        <f>IFERROR(IF(VLOOKUP($A333,Industry!$A$4:$AE$442,P$1,0)=0,"",VLOOKUP($A333,Industry!$A$4:$AE$442,P$1,0)),"")</f>
        <v/>
      </c>
      <c r="Q333" s="1418" t="str">
        <f>IFERROR(IF(VLOOKUP($A333,Industry!$A$4:$AE$442,Q$1,0)=0,"",VLOOKUP($A333,Industry!$A$4:$AE$442,Q$1,0)),"")</f>
        <v/>
      </c>
    </row>
    <row r="334" spans="1:17">
      <c r="A334" s="2" t="s">
        <v>2231</v>
      </c>
      <c r="B334" s="1290" t="s">
        <v>1080</v>
      </c>
      <c r="C334" s="1420" t="str">
        <f>IFERROR(IF(VLOOKUP($A334,Industry!$A$4:$AE$442,C$1,0)=0,"",VLOOKUP($A334,Industry!$A$4:$AE$442,C$1,0)),"")</f>
        <v>ktoe</v>
      </c>
      <c r="D334" s="1418" t="str">
        <f>IFERROR(IF(VLOOKUP($A334,Industry!$A$4:$AE$442,D$1,0)=0,"",VLOOKUP($A334,Industry!$A$4:$AE$442,D$1,0)),"")</f>
        <v/>
      </c>
      <c r="E334" s="1418" t="str">
        <f>IFERROR(IF(VLOOKUP($A334,Industry!$A$4:$AE$442,E$1,0)=0,"",VLOOKUP($A334,Industry!$A$4:$AE$442,E$1,0)),"")</f>
        <v/>
      </c>
      <c r="F334" s="1418" t="str">
        <f>IFERROR(IF(VLOOKUP($A334,Industry!$A$4:$AE$442,F$1,0)=0,"",VLOOKUP($A334,Industry!$A$4:$AE$442,F$1,0)),"")</f>
        <v/>
      </c>
      <c r="G334" s="1418" t="str">
        <f>IFERROR(IF(VLOOKUP($A334,Industry!$A$4:$AE$442,G$1,0)=0,"",VLOOKUP($A334,Industry!$A$4:$AE$442,G$1,0)),"")</f>
        <v/>
      </c>
      <c r="H334" s="1418" t="str">
        <f>IFERROR(IF(VLOOKUP($A334,Industry!$A$4:$AE$442,H$1,0)=0,"",VLOOKUP($A334,Industry!$A$4:$AE$442,H$1,0)),"")</f>
        <v/>
      </c>
      <c r="I334" s="1418" t="str">
        <f>IFERROR(IF(VLOOKUP($A334,Industry!$A$4:$AE$442,I$1,0)=0,"",VLOOKUP($A334,Industry!$A$4:$AE$442,I$1,0)),"")</f>
        <v/>
      </c>
      <c r="J334" s="1418" t="str">
        <f>IFERROR(IF(VLOOKUP($A334,Industry!$A$4:$AE$442,J$1,0)=0,"",VLOOKUP($A334,Industry!$A$4:$AE$442,J$1,0)),"")</f>
        <v/>
      </c>
      <c r="K334" s="1418" t="str">
        <f>IFERROR(IF(VLOOKUP($A334,Industry!$A$4:$AE$442,K$1,0)=0,"",VLOOKUP($A334,Industry!$A$4:$AE$442,K$1,0)),"")</f>
        <v/>
      </c>
      <c r="L334" s="1418" t="str">
        <f>IFERROR(IF(VLOOKUP($A334,Industry!$A$4:$AE$442,L$1,0)=0,"",VLOOKUP($A334,Industry!$A$4:$AE$442,L$1,0)),"")</f>
        <v/>
      </c>
      <c r="M334" s="1418" t="str">
        <f>IFERROR(IF(VLOOKUP($A334,Industry!$A$4:$AE$442,M$1,0)=0,"",VLOOKUP($A334,Industry!$A$4:$AE$442,M$1,0)),"")</f>
        <v/>
      </c>
      <c r="N334" s="1418" t="str">
        <f>IFERROR(IF(VLOOKUP($A334,Industry!$A$4:$AE$442,N$1,0)=0,"",VLOOKUP($A334,Industry!$A$4:$AE$442,N$1,0)),"")</f>
        <v/>
      </c>
      <c r="O334" s="1418" t="str">
        <f>IFERROR(IF(VLOOKUP($A334,Industry!$A$4:$AE$442,O$1,0)=0,"",VLOOKUP($A334,Industry!$A$4:$AE$442,O$1,0)),"")</f>
        <v/>
      </c>
      <c r="P334" s="1418" t="str">
        <f>IFERROR(IF(VLOOKUP($A334,Industry!$A$4:$AE$442,P$1,0)=0,"",VLOOKUP($A334,Industry!$A$4:$AE$442,P$1,0)),"")</f>
        <v/>
      </c>
      <c r="Q334" s="1418" t="str">
        <f>IFERROR(IF(VLOOKUP($A334,Industry!$A$4:$AE$442,Q$1,0)=0,"",VLOOKUP($A334,Industry!$A$4:$AE$442,Q$1,0)),"")</f>
        <v/>
      </c>
    </row>
    <row r="335" spans="1:17">
      <c r="A335" s="11" t="s">
        <v>2232</v>
      </c>
      <c r="B335" s="1290" t="s">
        <v>1080</v>
      </c>
      <c r="C335" s="1420" t="str">
        <f>IFERROR(IF(VLOOKUP($A335,Industry!$A$4:$AE$442,C$1,0)=0,"",VLOOKUP($A335,Industry!$A$4:$AE$442,C$1,0)),"")</f>
        <v>ktoe</v>
      </c>
      <c r="D335" s="1418" t="str">
        <f>IFERROR(IF(VLOOKUP($A335,Industry!$A$4:$AE$442,D$1,0)=0,"",VLOOKUP($A335,Industry!$A$4:$AE$442,D$1,0)),"")</f>
        <v/>
      </c>
      <c r="E335" s="1418" t="str">
        <f>IFERROR(IF(VLOOKUP($A335,Industry!$A$4:$AE$442,E$1,0)=0,"",VLOOKUP($A335,Industry!$A$4:$AE$442,E$1,0)),"")</f>
        <v/>
      </c>
      <c r="F335" s="1418" t="str">
        <f>IFERROR(IF(VLOOKUP($A335,Industry!$A$4:$AE$442,F$1,0)=0,"",VLOOKUP($A335,Industry!$A$4:$AE$442,F$1,0)),"")</f>
        <v/>
      </c>
      <c r="G335" s="1418" t="str">
        <f>IFERROR(IF(VLOOKUP($A335,Industry!$A$4:$AE$442,G$1,0)=0,"",VLOOKUP($A335,Industry!$A$4:$AE$442,G$1,0)),"")</f>
        <v/>
      </c>
      <c r="H335" s="1418" t="str">
        <f>IFERROR(IF(VLOOKUP($A335,Industry!$A$4:$AE$442,H$1,0)=0,"",VLOOKUP($A335,Industry!$A$4:$AE$442,H$1,0)),"")</f>
        <v/>
      </c>
      <c r="I335" s="1418" t="str">
        <f>IFERROR(IF(VLOOKUP($A335,Industry!$A$4:$AE$442,I$1,0)=0,"",VLOOKUP($A335,Industry!$A$4:$AE$442,I$1,0)),"")</f>
        <v/>
      </c>
      <c r="J335" s="1418" t="str">
        <f>IFERROR(IF(VLOOKUP($A335,Industry!$A$4:$AE$442,J$1,0)=0,"",VLOOKUP($A335,Industry!$A$4:$AE$442,J$1,0)),"")</f>
        <v/>
      </c>
      <c r="K335" s="1418" t="str">
        <f>IFERROR(IF(VLOOKUP($A335,Industry!$A$4:$AE$442,K$1,0)=0,"",VLOOKUP($A335,Industry!$A$4:$AE$442,K$1,0)),"")</f>
        <v/>
      </c>
      <c r="L335" s="1418" t="str">
        <f>IFERROR(IF(VLOOKUP($A335,Industry!$A$4:$AE$442,L$1,0)=0,"",VLOOKUP($A335,Industry!$A$4:$AE$442,L$1,0)),"")</f>
        <v/>
      </c>
      <c r="M335" s="1418" t="str">
        <f>IFERROR(IF(VLOOKUP($A335,Industry!$A$4:$AE$442,M$1,0)=0,"",VLOOKUP($A335,Industry!$A$4:$AE$442,M$1,0)),"")</f>
        <v/>
      </c>
      <c r="N335" s="1418" t="str">
        <f>IFERROR(IF(VLOOKUP($A335,Industry!$A$4:$AE$442,N$1,0)=0,"",VLOOKUP($A335,Industry!$A$4:$AE$442,N$1,0)),"")</f>
        <v/>
      </c>
      <c r="O335" s="1418" t="str">
        <f>IFERROR(IF(VLOOKUP($A335,Industry!$A$4:$AE$442,O$1,0)=0,"",VLOOKUP($A335,Industry!$A$4:$AE$442,O$1,0)),"")</f>
        <v/>
      </c>
      <c r="P335" s="1418" t="str">
        <f>IFERROR(IF(VLOOKUP($A335,Industry!$A$4:$AE$442,P$1,0)=0,"",VLOOKUP($A335,Industry!$A$4:$AE$442,P$1,0)),"")</f>
        <v/>
      </c>
      <c r="Q335" s="1418" t="str">
        <f>IFERROR(IF(VLOOKUP($A335,Industry!$A$4:$AE$442,Q$1,0)=0,"",VLOOKUP($A335,Industry!$A$4:$AE$442,Q$1,0)),"")</f>
        <v/>
      </c>
    </row>
    <row r="336" spans="1:17">
      <c r="A336" s="11" t="s">
        <v>2233</v>
      </c>
      <c r="B336" s="1290" t="s">
        <v>1080</v>
      </c>
      <c r="C336" s="1420" t="str">
        <f>IFERROR(IF(VLOOKUP($A336,Industry!$A$4:$AE$442,C$1,0)=0,"",VLOOKUP($A336,Industry!$A$4:$AE$442,C$1,0)),"")</f>
        <v>ktoe</v>
      </c>
      <c r="D336" s="1418" t="str">
        <f>IFERROR(IF(VLOOKUP($A336,Industry!$A$4:$AE$442,D$1,0)=0,"",VLOOKUP($A336,Industry!$A$4:$AE$442,D$1,0)),"")</f>
        <v/>
      </c>
      <c r="E336" s="1418" t="str">
        <f>IFERROR(IF(VLOOKUP($A336,Industry!$A$4:$AE$442,E$1,0)=0,"",VLOOKUP($A336,Industry!$A$4:$AE$442,E$1,0)),"")</f>
        <v/>
      </c>
      <c r="F336" s="1418" t="str">
        <f>IFERROR(IF(VLOOKUP($A336,Industry!$A$4:$AE$442,F$1,0)=0,"",VLOOKUP($A336,Industry!$A$4:$AE$442,F$1,0)),"")</f>
        <v/>
      </c>
      <c r="G336" s="1418" t="str">
        <f>IFERROR(IF(VLOOKUP($A336,Industry!$A$4:$AE$442,G$1,0)=0,"",VLOOKUP($A336,Industry!$A$4:$AE$442,G$1,0)),"")</f>
        <v/>
      </c>
      <c r="H336" s="1418" t="str">
        <f>IFERROR(IF(VLOOKUP($A336,Industry!$A$4:$AE$442,H$1,0)=0,"",VLOOKUP($A336,Industry!$A$4:$AE$442,H$1,0)),"")</f>
        <v/>
      </c>
      <c r="I336" s="1418" t="str">
        <f>IFERROR(IF(VLOOKUP($A336,Industry!$A$4:$AE$442,I$1,0)=0,"",VLOOKUP($A336,Industry!$A$4:$AE$442,I$1,0)),"")</f>
        <v/>
      </c>
      <c r="J336" s="1418" t="str">
        <f>IFERROR(IF(VLOOKUP($A336,Industry!$A$4:$AE$442,J$1,0)=0,"",VLOOKUP($A336,Industry!$A$4:$AE$442,J$1,0)),"")</f>
        <v/>
      </c>
      <c r="K336" s="1418" t="str">
        <f>IFERROR(IF(VLOOKUP($A336,Industry!$A$4:$AE$442,K$1,0)=0,"",VLOOKUP($A336,Industry!$A$4:$AE$442,K$1,0)),"")</f>
        <v/>
      </c>
      <c r="L336" s="1418" t="str">
        <f>IFERROR(IF(VLOOKUP($A336,Industry!$A$4:$AE$442,L$1,0)=0,"",VLOOKUP($A336,Industry!$A$4:$AE$442,L$1,0)),"")</f>
        <v/>
      </c>
      <c r="M336" s="1418" t="str">
        <f>IFERROR(IF(VLOOKUP($A336,Industry!$A$4:$AE$442,M$1,0)=0,"",VLOOKUP($A336,Industry!$A$4:$AE$442,M$1,0)),"")</f>
        <v/>
      </c>
      <c r="N336" s="1418" t="str">
        <f>IFERROR(IF(VLOOKUP($A336,Industry!$A$4:$AE$442,N$1,0)=0,"",VLOOKUP($A336,Industry!$A$4:$AE$442,N$1,0)),"")</f>
        <v/>
      </c>
      <c r="O336" s="1418" t="str">
        <f>IFERROR(IF(VLOOKUP($A336,Industry!$A$4:$AE$442,O$1,0)=0,"",VLOOKUP($A336,Industry!$A$4:$AE$442,O$1,0)),"")</f>
        <v/>
      </c>
      <c r="P336" s="1418" t="str">
        <f>IFERROR(IF(VLOOKUP($A336,Industry!$A$4:$AE$442,P$1,0)=0,"",VLOOKUP($A336,Industry!$A$4:$AE$442,P$1,0)),"")</f>
        <v/>
      </c>
      <c r="Q336" s="1418" t="str">
        <f>IFERROR(IF(VLOOKUP($A336,Industry!$A$4:$AE$442,Q$1,0)=0,"",VLOOKUP($A336,Industry!$A$4:$AE$442,Q$1,0)),"")</f>
        <v/>
      </c>
    </row>
    <row r="337" spans="1:17">
      <c r="A337" s="11" t="s">
        <v>2234</v>
      </c>
      <c r="B337" s="1290" t="s">
        <v>1080</v>
      </c>
      <c r="C337" s="1420" t="str">
        <f>IFERROR(IF(VLOOKUP($A337,Industry!$A$4:$AE$442,C$1,0)=0,"",VLOOKUP($A337,Industry!$A$4:$AE$442,C$1,0)),"")</f>
        <v>ktoe</v>
      </c>
      <c r="D337" s="1418" t="str">
        <f>IFERROR(IF(VLOOKUP($A337,Industry!$A$4:$AE$442,D$1,0)=0,"",VLOOKUP($A337,Industry!$A$4:$AE$442,D$1,0)),"")</f>
        <v/>
      </c>
      <c r="E337" s="1418" t="str">
        <f>IFERROR(IF(VLOOKUP($A337,Industry!$A$4:$AE$442,E$1,0)=0,"",VLOOKUP($A337,Industry!$A$4:$AE$442,E$1,0)),"")</f>
        <v/>
      </c>
      <c r="F337" s="1418" t="str">
        <f>IFERROR(IF(VLOOKUP($A337,Industry!$A$4:$AE$442,F$1,0)=0,"",VLOOKUP($A337,Industry!$A$4:$AE$442,F$1,0)),"")</f>
        <v/>
      </c>
      <c r="G337" s="1418" t="str">
        <f>IFERROR(IF(VLOOKUP($A337,Industry!$A$4:$AE$442,G$1,0)=0,"",VLOOKUP($A337,Industry!$A$4:$AE$442,G$1,0)),"")</f>
        <v/>
      </c>
      <c r="H337" s="1418" t="str">
        <f>IFERROR(IF(VLOOKUP($A337,Industry!$A$4:$AE$442,H$1,0)=0,"",VLOOKUP($A337,Industry!$A$4:$AE$442,H$1,0)),"")</f>
        <v/>
      </c>
      <c r="I337" s="1418" t="str">
        <f>IFERROR(IF(VLOOKUP($A337,Industry!$A$4:$AE$442,I$1,0)=0,"",VLOOKUP($A337,Industry!$A$4:$AE$442,I$1,0)),"")</f>
        <v/>
      </c>
      <c r="J337" s="1418" t="str">
        <f>IFERROR(IF(VLOOKUP($A337,Industry!$A$4:$AE$442,J$1,0)=0,"",VLOOKUP($A337,Industry!$A$4:$AE$442,J$1,0)),"")</f>
        <v/>
      </c>
      <c r="K337" s="1418" t="str">
        <f>IFERROR(IF(VLOOKUP($A337,Industry!$A$4:$AE$442,K$1,0)=0,"",VLOOKUP($A337,Industry!$A$4:$AE$442,K$1,0)),"")</f>
        <v/>
      </c>
      <c r="L337" s="1418" t="str">
        <f>IFERROR(IF(VLOOKUP($A337,Industry!$A$4:$AE$442,L$1,0)=0,"",VLOOKUP($A337,Industry!$A$4:$AE$442,L$1,0)),"")</f>
        <v/>
      </c>
      <c r="M337" s="1418" t="str">
        <f>IFERROR(IF(VLOOKUP($A337,Industry!$A$4:$AE$442,M$1,0)=0,"",VLOOKUP($A337,Industry!$A$4:$AE$442,M$1,0)),"")</f>
        <v/>
      </c>
      <c r="N337" s="1418" t="str">
        <f>IFERROR(IF(VLOOKUP($A337,Industry!$A$4:$AE$442,N$1,0)=0,"",VLOOKUP($A337,Industry!$A$4:$AE$442,N$1,0)),"")</f>
        <v/>
      </c>
      <c r="O337" s="1418" t="str">
        <f>IFERROR(IF(VLOOKUP($A337,Industry!$A$4:$AE$442,O$1,0)=0,"",VLOOKUP($A337,Industry!$A$4:$AE$442,O$1,0)),"")</f>
        <v/>
      </c>
      <c r="P337" s="1418" t="str">
        <f>IFERROR(IF(VLOOKUP($A337,Industry!$A$4:$AE$442,P$1,0)=0,"",VLOOKUP($A337,Industry!$A$4:$AE$442,P$1,0)),"")</f>
        <v/>
      </c>
      <c r="Q337" s="1418" t="str">
        <f>IFERROR(IF(VLOOKUP($A337,Industry!$A$4:$AE$442,Q$1,0)=0,"",VLOOKUP($A337,Industry!$A$4:$AE$442,Q$1,0)),"")</f>
        <v/>
      </c>
    </row>
    <row r="338" spans="1:17">
      <c r="A338" s="11" t="s">
        <v>2235</v>
      </c>
      <c r="B338" s="1290" t="s">
        <v>1080</v>
      </c>
      <c r="C338" s="1420" t="str">
        <f>IFERROR(IF(VLOOKUP($A338,Industry!$A$4:$AE$442,C$1,0)=0,"",VLOOKUP($A338,Industry!$A$4:$AE$442,C$1,0)),"")</f>
        <v>ktoe</v>
      </c>
      <c r="D338" s="1418" t="str">
        <f>IFERROR(IF(VLOOKUP($A338,Industry!$A$4:$AE$442,D$1,0)=0,"",VLOOKUP($A338,Industry!$A$4:$AE$442,D$1,0)),"")</f>
        <v/>
      </c>
      <c r="E338" s="1418" t="str">
        <f>IFERROR(IF(VLOOKUP($A338,Industry!$A$4:$AE$442,E$1,0)=0,"",VLOOKUP($A338,Industry!$A$4:$AE$442,E$1,0)),"")</f>
        <v/>
      </c>
      <c r="F338" s="1418" t="str">
        <f>IFERROR(IF(VLOOKUP($A338,Industry!$A$4:$AE$442,F$1,0)=0,"",VLOOKUP($A338,Industry!$A$4:$AE$442,F$1,0)),"")</f>
        <v/>
      </c>
      <c r="G338" s="1418" t="str">
        <f>IFERROR(IF(VLOOKUP($A338,Industry!$A$4:$AE$442,G$1,0)=0,"",VLOOKUP($A338,Industry!$A$4:$AE$442,G$1,0)),"")</f>
        <v/>
      </c>
      <c r="H338" s="1418" t="str">
        <f>IFERROR(IF(VLOOKUP($A338,Industry!$A$4:$AE$442,H$1,0)=0,"",VLOOKUP($A338,Industry!$A$4:$AE$442,H$1,0)),"")</f>
        <v/>
      </c>
      <c r="I338" s="1418" t="str">
        <f>IFERROR(IF(VLOOKUP($A338,Industry!$A$4:$AE$442,I$1,0)=0,"",VLOOKUP($A338,Industry!$A$4:$AE$442,I$1,0)),"")</f>
        <v/>
      </c>
      <c r="J338" s="1418" t="str">
        <f>IFERROR(IF(VLOOKUP($A338,Industry!$A$4:$AE$442,J$1,0)=0,"",VLOOKUP($A338,Industry!$A$4:$AE$442,J$1,0)),"")</f>
        <v/>
      </c>
      <c r="K338" s="1418" t="str">
        <f>IFERROR(IF(VLOOKUP($A338,Industry!$A$4:$AE$442,K$1,0)=0,"",VLOOKUP($A338,Industry!$A$4:$AE$442,K$1,0)),"")</f>
        <v/>
      </c>
      <c r="L338" s="1418" t="str">
        <f>IFERROR(IF(VLOOKUP($A338,Industry!$A$4:$AE$442,L$1,0)=0,"",VLOOKUP($A338,Industry!$A$4:$AE$442,L$1,0)),"")</f>
        <v/>
      </c>
      <c r="M338" s="1418" t="str">
        <f>IFERROR(IF(VLOOKUP($A338,Industry!$A$4:$AE$442,M$1,0)=0,"",VLOOKUP($A338,Industry!$A$4:$AE$442,M$1,0)),"")</f>
        <v/>
      </c>
      <c r="N338" s="1418" t="str">
        <f>IFERROR(IF(VLOOKUP($A338,Industry!$A$4:$AE$442,N$1,0)=0,"",VLOOKUP($A338,Industry!$A$4:$AE$442,N$1,0)),"")</f>
        <v/>
      </c>
      <c r="O338" s="1418" t="str">
        <f>IFERROR(IF(VLOOKUP($A338,Industry!$A$4:$AE$442,O$1,0)=0,"",VLOOKUP($A338,Industry!$A$4:$AE$442,O$1,0)),"")</f>
        <v/>
      </c>
      <c r="P338" s="1418" t="str">
        <f>IFERROR(IF(VLOOKUP($A338,Industry!$A$4:$AE$442,P$1,0)=0,"",VLOOKUP($A338,Industry!$A$4:$AE$442,P$1,0)),"")</f>
        <v/>
      </c>
      <c r="Q338" s="1418" t="str">
        <f>IFERROR(IF(VLOOKUP($A338,Industry!$A$4:$AE$442,Q$1,0)=0,"",VLOOKUP($A338,Industry!$A$4:$AE$442,Q$1,0)),"")</f>
        <v/>
      </c>
    </row>
    <row r="339" spans="1:17">
      <c r="A339" s="11" t="s">
        <v>2236</v>
      </c>
      <c r="B339" s="1290" t="s">
        <v>1080</v>
      </c>
      <c r="C339" s="1420" t="str">
        <f>IFERROR(IF(VLOOKUP($A339,Industry!$A$4:$AE$442,C$1,0)=0,"",VLOOKUP($A339,Industry!$A$4:$AE$442,C$1,0)),"")</f>
        <v>ktoe</v>
      </c>
      <c r="D339" s="1418" t="str">
        <f>IFERROR(IF(VLOOKUP($A339,Industry!$A$4:$AE$442,D$1,0)=0,"",VLOOKUP($A339,Industry!$A$4:$AE$442,D$1,0)),"")</f>
        <v/>
      </c>
      <c r="E339" s="1418" t="str">
        <f>IFERROR(IF(VLOOKUP($A339,Industry!$A$4:$AE$442,E$1,0)=0,"",VLOOKUP($A339,Industry!$A$4:$AE$442,E$1,0)),"")</f>
        <v/>
      </c>
      <c r="F339" s="1418" t="str">
        <f>IFERROR(IF(VLOOKUP($A339,Industry!$A$4:$AE$442,F$1,0)=0,"",VLOOKUP($A339,Industry!$A$4:$AE$442,F$1,0)),"")</f>
        <v/>
      </c>
      <c r="G339" s="1418" t="str">
        <f>IFERROR(IF(VLOOKUP($A339,Industry!$A$4:$AE$442,G$1,0)=0,"",VLOOKUP($A339,Industry!$A$4:$AE$442,G$1,0)),"")</f>
        <v/>
      </c>
      <c r="H339" s="1418" t="str">
        <f>IFERROR(IF(VLOOKUP($A339,Industry!$A$4:$AE$442,H$1,0)=0,"",VLOOKUP($A339,Industry!$A$4:$AE$442,H$1,0)),"")</f>
        <v/>
      </c>
      <c r="I339" s="1418" t="str">
        <f>IFERROR(IF(VLOOKUP($A339,Industry!$A$4:$AE$442,I$1,0)=0,"",VLOOKUP($A339,Industry!$A$4:$AE$442,I$1,0)),"")</f>
        <v/>
      </c>
      <c r="J339" s="1418" t="str">
        <f>IFERROR(IF(VLOOKUP($A339,Industry!$A$4:$AE$442,J$1,0)=0,"",VLOOKUP($A339,Industry!$A$4:$AE$442,J$1,0)),"")</f>
        <v/>
      </c>
      <c r="K339" s="1418" t="str">
        <f>IFERROR(IF(VLOOKUP($A339,Industry!$A$4:$AE$442,K$1,0)=0,"",VLOOKUP($A339,Industry!$A$4:$AE$442,K$1,0)),"")</f>
        <v/>
      </c>
      <c r="L339" s="1418" t="str">
        <f>IFERROR(IF(VLOOKUP($A339,Industry!$A$4:$AE$442,L$1,0)=0,"",VLOOKUP($A339,Industry!$A$4:$AE$442,L$1,0)),"")</f>
        <v/>
      </c>
      <c r="M339" s="1418" t="str">
        <f>IFERROR(IF(VLOOKUP($A339,Industry!$A$4:$AE$442,M$1,0)=0,"",VLOOKUP($A339,Industry!$A$4:$AE$442,M$1,0)),"")</f>
        <v/>
      </c>
      <c r="N339" s="1418" t="str">
        <f>IFERROR(IF(VLOOKUP($A339,Industry!$A$4:$AE$442,N$1,0)=0,"",VLOOKUP($A339,Industry!$A$4:$AE$442,N$1,0)),"")</f>
        <v/>
      </c>
      <c r="O339" s="1418" t="str">
        <f>IFERROR(IF(VLOOKUP($A339,Industry!$A$4:$AE$442,O$1,0)=0,"",VLOOKUP($A339,Industry!$A$4:$AE$442,O$1,0)),"")</f>
        <v/>
      </c>
      <c r="P339" s="1418" t="str">
        <f>IFERROR(IF(VLOOKUP($A339,Industry!$A$4:$AE$442,P$1,0)=0,"",VLOOKUP($A339,Industry!$A$4:$AE$442,P$1,0)),"")</f>
        <v/>
      </c>
      <c r="Q339" s="1418" t="str">
        <f>IFERROR(IF(VLOOKUP($A339,Industry!$A$4:$AE$442,Q$1,0)=0,"",VLOOKUP($A339,Industry!$A$4:$AE$442,Q$1,0)),"")</f>
        <v/>
      </c>
    </row>
    <row r="340" spans="1:17">
      <c r="A340" s="2" t="s">
        <v>2237</v>
      </c>
      <c r="B340" s="1290" t="s">
        <v>1080</v>
      </c>
      <c r="C340" s="1420" t="str">
        <f>IFERROR(IF(VLOOKUP($A340,Industry!$A$4:$AE$442,C$1,0)=0,"",VLOOKUP($A340,Industry!$A$4:$AE$442,C$1,0)),"")</f>
        <v>ktoe</v>
      </c>
      <c r="D340" s="1418" t="str">
        <f>IFERROR(IF(VLOOKUP($A340,Industry!$A$4:$AE$442,D$1,0)=0,"",VLOOKUP($A340,Industry!$A$4:$AE$442,D$1,0)),"")</f>
        <v/>
      </c>
      <c r="E340" s="1418" t="str">
        <f>IFERROR(IF(VLOOKUP($A340,Industry!$A$4:$AE$442,E$1,0)=0,"",VLOOKUP($A340,Industry!$A$4:$AE$442,E$1,0)),"")</f>
        <v/>
      </c>
      <c r="F340" s="1418" t="str">
        <f>IFERROR(IF(VLOOKUP($A340,Industry!$A$4:$AE$442,F$1,0)=0,"",VLOOKUP($A340,Industry!$A$4:$AE$442,F$1,0)),"")</f>
        <v/>
      </c>
      <c r="G340" s="1418" t="str">
        <f>IFERROR(IF(VLOOKUP($A340,Industry!$A$4:$AE$442,G$1,0)=0,"",VLOOKUP($A340,Industry!$A$4:$AE$442,G$1,0)),"")</f>
        <v/>
      </c>
      <c r="H340" s="1418" t="str">
        <f>IFERROR(IF(VLOOKUP($A340,Industry!$A$4:$AE$442,H$1,0)=0,"",VLOOKUP($A340,Industry!$A$4:$AE$442,H$1,0)),"")</f>
        <v/>
      </c>
      <c r="I340" s="1418" t="str">
        <f>IFERROR(IF(VLOOKUP($A340,Industry!$A$4:$AE$442,I$1,0)=0,"",VLOOKUP($A340,Industry!$A$4:$AE$442,I$1,0)),"")</f>
        <v/>
      </c>
      <c r="J340" s="1418" t="str">
        <f>IFERROR(IF(VLOOKUP($A340,Industry!$A$4:$AE$442,J$1,0)=0,"",VLOOKUP($A340,Industry!$A$4:$AE$442,J$1,0)),"")</f>
        <v/>
      </c>
      <c r="K340" s="1418" t="str">
        <f>IFERROR(IF(VLOOKUP($A340,Industry!$A$4:$AE$442,K$1,0)=0,"",VLOOKUP($A340,Industry!$A$4:$AE$442,K$1,0)),"")</f>
        <v/>
      </c>
      <c r="L340" s="1418" t="str">
        <f>IFERROR(IF(VLOOKUP($A340,Industry!$A$4:$AE$442,L$1,0)=0,"",VLOOKUP($A340,Industry!$A$4:$AE$442,L$1,0)),"")</f>
        <v/>
      </c>
      <c r="M340" s="1418" t="str">
        <f>IFERROR(IF(VLOOKUP($A340,Industry!$A$4:$AE$442,M$1,0)=0,"",VLOOKUP($A340,Industry!$A$4:$AE$442,M$1,0)),"")</f>
        <v/>
      </c>
      <c r="N340" s="1418" t="str">
        <f>IFERROR(IF(VLOOKUP($A340,Industry!$A$4:$AE$442,N$1,0)=0,"",VLOOKUP($A340,Industry!$A$4:$AE$442,N$1,0)),"")</f>
        <v/>
      </c>
      <c r="O340" s="1418" t="str">
        <f>IFERROR(IF(VLOOKUP($A340,Industry!$A$4:$AE$442,O$1,0)=0,"",VLOOKUP($A340,Industry!$A$4:$AE$442,O$1,0)),"")</f>
        <v/>
      </c>
      <c r="P340" s="1418" t="str">
        <f>IFERROR(IF(VLOOKUP($A340,Industry!$A$4:$AE$442,P$1,0)=0,"",VLOOKUP($A340,Industry!$A$4:$AE$442,P$1,0)),"")</f>
        <v/>
      </c>
      <c r="Q340" s="1418" t="str">
        <f>IFERROR(IF(VLOOKUP($A340,Industry!$A$4:$AE$442,Q$1,0)=0,"",VLOOKUP($A340,Industry!$A$4:$AE$442,Q$1,0)),"")</f>
        <v/>
      </c>
    </row>
    <row r="341" spans="1:17">
      <c r="A341" s="22" t="s">
        <v>2238</v>
      </c>
      <c r="B341" s="1290" t="s">
        <v>1080</v>
      </c>
      <c r="C341" s="1420" t="str">
        <f>IFERROR(IF(VLOOKUP($A341,Industry!$A$4:$AE$442,C$1,0)=0,"",VLOOKUP($A341,Industry!$A$4:$AE$442,C$1,0)),"")</f>
        <v>ktoe</v>
      </c>
      <c r="D341" s="1418" t="str">
        <f>IFERROR(IF(VLOOKUP($A341,Industry!$A$4:$AE$442,D$1,0)=0,"",VLOOKUP($A341,Industry!$A$4:$AE$442,D$1,0)),"")</f>
        <v/>
      </c>
      <c r="E341" s="1418" t="str">
        <f>IFERROR(IF(VLOOKUP($A341,Industry!$A$4:$AE$442,E$1,0)=0,"",VLOOKUP($A341,Industry!$A$4:$AE$442,E$1,0)),"")</f>
        <v/>
      </c>
      <c r="F341" s="1418" t="str">
        <f>IFERROR(IF(VLOOKUP($A341,Industry!$A$4:$AE$442,F$1,0)=0,"",VLOOKUP($A341,Industry!$A$4:$AE$442,F$1,0)),"")</f>
        <v/>
      </c>
      <c r="G341" s="1418" t="str">
        <f>IFERROR(IF(VLOOKUP($A341,Industry!$A$4:$AE$442,G$1,0)=0,"",VLOOKUP($A341,Industry!$A$4:$AE$442,G$1,0)),"")</f>
        <v/>
      </c>
      <c r="H341" s="1418" t="str">
        <f>IFERROR(IF(VLOOKUP($A341,Industry!$A$4:$AE$442,H$1,0)=0,"",VLOOKUP($A341,Industry!$A$4:$AE$442,H$1,0)),"")</f>
        <v/>
      </c>
      <c r="I341" s="1418" t="str">
        <f>IFERROR(IF(VLOOKUP($A341,Industry!$A$4:$AE$442,I$1,0)=0,"",VLOOKUP($A341,Industry!$A$4:$AE$442,I$1,0)),"")</f>
        <v/>
      </c>
      <c r="J341" s="1418" t="str">
        <f>IFERROR(IF(VLOOKUP($A341,Industry!$A$4:$AE$442,J$1,0)=0,"",VLOOKUP($A341,Industry!$A$4:$AE$442,J$1,0)),"")</f>
        <v/>
      </c>
      <c r="K341" s="1418" t="str">
        <f>IFERROR(IF(VLOOKUP($A341,Industry!$A$4:$AE$442,K$1,0)=0,"",VLOOKUP($A341,Industry!$A$4:$AE$442,K$1,0)),"")</f>
        <v/>
      </c>
      <c r="L341" s="1418" t="str">
        <f>IFERROR(IF(VLOOKUP($A341,Industry!$A$4:$AE$442,L$1,0)=0,"",VLOOKUP($A341,Industry!$A$4:$AE$442,L$1,0)),"")</f>
        <v/>
      </c>
      <c r="M341" s="1418" t="str">
        <f>IFERROR(IF(VLOOKUP($A341,Industry!$A$4:$AE$442,M$1,0)=0,"",VLOOKUP($A341,Industry!$A$4:$AE$442,M$1,0)),"")</f>
        <v/>
      </c>
      <c r="N341" s="1418" t="str">
        <f>IFERROR(IF(VLOOKUP($A341,Industry!$A$4:$AE$442,N$1,0)=0,"",VLOOKUP($A341,Industry!$A$4:$AE$442,N$1,0)),"")</f>
        <v/>
      </c>
      <c r="O341" s="1418" t="str">
        <f>IFERROR(IF(VLOOKUP($A341,Industry!$A$4:$AE$442,O$1,0)=0,"",VLOOKUP($A341,Industry!$A$4:$AE$442,O$1,0)),"")</f>
        <v/>
      </c>
      <c r="P341" s="1418" t="str">
        <f>IFERROR(IF(VLOOKUP($A341,Industry!$A$4:$AE$442,P$1,0)=0,"",VLOOKUP($A341,Industry!$A$4:$AE$442,P$1,0)),"")</f>
        <v/>
      </c>
      <c r="Q341" s="1418" t="str">
        <f>IFERROR(IF(VLOOKUP($A341,Industry!$A$4:$AE$442,Q$1,0)=0,"",VLOOKUP($A341,Industry!$A$4:$AE$442,Q$1,0)),"")</f>
        <v/>
      </c>
    </row>
    <row r="342" spans="1:17">
      <c r="A342" s="2" t="s">
        <v>2247</v>
      </c>
      <c r="B342" s="1290" t="s">
        <v>1080</v>
      </c>
      <c r="C342" s="1420" t="str">
        <f>IFERROR(IF(VLOOKUP($A342,Industry!$A$4:$AE$442,C$1,0)=0,"",VLOOKUP($A342,Industry!$A$4:$AE$442,C$1,0)),"")</f>
        <v>ktoe</v>
      </c>
      <c r="D342" s="1418" t="str">
        <f>IFERROR(IF(VLOOKUP($A342,Industry!$A$4:$AE$442,D$1,0)=0,"",VLOOKUP($A342,Industry!$A$4:$AE$442,D$1,0)),"")</f>
        <v/>
      </c>
      <c r="E342" s="1418" t="str">
        <f>IFERROR(IF(VLOOKUP($A342,Industry!$A$4:$AE$442,E$1,0)=0,"",VLOOKUP($A342,Industry!$A$4:$AE$442,E$1,0)),"")</f>
        <v/>
      </c>
      <c r="F342" s="1418" t="str">
        <f>IFERROR(IF(VLOOKUP($A342,Industry!$A$4:$AE$442,F$1,0)=0,"",VLOOKUP($A342,Industry!$A$4:$AE$442,F$1,0)),"")</f>
        <v/>
      </c>
      <c r="G342" s="1418" t="str">
        <f>IFERROR(IF(VLOOKUP($A342,Industry!$A$4:$AE$442,G$1,0)=0,"",VLOOKUP($A342,Industry!$A$4:$AE$442,G$1,0)),"")</f>
        <v/>
      </c>
      <c r="H342" s="1418" t="str">
        <f>IFERROR(IF(VLOOKUP($A342,Industry!$A$4:$AE$442,H$1,0)=0,"",VLOOKUP($A342,Industry!$A$4:$AE$442,H$1,0)),"")</f>
        <v/>
      </c>
      <c r="I342" s="1418" t="str">
        <f>IFERROR(IF(VLOOKUP($A342,Industry!$A$4:$AE$442,I$1,0)=0,"",VLOOKUP($A342,Industry!$A$4:$AE$442,I$1,0)),"")</f>
        <v/>
      </c>
      <c r="J342" s="1418" t="str">
        <f>IFERROR(IF(VLOOKUP($A342,Industry!$A$4:$AE$442,J$1,0)=0,"",VLOOKUP($A342,Industry!$A$4:$AE$442,J$1,0)),"")</f>
        <v/>
      </c>
      <c r="K342" s="1418" t="str">
        <f>IFERROR(IF(VLOOKUP($A342,Industry!$A$4:$AE$442,K$1,0)=0,"",VLOOKUP($A342,Industry!$A$4:$AE$442,K$1,0)),"")</f>
        <v/>
      </c>
      <c r="L342" s="1418" t="str">
        <f>IFERROR(IF(VLOOKUP($A342,Industry!$A$4:$AE$442,L$1,0)=0,"",VLOOKUP($A342,Industry!$A$4:$AE$442,L$1,0)),"")</f>
        <v/>
      </c>
      <c r="M342" s="1418" t="str">
        <f>IFERROR(IF(VLOOKUP($A342,Industry!$A$4:$AE$442,M$1,0)=0,"",VLOOKUP($A342,Industry!$A$4:$AE$442,M$1,0)),"")</f>
        <v/>
      </c>
      <c r="N342" s="1418" t="str">
        <f>IFERROR(IF(VLOOKUP($A342,Industry!$A$4:$AE$442,N$1,0)=0,"",VLOOKUP($A342,Industry!$A$4:$AE$442,N$1,0)),"")</f>
        <v/>
      </c>
      <c r="O342" s="1418" t="str">
        <f>IFERROR(IF(VLOOKUP($A342,Industry!$A$4:$AE$442,O$1,0)=0,"",VLOOKUP($A342,Industry!$A$4:$AE$442,O$1,0)),"")</f>
        <v/>
      </c>
      <c r="P342" s="1418" t="str">
        <f>IFERROR(IF(VLOOKUP($A342,Industry!$A$4:$AE$442,P$1,0)=0,"",VLOOKUP($A342,Industry!$A$4:$AE$442,P$1,0)),"")</f>
        <v/>
      </c>
      <c r="Q342" s="1418" t="str">
        <f>IFERROR(IF(VLOOKUP($A342,Industry!$A$4:$AE$442,Q$1,0)=0,"",VLOOKUP($A342,Industry!$A$4:$AE$442,Q$1,0)),"")</f>
        <v/>
      </c>
    </row>
    <row r="343" spans="1:17">
      <c r="A343" s="11" t="s">
        <v>2248</v>
      </c>
      <c r="B343" s="1290" t="s">
        <v>1080</v>
      </c>
      <c r="C343" s="1420" t="str">
        <f>IFERROR(IF(VLOOKUP($A343,Industry!$A$4:$AE$442,C$1,0)=0,"",VLOOKUP($A343,Industry!$A$4:$AE$442,C$1,0)),"")</f>
        <v>ktoe</v>
      </c>
      <c r="D343" s="1418" t="str">
        <f>IFERROR(IF(VLOOKUP($A343,Industry!$A$4:$AE$442,D$1,0)=0,"",VLOOKUP($A343,Industry!$A$4:$AE$442,D$1,0)),"")</f>
        <v/>
      </c>
      <c r="E343" s="1418" t="str">
        <f>IFERROR(IF(VLOOKUP($A343,Industry!$A$4:$AE$442,E$1,0)=0,"",VLOOKUP($A343,Industry!$A$4:$AE$442,E$1,0)),"")</f>
        <v/>
      </c>
      <c r="F343" s="1418" t="str">
        <f>IFERROR(IF(VLOOKUP($A343,Industry!$A$4:$AE$442,F$1,0)=0,"",VLOOKUP($A343,Industry!$A$4:$AE$442,F$1,0)),"")</f>
        <v/>
      </c>
      <c r="G343" s="1418" t="str">
        <f>IFERROR(IF(VLOOKUP($A343,Industry!$A$4:$AE$442,G$1,0)=0,"",VLOOKUP($A343,Industry!$A$4:$AE$442,G$1,0)),"")</f>
        <v/>
      </c>
      <c r="H343" s="1418" t="str">
        <f>IFERROR(IF(VLOOKUP($A343,Industry!$A$4:$AE$442,H$1,0)=0,"",VLOOKUP($A343,Industry!$A$4:$AE$442,H$1,0)),"")</f>
        <v/>
      </c>
      <c r="I343" s="1418" t="str">
        <f>IFERROR(IF(VLOOKUP($A343,Industry!$A$4:$AE$442,I$1,0)=0,"",VLOOKUP($A343,Industry!$A$4:$AE$442,I$1,0)),"")</f>
        <v/>
      </c>
      <c r="J343" s="1418" t="str">
        <f>IFERROR(IF(VLOOKUP($A343,Industry!$A$4:$AE$442,J$1,0)=0,"",VLOOKUP($A343,Industry!$A$4:$AE$442,J$1,0)),"")</f>
        <v/>
      </c>
      <c r="K343" s="1418" t="str">
        <f>IFERROR(IF(VLOOKUP($A343,Industry!$A$4:$AE$442,K$1,0)=0,"",VLOOKUP($A343,Industry!$A$4:$AE$442,K$1,0)),"")</f>
        <v/>
      </c>
      <c r="L343" s="1418" t="str">
        <f>IFERROR(IF(VLOOKUP($A343,Industry!$A$4:$AE$442,L$1,0)=0,"",VLOOKUP($A343,Industry!$A$4:$AE$442,L$1,0)),"")</f>
        <v/>
      </c>
      <c r="M343" s="1418" t="str">
        <f>IFERROR(IF(VLOOKUP($A343,Industry!$A$4:$AE$442,M$1,0)=0,"",VLOOKUP($A343,Industry!$A$4:$AE$442,M$1,0)),"")</f>
        <v/>
      </c>
      <c r="N343" s="1418" t="str">
        <f>IFERROR(IF(VLOOKUP($A343,Industry!$A$4:$AE$442,N$1,0)=0,"",VLOOKUP($A343,Industry!$A$4:$AE$442,N$1,0)),"")</f>
        <v/>
      </c>
      <c r="O343" s="1418" t="str">
        <f>IFERROR(IF(VLOOKUP($A343,Industry!$A$4:$AE$442,O$1,0)=0,"",VLOOKUP($A343,Industry!$A$4:$AE$442,O$1,0)),"")</f>
        <v/>
      </c>
      <c r="P343" s="1418" t="str">
        <f>IFERROR(IF(VLOOKUP($A343,Industry!$A$4:$AE$442,P$1,0)=0,"",VLOOKUP($A343,Industry!$A$4:$AE$442,P$1,0)),"")</f>
        <v/>
      </c>
      <c r="Q343" s="1418" t="str">
        <f>IFERROR(IF(VLOOKUP($A343,Industry!$A$4:$AE$442,Q$1,0)=0,"",VLOOKUP($A343,Industry!$A$4:$AE$442,Q$1,0)),"")</f>
        <v/>
      </c>
    </row>
    <row r="344" spans="1:17">
      <c r="A344" s="11" t="s">
        <v>2249</v>
      </c>
      <c r="B344" s="1290" t="s">
        <v>1080</v>
      </c>
      <c r="C344" s="1420" t="str">
        <f>IFERROR(IF(VLOOKUP($A344,Industry!$A$4:$AE$442,C$1,0)=0,"",VLOOKUP($A344,Industry!$A$4:$AE$442,C$1,0)),"")</f>
        <v>ktoe</v>
      </c>
      <c r="D344" s="1418" t="str">
        <f>IFERROR(IF(VLOOKUP($A344,Industry!$A$4:$AE$442,D$1,0)=0,"",VLOOKUP($A344,Industry!$A$4:$AE$442,D$1,0)),"")</f>
        <v/>
      </c>
      <c r="E344" s="1418" t="str">
        <f>IFERROR(IF(VLOOKUP($A344,Industry!$A$4:$AE$442,E$1,0)=0,"",VLOOKUP($A344,Industry!$A$4:$AE$442,E$1,0)),"")</f>
        <v/>
      </c>
      <c r="F344" s="1418" t="str">
        <f>IFERROR(IF(VLOOKUP($A344,Industry!$A$4:$AE$442,F$1,0)=0,"",VLOOKUP($A344,Industry!$A$4:$AE$442,F$1,0)),"")</f>
        <v/>
      </c>
      <c r="G344" s="1418" t="str">
        <f>IFERROR(IF(VLOOKUP($A344,Industry!$A$4:$AE$442,G$1,0)=0,"",VLOOKUP($A344,Industry!$A$4:$AE$442,G$1,0)),"")</f>
        <v/>
      </c>
      <c r="H344" s="1418" t="str">
        <f>IFERROR(IF(VLOOKUP($A344,Industry!$A$4:$AE$442,H$1,0)=0,"",VLOOKUP($A344,Industry!$A$4:$AE$442,H$1,0)),"")</f>
        <v/>
      </c>
      <c r="I344" s="1418" t="str">
        <f>IFERROR(IF(VLOOKUP($A344,Industry!$A$4:$AE$442,I$1,0)=0,"",VLOOKUP($A344,Industry!$A$4:$AE$442,I$1,0)),"")</f>
        <v/>
      </c>
      <c r="J344" s="1418" t="str">
        <f>IFERROR(IF(VLOOKUP($A344,Industry!$A$4:$AE$442,J$1,0)=0,"",VLOOKUP($A344,Industry!$A$4:$AE$442,J$1,0)),"")</f>
        <v/>
      </c>
      <c r="K344" s="1418" t="str">
        <f>IFERROR(IF(VLOOKUP($A344,Industry!$A$4:$AE$442,K$1,0)=0,"",VLOOKUP($A344,Industry!$A$4:$AE$442,K$1,0)),"")</f>
        <v/>
      </c>
      <c r="L344" s="1418" t="str">
        <f>IFERROR(IF(VLOOKUP($A344,Industry!$A$4:$AE$442,L$1,0)=0,"",VLOOKUP($A344,Industry!$A$4:$AE$442,L$1,0)),"")</f>
        <v/>
      </c>
      <c r="M344" s="1418" t="str">
        <f>IFERROR(IF(VLOOKUP($A344,Industry!$A$4:$AE$442,M$1,0)=0,"",VLOOKUP($A344,Industry!$A$4:$AE$442,M$1,0)),"")</f>
        <v/>
      </c>
      <c r="N344" s="1418" t="str">
        <f>IFERROR(IF(VLOOKUP($A344,Industry!$A$4:$AE$442,N$1,0)=0,"",VLOOKUP($A344,Industry!$A$4:$AE$442,N$1,0)),"")</f>
        <v/>
      </c>
      <c r="O344" s="1418" t="str">
        <f>IFERROR(IF(VLOOKUP($A344,Industry!$A$4:$AE$442,O$1,0)=0,"",VLOOKUP($A344,Industry!$A$4:$AE$442,O$1,0)),"")</f>
        <v/>
      </c>
      <c r="P344" s="1418" t="str">
        <f>IFERROR(IF(VLOOKUP($A344,Industry!$A$4:$AE$442,P$1,0)=0,"",VLOOKUP($A344,Industry!$A$4:$AE$442,P$1,0)),"")</f>
        <v/>
      </c>
      <c r="Q344" s="1418" t="str">
        <f>IFERROR(IF(VLOOKUP($A344,Industry!$A$4:$AE$442,Q$1,0)=0,"",VLOOKUP($A344,Industry!$A$4:$AE$442,Q$1,0)),"")</f>
        <v/>
      </c>
    </row>
    <row r="345" spans="1:17">
      <c r="A345" s="11" t="s">
        <v>2250</v>
      </c>
      <c r="B345" s="1290" t="s">
        <v>1080</v>
      </c>
      <c r="C345" s="1420" t="str">
        <f>IFERROR(IF(VLOOKUP($A345,Industry!$A$4:$AE$442,C$1,0)=0,"",VLOOKUP($A345,Industry!$A$4:$AE$442,C$1,0)),"")</f>
        <v>ktoe</v>
      </c>
      <c r="D345" s="1418" t="str">
        <f>IFERROR(IF(VLOOKUP($A345,Industry!$A$4:$AE$442,D$1,0)=0,"",VLOOKUP($A345,Industry!$A$4:$AE$442,D$1,0)),"")</f>
        <v/>
      </c>
      <c r="E345" s="1418" t="str">
        <f>IFERROR(IF(VLOOKUP($A345,Industry!$A$4:$AE$442,E$1,0)=0,"",VLOOKUP($A345,Industry!$A$4:$AE$442,E$1,0)),"")</f>
        <v/>
      </c>
      <c r="F345" s="1418" t="str">
        <f>IFERROR(IF(VLOOKUP($A345,Industry!$A$4:$AE$442,F$1,0)=0,"",VLOOKUP($A345,Industry!$A$4:$AE$442,F$1,0)),"")</f>
        <v/>
      </c>
      <c r="G345" s="1418" t="str">
        <f>IFERROR(IF(VLOOKUP($A345,Industry!$A$4:$AE$442,G$1,0)=0,"",VLOOKUP($A345,Industry!$A$4:$AE$442,G$1,0)),"")</f>
        <v/>
      </c>
      <c r="H345" s="1418" t="str">
        <f>IFERROR(IF(VLOOKUP($A345,Industry!$A$4:$AE$442,H$1,0)=0,"",VLOOKUP($A345,Industry!$A$4:$AE$442,H$1,0)),"")</f>
        <v/>
      </c>
      <c r="I345" s="1418" t="str">
        <f>IFERROR(IF(VLOOKUP($A345,Industry!$A$4:$AE$442,I$1,0)=0,"",VLOOKUP($A345,Industry!$A$4:$AE$442,I$1,0)),"")</f>
        <v/>
      </c>
      <c r="J345" s="1418" t="str">
        <f>IFERROR(IF(VLOOKUP($A345,Industry!$A$4:$AE$442,J$1,0)=0,"",VLOOKUP($A345,Industry!$A$4:$AE$442,J$1,0)),"")</f>
        <v/>
      </c>
      <c r="K345" s="1418" t="str">
        <f>IFERROR(IF(VLOOKUP($A345,Industry!$A$4:$AE$442,K$1,0)=0,"",VLOOKUP($A345,Industry!$A$4:$AE$442,K$1,0)),"")</f>
        <v/>
      </c>
      <c r="L345" s="1418" t="str">
        <f>IFERROR(IF(VLOOKUP($A345,Industry!$A$4:$AE$442,L$1,0)=0,"",VLOOKUP($A345,Industry!$A$4:$AE$442,L$1,0)),"")</f>
        <v/>
      </c>
      <c r="M345" s="1418" t="str">
        <f>IFERROR(IF(VLOOKUP($A345,Industry!$A$4:$AE$442,M$1,0)=0,"",VLOOKUP($A345,Industry!$A$4:$AE$442,M$1,0)),"")</f>
        <v/>
      </c>
      <c r="N345" s="1418" t="str">
        <f>IFERROR(IF(VLOOKUP($A345,Industry!$A$4:$AE$442,N$1,0)=0,"",VLOOKUP($A345,Industry!$A$4:$AE$442,N$1,0)),"")</f>
        <v/>
      </c>
      <c r="O345" s="1418" t="str">
        <f>IFERROR(IF(VLOOKUP($A345,Industry!$A$4:$AE$442,O$1,0)=0,"",VLOOKUP($A345,Industry!$A$4:$AE$442,O$1,0)),"")</f>
        <v/>
      </c>
      <c r="P345" s="1418" t="str">
        <f>IFERROR(IF(VLOOKUP($A345,Industry!$A$4:$AE$442,P$1,0)=0,"",VLOOKUP($A345,Industry!$A$4:$AE$442,P$1,0)),"")</f>
        <v/>
      </c>
      <c r="Q345" s="1418" t="str">
        <f>IFERROR(IF(VLOOKUP($A345,Industry!$A$4:$AE$442,Q$1,0)=0,"",VLOOKUP($A345,Industry!$A$4:$AE$442,Q$1,0)),"")</f>
        <v/>
      </c>
    </row>
    <row r="346" spans="1:17">
      <c r="A346" s="11" t="s">
        <v>2251</v>
      </c>
      <c r="B346" s="1290" t="s">
        <v>1080</v>
      </c>
      <c r="C346" s="1420" t="str">
        <f>IFERROR(IF(VLOOKUP($A346,Industry!$A$4:$AE$442,C$1,0)=0,"",VLOOKUP($A346,Industry!$A$4:$AE$442,C$1,0)),"")</f>
        <v>ktoe</v>
      </c>
      <c r="D346" s="1418" t="str">
        <f>IFERROR(IF(VLOOKUP($A346,Industry!$A$4:$AE$442,D$1,0)=0,"",VLOOKUP($A346,Industry!$A$4:$AE$442,D$1,0)),"")</f>
        <v/>
      </c>
      <c r="E346" s="1418" t="str">
        <f>IFERROR(IF(VLOOKUP($A346,Industry!$A$4:$AE$442,E$1,0)=0,"",VLOOKUP($A346,Industry!$A$4:$AE$442,E$1,0)),"")</f>
        <v/>
      </c>
      <c r="F346" s="1418" t="str">
        <f>IFERROR(IF(VLOOKUP($A346,Industry!$A$4:$AE$442,F$1,0)=0,"",VLOOKUP($A346,Industry!$A$4:$AE$442,F$1,0)),"")</f>
        <v/>
      </c>
      <c r="G346" s="1418" t="str">
        <f>IFERROR(IF(VLOOKUP($A346,Industry!$A$4:$AE$442,G$1,0)=0,"",VLOOKUP($A346,Industry!$A$4:$AE$442,G$1,0)),"")</f>
        <v/>
      </c>
      <c r="H346" s="1418" t="str">
        <f>IFERROR(IF(VLOOKUP($A346,Industry!$A$4:$AE$442,H$1,0)=0,"",VLOOKUP($A346,Industry!$A$4:$AE$442,H$1,0)),"")</f>
        <v/>
      </c>
      <c r="I346" s="1418" t="str">
        <f>IFERROR(IF(VLOOKUP($A346,Industry!$A$4:$AE$442,I$1,0)=0,"",VLOOKUP($A346,Industry!$A$4:$AE$442,I$1,0)),"")</f>
        <v/>
      </c>
      <c r="J346" s="1418" t="str">
        <f>IFERROR(IF(VLOOKUP($A346,Industry!$A$4:$AE$442,J$1,0)=0,"",VLOOKUP($A346,Industry!$A$4:$AE$442,J$1,0)),"")</f>
        <v/>
      </c>
      <c r="K346" s="1418" t="str">
        <f>IFERROR(IF(VLOOKUP($A346,Industry!$A$4:$AE$442,K$1,0)=0,"",VLOOKUP($A346,Industry!$A$4:$AE$442,K$1,0)),"")</f>
        <v/>
      </c>
      <c r="L346" s="1418" t="str">
        <f>IFERROR(IF(VLOOKUP($A346,Industry!$A$4:$AE$442,L$1,0)=0,"",VLOOKUP($A346,Industry!$A$4:$AE$442,L$1,0)),"")</f>
        <v/>
      </c>
      <c r="M346" s="1418" t="str">
        <f>IFERROR(IF(VLOOKUP($A346,Industry!$A$4:$AE$442,M$1,0)=0,"",VLOOKUP($A346,Industry!$A$4:$AE$442,M$1,0)),"")</f>
        <v/>
      </c>
      <c r="N346" s="1418" t="str">
        <f>IFERROR(IF(VLOOKUP($A346,Industry!$A$4:$AE$442,N$1,0)=0,"",VLOOKUP($A346,Industry!$A$4:$AE$442,N$1,0)),"")</f>
        <v/>
      </c>
      <c r="O346" s="1418" t="str">
        <f>IFERROR(IF(VLOOKUP($A346,Industry!$A$4:$AE$442,O$1,0)=0,"",VLOOKUP($A346,Industry!$A$4:$AE$442,O$1,0)),"")</f>
        <v/>
      </c>
      <c r="P346" s="1418" t="str">
        <f>IFERROR(IF(VLOOKUP($A346,Industry!$A$4:$AE$442,P$1,0)=0,"",VLOOKUP($A346,Industry!$A$4:$AE$442,P$1,0)),"")</f>
        <v/>
      </c>
      <c r="Q346" s="1418" t="str">
        <f>IFERROR(IF(VLOOKUP($A346,Industry!$A$4:$AE$442,Q$1,0)=0,"",VLOOKUP($A346,Industry!$A$4:$AE$442,Q$1,0)),"")</f>
        <v/>
      </c>
    </row>
    <row r="347" spans="1:17">
      <c r="A347" s="11" t="s">
        <v>2252</v>
      </c>
      <c r="B347" s="1290" t="s">
        <v>1080</v>
      </c>
      <c r="C347" s="1420" t="str">
        <f>IFERROR(IF(VLOOKUP($A347,Industry!$A$4:$AE$442,C$1,0)=0,"",VLOOKUP($A347,Industry!$A$4:$AE$442,C$1,0)),"")</f>
        <v>ktoe</v>
      </c>
      <c r="D347" s="1418" t="str">
        <f>IFERROR(IF(VLOOKUP($A347,Industry!$A$4:$AE$442,D$1,0)=0,"",VLOOKUP($A347,Industry!$A$4:$AE$442,D$1,0)),"")</f>
        <v/>
      </c>
      <c r="E347" s="1418" t="str">
        <f>IFERROR(IF(VLOOKUP($A347,Industry!$A$4:$AE$442,E$1,0)=0,"",VLOOKUP($A347,Industry!$A$4:$AE$442,E$1,0)),"")</f>
        <v/>
      </c>
      <c r="F347" s="1418" t="str">
        <f>IFERROR(IF(VLOOKUP($A347,Industry!$A$4:$AE$442,F$1,0)=0,"",VLOOKUP($A347,Industry!$A$4:$AE$442,F$1,0)),"")</f>
        <v/>
      </c>
      <c r="G347" s="1418" t="str">
        <f>IFERROR(IF(VLOOKUP($A347,Industry!$A$4:$AE$442,G$1,0)=0,"",VLOOKUP($A347,Industry!$A$4:$AE$442,G$1,0)),"")</f>
        <v/>
      </c>
      <c r="H347" s="1418" t="str">
        <f>IFERROR(IF(VLOOKUP($A347,Industry!$A$4:$AE$442,H$1,0)=0,"",VLOOKUP($A347,Industry!$A$4:$AE$442,H$1,0)),"")</f>
        <v/>
      </c>
      <c r="I347" s="1418" t="str">
        <f>IFERROR(IF(VLOOKUP($A347,Industry!$A$4:$AE$442,I$1,0)=0,"",VLOOKUP($A347,Industry!$A$4:$AE$442,I$1,0)),"")</f>
        <v/>
      </c>
      <c r="J347" s="1418" t="str">
        <f>IFERROR(IF(VLOOKUP($A347,Industry!$A$4:$AE$442,J$1,0)=0,"",VLOOKUP($A347,Industry!$A$4:$AE$442,J$1,0)),"")</f>
        <v/>
      </c>
      <c r="K347" s="1418" t="str">
        <f>IFERROR(IF(VLOOKUP($A347,Industry!$A$4:$AE$442,K$1,0)=0,"",VLOOKUP($A347,Industry!$A$4:$AE$442,K$1,0)),"")</f>
        <v/>
      </c>
      <c r="L347" s="1418" t="str">
        <f>IFERROR(IF(VLOOKUP($A347,Industry!$A$4:$AE$442,L$1,0)=0,"",VLOOKUP($A347,Industry!$A$4:$AE$442,L$1,0)),"")</f>
        <v/>
      </c>
      <c r="M347" s="1418" t="str">
        <f>IFERROR(IF(VLOOKUP($A347,Industry!$A$4:$AE$442,M$1,0)=0,"",VLOOKUP($A347,Industry!$A$4:$AE$442,M$1,0)),"")</f>
        <v/>
      </c>
      <c r="N347" s="1418" t="str">
        <f>IFERROR(IF(VLOOKUP($A347,Industry!$A$4:$AE$442,N$1,0)=0,"",VLOOKUP($A347,Industry!$A$4:$AE$442,N$1,0)),"")</f>
        <v/>
      </c>
      <c r="O347" s="1418" t="str">
        <f>IFERROR(IF(VLOOKUP($A347,Industry!$A$4:$AE$442,O$1,0)=0,"",VLOOKUP($A347,Industry!$A$4:$AE$442,O$1,0)),"")</f>
        <v/>
      </c>
      <c r="P347" s="1418" t="str">
        <f>IFERROR(IF(VLOOKUP($A347,Industry!$A$4:$AE$442,P$1,0)=0,"",VLOOKUP($A347,Industry!$A$4:$AE$442,P$1,0)),"")</f>
        <v/>
      </c>
      <c r="Q347" s="1418" t="str">
        <f>IFERROR(IF(VLOOKUP($A347,Industry!$A$4:$AE$442,Q$1,0)=0,"",VLOOKUP($A347,Industry!$A$4:$AE$442,Q$1,0)),"")</f>
        <v/>
      </c>
    </row>
    <row r="348" spans="1:17">
      <c r="A348" s="2" t="s">
        <v>2253</v>
      </c>
      <c r="B348" s="1290" t="s">
        <v>1080</v>
      </c>
      <c r="C348" s="1420" t="str">
        <f>IFERROR(IF(VLOOKUP($A348,Industry!$A$4:$AE$442,C$1,0)=0,"",VLOOKUP($A348,Industry!$A$4:$AE$442,C$1,0)),"")</f>
        <v>ktoe</v>
      </c>
      <c r="D348" s="1418" t="str">
        <f>IFERROR(IF(VLOOKUP($A348,Industry!$A$4:$AE$442,D$1,0)=0,"",VLOOKUP($A348,Industry!$A$4:$AE$442,D$1,0)),"")</f>
        <v/>
      </c>
      <c r="E348" s="1418" t="str">
        <f>IFERROR(IF(VLOOKUP($A348,Industry!$A$4:$AE$442,E$1,0)=0,"",VLOOKUP($A348,Industry!$A$4:$AE$442,E$1,0)),"")</f>
        <v/>
      </c>
      <c r="F348" s="1418" t="str">
        <f>IFERROR(IF(VLOOKUP($A348,Industry!$A$4:$AE$442,F$1,0)=0,"",VLOOKUP($A348,Industry!$A$4:$AE$442,F$1,0)),"")</f>
        <v/>
      </c>
      <c r="G348" s="1418" t="str">
        <f>IFERROR(IF(VLOOKUP($A348,Industry!$A$4:$AE$442,G$1,0)=0,"",VLOOKUP($A348,Industry!$A$4:$AE$442,G$1,0)),"")</f>
        <v/>
      </c>
      <c r="H348" s="1418" t="str">
        <f>IFERROR(IF(VLOOKUP($A348,Industry!$A$4:$AE$442,H$1,0)=0,"",VLOOKUP($A348,Industry!$A$4:$AE$442,H$1,0)),"")</f>
        <v/>
      </c>
      <c r="I348" s="1418" t="str">
        <f>IFERROR(IF(VLOOKUP($A348,Industry!$A$4:$AE$442,I$1,0)=0,"",VLOOKUP($A348,Industry!$A$4:$AE$442,I$1,0)),"")</f>
        <v/>
      </c>
      <c r="J348" s="1418" t="str">
        <f>IFERROR(IF(VLOOKUP($A348,Industry!$A$4:$AE$442,J$1,0)=0,"",VLOOKUP($A348,Industry!$A$4:$AE$442,J$1,0)),"")</f>
        <v/>
      </c>
      <c r="K348" s="1418" t="str">
        <f>IFERROR(IF(VLOOKUP($A348,Industry!$A$4:$AE$442,K$1,0)=0,"",VLOOKUP($A348,Industry!$A$4:$AE$442,K$1,0)),"")</f>
        <v/>
      </c>
      <c r="L348" s="1418" t="str">
        <f>IFERROR(IF(VLOOKUP($A348,Industry!$A$4:$AE$442,L$1,0)=0,"",VLOOKUP($A348,Industry!$A$4:$AE$442,L$1,0)),"")</f>
        <v/>
      </c>
      <c r="M348" s="1418" t="str">
        <f>IFERROR(IF(VLOOKUP($A348,Industry!$A$4:$AE$442,M$1,0)=0,"",VLOOKUP($A348,Industry!$A$4:$AE$442,M$1,0)),"")</f>
        <v/>
      </c>
      <c r="N348" s="1418" t="str">
        <f>IFERROR(IF(VLOOKUP($A348,Industry!$A$4:$AE$442,N$1,0)=0,"",VLOOKUP($A348,Industry!$A$4:$AE$442,N$1,0)),"")</f>
        <v/>
      </c>
      <c r="O348" s="1418" t="str">
        <f>IFERROR(IF(VLOOKUP($A348,Industry!$A$4:$AE$442,O$1,0)=0,"",VLOOKUP($A348,Industry!$A$4:$AE$442,O$1,0)),"")</f>
        <v/>
      </c>
      <c r="P348" s="1418" t="str">
        <f>IFERROR(IF(VLOOKUP($A348,Industry!$A$4:$AE$442,P$1,0)=0,"",VLOOKUP($A348,Industry!$A$4:$AE$442,P$1,0)),"")</f>
        <v/>
      </c>
      <c r="Q348" s="1418" t="str">
        <f>IFERROR(IF(VLOOKUP($A348,Industry!$A$4:$AE$442,Q$1,0)=0,"",VLOOKUP($A348,Industry!$A$4:$AE$442,Q$1,0)),"")</f>
        <v/>
      </c>
    </row>
    <row r="349" spans="1:17">
      <c r="A349" s="22" t="s">
        <v>2254</v>
      </c>
      <c r="B349" s="1290" t="s">
        <v>1080</v>
      </c>
      <c r="C349" s="1420" t="str">
        <f>IFERROR(IF(VLOOKUP($A349,Industry!$A$4:$AE$442,C$1,0)=0,"",VLOOKUP($A349,Industry!$A$4:$AE$442,C$1,0)),"")</f>
        <v>ktoe</v>
      </c>
      <c r="D349" s="1418" t="str">
        <f>IFERROR(IF(VLOOKUP($A349,Industry!$A$4:$AE$442,D$1,0)=0,"",VLOOKUP($A349,Industry!$A$4:$AE$442,D$1,0)),"")</f>
        <v/>
      </c>
      <c r="E349" s="1418" t="str">
        <f>IFERROR(IF(VLOOKUP($A349,Industry!$A$4:$AE$442,E$1,0)=0,"",VLOOKUP($A349,Industry!$A$4:$AE$442,E$1,0)),"")</f>
        <v/>
      </c>
      <c r="F349" s="1418" t="str">
        <f>IFERROR(IF(VLOOKUP($A349,Industry!$A$4:$AE$442,F$1,0)=0,"",VLOOKUP($A349,Industry!$A$4:$AE$442,F$1,0)),"")</f>
        <v/>
      </c>
      <c r="G349" s="1418" t="str">
        <f>IFERROR(IF(VLOOKUP($A349,Industry!$A$4:$AE$442,G$1,0)=0,"",VLOOKUP($A349,Industry!$A$4:$AE$442,G$1,0)),"")</f>
        <v/>
      </c>
      <c r="H349" s="1418" t="str">
        <f>IFERROR(IF(VLOOKUP($A349,Industry!$A$4:$AE$442,H$1,0)=0,"",VLOOKUP($A349,Industry!$A$4:$AE$442,H$1,0)),"")</f>
        <v/>
      </c>
      <c r="I349" s="1418" t="str">
        <f>IFERROR(IF(VLOOKUP($A349,Industry!$A$4:$AE$442,I$1,0)=0,"",VLOOKUP($A349,Industry!$A$4:$AE$442,I$1,0)),"")</f>
        <v/>
      </c>
      <c r="J349" s="1418" t="str">
        <f>IFERROR(IF(VLOOKUP($A349,Industry!$A$4:$AE$442,J$1,0)=0,"",VLOOKUP($A349,Industry!$A$4:$AE$442,J$1,0)),"")</f>
        <v/>
      </c>
      <c r="K349" s="1418" t="str">
        <f>IFERROR(IF(VLOOKUP($A349,Industry!$A$4:$AE$442,K$1,0)=0,"",VLOOKUP($A349,Industry!$A$4:$AE$442,K$1,0)),"")</f>
        <v/>
      </c>
      <c r="L349" s="1418" t="str">
        <f>IFERROR(IF(VLOOKUP($A349,Industry!$A$4:$AE$442,L$1,0)=0,"",VLOOKUP($A349,Industry!$A$4:$AE$442,L$1,0)),"")</f>
        <v/>
      </c>
      <c r="M349" s="1418" t="str">
        <f>IFERROR(IF(VLOOKUP($A349,Industry!$A$4:$AE$442,M$1,0)=0,"",VLOOKUP($A349,Industry!$A$4:$AE$442,M$1,0)),"")</f>
        <v/>
      </c>
      <c r="N349" s="1418" t="str">
        <f>IFERROR(IF(VLOOKUP($A349,Industry!$A$4:$AE$442,N$1,0)=0,"",VLOOKUP($A349,Industry!$A$4:$AE$442,N$1,0)),"")</f>
        <v/>
      </c>
      <c r="O349" s="1418" t="str">
        <f>IFERROR(IF(VLOOKUP($A349,Industry!$A$4:$AE$442,O$1,0)=0,"",VLOOKUP($A349,Industry!$A$4:$AE$442,O$1,0)),"")</f>
        <v/>
      </c>
      <c r="P349" s="1418" t="str">
        <f>IFERROR(IF(VLOOKUP($A349,Industry!$A$4:$AE$442,P$1,0)=0,"",VLOOKUP($A349,Industry!$A$4:$AE$442,P$1,0)),"")</f>
        <v/>
      </c>
      <c r="Q349" s="1418" t="str">
        <f>IFERROR(IF(VLOOKUP($A349,Industry!$A$4:$AE$442,Q$1,0)=0,"",VLOOKUP($A349,Industry!$A$4:$AE$442,Q$1,0)),"")</f>
        <v/>
      </c>
    </row>
    <row r="350" spans="1:17">
      <c r="A350" s="2" t="s">
        <v>2263</v>
      </c>
      <c r="B350" s="1290" t="s">
        <v>1080</v>
      </c>
      <c r="C350" s="1420" t="str">
        <f>IFERROR(IF(VLOOKUP($A350,Industry!$A$4:$AE$442,C$1,0)=0,"",VLOOKUP($A350,Industry!$A$4:$AE$442,C$1,0)),"")</f>
        <v>ktoe</v>
      </c>
      <c r="D350" s="1418" t="str">
        <f>IFERROR(IF(VLOOKUP($A350,Industry!$A$4:$AE$442,D$1,0)=0,"",VLOOKUP($A350,Industry!$A$4:$AE$442,D$1,0)),"")</f>
        <v/>
      </c>
      <c r="E350" s="1418" t="str">
        <f>IFERROR(IF(VLOOKUP($A350,Industry!$A$4:$AE$442,E$1,0)=0,"",VLOOKUP($A350,Industry!$A$4:$AE$442,E$1,0)),"")</f>
        <v/>
      </c>
      <c r="F350" s="1418" t="str">
        <f>IFERROR(IF(VLOOKUP($A350,Industry!$A$4:$AE$442,F$1,0)=0,"",VLOOKUP($A350,Industry!$A$4:$AE$442,F$1,0)),"")</f>
        <v/>
      </c>
      <c r="G350" s="1418" t="str">
        <f>IFERROR(IF(VLOOKUP($A350,Industry!$A$4:$AE$442,G$1,0)=0,"",VLOOKUP($A350,Industry!$A$4:$AE$442,G$1,0)),"")</f>
        <v/>
      </c>
      <c r="H350" s="1418" t="str">
        <f>IFERROR(IF(VLOOKUP($A350,Industry!$A$4:$AE$442,H$1,0)=0,"",VLOOKUP($A350,Industry!$A$4:$AE$442,H$1,0)),"")</f>
        <v/>
      </c>
      <c r="I350" s="1418" t="str">
        <f>IFERROR(IF(VLOOKUP($A350,Industry!$A$4:$AE$442,I$1,0)=0,"",VLOOKUP($A350,Industry!$A$4:$AE$442,I$1,0)),"")</f>
        <v/>
      </c>
      <c r="J350" s="1418" t="str">
        <f>IFERROR(IF(VLOOKUP($A350,Industry!$A$4:$AE$442,J$1,0)=0,"",VLOOKUP($A350,Industry!$A$4:$AE$442,J$1,0)),"")</f>
        <v/>
      </c>
      <c r="K350" s="1418" t="str">
        <f>IFERROR(IF(VLOOKUP($A350,Industry!$A$4:$AE$442,K$1,0)=0,"",VLOOKUP($A350,Industry!$A$4:$AE$442,K$1,0)),"")</f>
        <v/>
      </c>
      <c r="L350" s="1418" t="str">
        <f>IFERROR(IF(VLOOKUP($A350,Industry!$A$4:$AE$442,L$1,0)=0,"",VLOOKUP($A350,Industry!$A$4:$AE$442,L$1,0)),"")</f>
        <v/>
      </c>
      <c r="M350" s="1418" t="str">
        <f>IFERROR(IF(VLOOKUP($A350,Industry!$A$4:$AE$442,M$1,0)=0,"",VLOOKUP($A350,Industry!$A$4:$AE$442,M$1,0)),"")</f>
        <v/>
      </c>
      <c r="N350" s="1418" t="str">
        <f>IFERROR(IF(VLOOKUP($A350,Industry!$A$4:$AE$442,N$1,0)=0,"",VLOOKUP($A350,Industry!$A$4:$AE$442,N$1,0)),"")</f>
        <v/>
      </c>
      <c r="O350" s="1418" t="str">
        <f>IFERROR(IF(VLOOKUP($A350,Industry!$A$4:$AE$442,O$1,0)=0,"",VLOOKUP($A350,Industry!$A$4:$AE$442,O$1,0)),"")</f>
        <v/>
      </c>
      <c r="P350" s="1418" t="str">
        <f>IFERROR(IF(VLOOKUP($A350,Industry!$A$4:$AE$442,P$1,0)=0,"",VLOOKUP($A350,Industry!$A$4:$AE$442,P$1,0)),"")</f>
        <v/>
      </c>
      <c r="Q350" s="1418" t="str">
        <f>IFERROR(IF(VLOOKUP($A350,Industry!$A$4:$AE$442,Q$1,0)=0,"",VLOOKUP($A350,Industry!$A$4:$AE$442,Q$1,0)),"")</f>
        <v/>
      </c>
    </row>
    <row r="351" spans="1:17">
      <c r="A351" s="11" t="s">
        <v>2264</v>
      </c>
      <c r="B351" s="1290" t="s">
        <v>1080</v>
      </c>
      <c r="C351" s="1420" t="str">
        <f>IFERROR(IF(VLOOKUP($A351,Industry!$A$4:$AE$442,C$1,0)=0,"",VLOOKUP($A351,Industry!$A$4:$AE$442,C$1,0)),"")</f>
        <v>ktoe</v>
      </c>
      <c r="D351" s="1418" t="str">
        <f>IFERROR(IF(VLOOKUP($A351,Industry!$A$4:$AE$442,D$1,0)=0,"",VLOOKUP($A351,Industry!$A$4:$AE$442,D$1,0)),"")</f>
        <v/>
      </c>
      <c r="E351" s="1418" t="str">
        <f>IFERROR(IF(VLOOKUP($A351,Industry!$A$4:$AE$442,E$1,0)=0,"",VLOOKUP($A351,Industry!$A$4:$AE$442,E$1,0)),"")</f>
        <v/>
      </c>
      <c r="F351" s="1418" t="str">
        <f>IFERROR(IF(VLOOKUP($A351,Industry!$A$4:$AE$442,F$1,0)=0,"",VLOOKUP($A351,Industry!$A$4:$AE$442,F$1,0)),"")</f>
        <v/>
      </c>
      <c r="G351" s="1418" t="str">
        <f>IFERROR(IF(VLOOKUP($A351,Industry!$A$4:$AE$442,G$1,0)=0,"",VLOOKUP($A351,Industry!$A$4:$AE$442,G$1,0)),"")</f>
        <v/>
      </c>
      <c r="H351" s="1418" t="str">
        <f>IFERROR(IF(VLOOKUP($A351,Industry!$A$4:$AE$442,H$1,0)=0,"",VLOOKUP($A351,Industry!$A$4:$AE$442,H$1,0)),"")</f>
        <v/>
      </c>
      <c r="I351" s="1418" t="str">
        <f>IFERROR(IF(VLOOKUP($A351,Industry!$A$4:$AE$442,I$1,0)=0,"",VLOOKUP($A351,Industry!$A$4:$AE$442,I$1,0)),"")</f>
        <v/>
      </c>
      <c r="J351" s="1418" t="str">
        <f>IFERROR(IF(VLOOKUP($A351,Industry!$A$4:$AE$442,J$1,0)=0,"",VLOOKUP($A351,Industry!$A$4:$AE$442,J$1,0)),"")</f>
        <v/>
      </c>
      <c r="K351" s="1418" t="str">
        <f>IFERROR(IF(VLOOKUP($A351,Industry!$A$4:$AE$442,K$1,0)=0,"",VLOOKUP($A351,Industry!$A$4:$AE$442,K$1,0)),"")</f>
        <v/>
      </c>
      <c r="L351" s="1418" t="str">
        <f>IFERROR(IF(VLOOKUP($A351,Industry!$A$4:$AE$442,L$1,0)=0,"",VLOOKUP($A351,Industry!$A$4:$AE$442,L$1,0)),"")</f>
        <v/>
      </c>
      <c r="M351" s="1418" t="str">
        <f>IFERROR(IF(VLOOKUP($A351,Industry!$A$4:$AE$442,M$1,0)=0,"",VLOOKUP($A351,Industry!$A$4:$AE$442,M$1,0)),"")</f>
        <v/>
      </c>
      <c r="N351" s="1418" t="str">
        <f>IFERROR(IF(VLOOKUP($A351,Industry!$A$4:$AE$442,N$1,0)=0,"",VLOOKUP($A351,Industry!$A$4:$AE$442,N$1,0)),"")</f>
        <v/>
      </c>
      <c r="O351" s="1418" t="str">
        <f>IFERROR(IF(VLOOKUP($A351,Industry!$A$4:$AE$442,O$1,0)=0,"",VLOOKUP($A351,Industry!$A$4:$AE$442,O$1,0)),"")</f>
        <v/>
      </c>
      <c r="P351" s="1418" t="str">
        <f>IFERROR(IF(VLOOKUP($A351,Industry!$A$4:$AE$442,P$1,0)=0,"",VLOOKUP($A351,Industry!$A$4:$AE$442,P$1,0)),"")</f>
        <v/>
      </c>
      <c r="Q351" s="1418" t="str">
        <f>IFERROR(IF(VLOOKUP($A351,Industry!$A$4:$AE$442,Q$1,0)=0,"",VLOOKUP($A351,Industry!$A$4:$AE$442,Q$1,0)),"")</f>
        <v/>
      </c>
    </row>
    <row r="352" spans="1:17">
      <c r="A352" s="11" t="s">
        <v>2265</v>
      </c>
      <c r="B352" s="1290" t="s">
        <v>1080</v>
      </c>
      <c r="C352" s="1420" t="str">
        <f>IFERROR(IF(VLOOKUP($A352,Industry!$A$4:$AE$442,C$1,0)=0,"",VLOOKUP($A352,Industry!$A$4:$AE$442,C$1,0)),"")</f>
        <v>ktoe</v>
      </c>
      <c r="D352" s="1418" t="str">
        <f>IFERROR(IF(VLOOKUP($A352,Industry!$A$4:$AE$442,D$1,0)=0,"",VLOOKUP($A352,Industry!$A$4:$AE$442,D$1,0)),"")</f>
        <v/>
      </c>
      <c r="E352" s="1418" t="str">
        <f>IFERROR(IF(VLOOKUP($A352,Industry!$A$4:$AE$442,E$1,0)=0,"",VLOOKUP($A352,Industry!$A$4:$AE$442,E$1,0)),"")</f>
        <v/>
      </c>
      <c r="F352" s="1418" t="str">
        <f>IFERROR(IF(VLOOKUP($A352,Industry!$A$4:$AE$442,F$1,0)=0,"",VLOOKUP($A352,Industry!$A$4:$AE$442,F$1,0)),"")</f>
        <v/>
      </c>
      <c r="G352" s="1418" t="str">
        <f>IFERROR(IF(VLOOKUP($A352,Industry!$A$4:$AE$442,G$1,0)=0,"",VLOOKUP($A352,Industry!$A$4:$AE$442,G$1,0)),"")</f>
        <v/>
      </c>
      <c r="H352" s="1418" t="str">
        <f>IFERROR(IF(VLOOKUP($A352,Industry!$A$4:$AE$442,H$1,0)=0,"",VLOOKUP($A352,Industry!$A$4:$AE$442,H$1,0)),"")</f>
        <v/>
      </c>
      <c r="I352" s="1418" t="str">
        <f>IFERROR(IF(VLOOKUP($A352,Industry!$A$4:$AE$442,I$1,0)=0,"",VLOOKUP($A352,Industry!$A$4:$AE$442,I$1,0)),"")</f>
        <v/>
      </c>
      <c r="J352" s="1418" t="str">
        <f>IFERROR(IF(VLOOKUP($A352,Industry!$A$4:$AE$442,J$1,0)=0,"",VLOOKUP($A352,Industry!$A$4:$AE$442,J$1,0)),"")</f>
        <v/>
      </c>
      <c r="K352" s="1418" t="str">
        <f>IFERROR(IF(VLOOKUP($A352,Industry!$A$4:$AE$442,K$1,0)=0,"",VLOOKUP($A352,Industry!$A$4:$AE$442,K$1,0)),"")</f>
        <v/>
      </c>
      <c r="L352" s="1418" t="str">
        <f>IFERROR(IF(VLOOKUP($A352,Industry!$A$4:$AE$442,L$1,0)=0,"",VLOOKUP($A352,Industry!$A$4:$AE$442,L$1,0)),"")</f>
        <v/>
      </c>
      <c r="M352" s="1418" t="str">
        <f>IFERROR(IF(VLOOKUP($A352,Industry!$A$4:$AE$442,M$1,0)=0,"",VLOOKUP($A352,Industry!$A$4:$AE$442,M$1,0)),"")</f>
        <v/>
      </c>
      <c r="N352" s="1418" t="str">
        <f>IFERROR(IF(VLOOKUP($A352,Industry!$A$4:$AE$442,N$1,0)=0,"",VLOOKUP($A352,Industry!$A$4:$AE$442,N$1,0)),"")</f>
        <v/>
      </c>
      <c r="O352" s="1418" t="str">
        <f>IFERROR(IF(VLOOKUP($A352,Industry!$A$4:$AE$442,O$1,0)=0,"",VLOOKUP($A352,Industry!$A$4:$AE$442,O$1,0)),"")</f>
        <v/>
      </c>
      <c r="P352" s="1418" t="str">
        <f>IFERROR(IF(VLOOKUP($A352,Industry!$A$4:$AE$442,P$1,0)=0,"",VLOOKUP($A352,Industry!$A$4:$AE$442,P$1,0)),"")</f>
        <v/>
      </c>
      <c r="Q352" s="1418" t="str">
        <f>IFERROR(IF(VLOOKUP($A352,Industry!$A$4:$AE$442,Q$1,0)=0,"",VLOOKUP($A352,Industry!$A$4:$AE$442,Q$1,0)),"")</f>
        <v/>
      </c>
    </row>
    <row r="353" spans="1:17">
      <c r="A353" s="11" t="s">
        <v>2266</v>
      </c>
      <c r="B353" s="1290" t="s">
        <v>1080</v>
      </c>
      <c r="C353" s="1420" t="str">
        <f>IFERROR(IF(VLOOKUP($A353,Industry!$A$4:$AE$442,C$1,0)=0,"",VLOOKUP($A353,Industry!$A$4:$AE$442,C$1,0)),"")</f>
        <v>ktoe</v>
      </c>
      <c r="D353" s="1418" t="str">
        <f>IFERROR(IF(VLOOKUP($A353,Industry!$A$4:$AE$442,D$1,0)=0,"",VLOOKUP($A353,Industry!$A$4:$AE$442,D$1,0)),"")</f>
        <v/>
      </c>
      <c r="E353" s="1418" t="str">
        <f>IFERROR(IF(VLOOKUP($A353,Industry!$A$4:$AE$442,E$1,0)=0,"",VLOOKUP($A353,Industry!$A$4:$AE$442,E$1,0)),"")</f>
        <v/>
      </c>
      <c r="F353" s="1418" t="str">
        <f>IFERROR(IF(VLOOKUP($A353,Industry!$A$4:$AE$442,F$1,0)=0,"",VLOOKUP($A353,Industry!$A$4:$AE$442,F$1,0)),"")</f>
        <v/>
      </c>
      <c r="G353" s="1418" t="str">
        <f>IFERROR(IF(VLOOKUP($A353,Industry!$A$4:$AE$442,G$1,0)=0,"",VLOOKUP($A353,Industry!$A$4:$AE$442,G$1,0)),"")</f>
        <v/>
      </c>
      <c r="H353" s="1418" t="str">
        <f>IFERROR(IF(VLOOKUP($A353,Industry!$A$4:$AE$442,H$1,0)=0,"",VLOOKUP($A353,Industry!$A$4:$AE$442,H$1,0)),"")</f>
        <v/>
      </c>
      <c r="I353" s="1418" t="str">
        <f>IFERROR(IF(VLOOKUP($A353,Industry!$A$4:$AE$442,I$1,0)=0,"",VLOOKUP($A353,Industry!$A$4:$AE$442,I$1,0)),"")</f>
        <v/>
      </c>
      <c r="J353" s="1418" t="str">
        <f>IFERROR(IF(VLOOKUP($A353,Industry!$A$4:$AE$442,J$1,0)=0,"",VLOOKUP($A353,Industry!$A$4:$AE$442,J$1,0)),"")</f>
        <v/>
      </c>
      <c r="K353" s="1418" t="str">
        <f>IFERROR(IF(VLOOKUP($A353,Industry!$A$4:$AE$442,K$1,0)=0,"",VLOOKUP($A353,Industry!$A$4:$AE$442,K$1,0)),"")</f>
        <v/>
      </c>
      <c r="L353" s="1418" t="str">
        <f>IFERROR(IF(VLOOKUP($A353,Industry!$A$4:$AE$442,L$1,0)=0,"",VLOOKUP($A353,Industry!$A$4:$AE$442,L$1,0)),"")</f>
        <v/>
      </c>
      <c r="M353" s="1418" t="str">
        <f>IFERROR(IF(VLOOKUP($A353,Industry!$A$4:$AE$442,M$1,0)=0,"",VLOOKUP($A353,Industry!$A$4:$AE$442,M$1,0)),"")</f>
        <v/>
      </c>
      <c r="N353" s="1418" t="str">
        <f>IFERROR(IF(VLOOKUP($A353,Industry!$A$4:$AE$442,N$1,0)=0,"",VLOOKUP($A353,Industry!$A$4:$AE$442,N$1,0)),"")</f>
        <v/>
      </c>
      <c r="O353" s="1418" t="str">
        <f>IFERROR(IF(VLOOKUP($A353,Industry!$A$4:$AE$442,O$1,0)=0,"",VLOOKUP($A353,Industry!$A$4:$AE$442,O$1,0)),"")</f>
        <v/>
      </c>
      <c r="P353" s="1418" t="str">
        <f>IFERROR(IF(VLOOKUP($A353,Industry!$A$4:$AE$442,P$1,0)=0,"",VLOOKUP($A353,Industry!$A$4:$AE$442,P$1,0)),"")</f>
        <v/>
      </c>
      <c r="Q353" s="1418" t="str">
        <f>IFERROR(IF(VLOOKUP($A353,Industry!$A$4:$AE$442,Q$1,0)=0,"",VLOOKUP($A353,Industry!$A$4:$AE$442,Q$1,0)),"")</f>
        <v/>
      </c>
    </row>
    <row r="354" spans="1:17">
      <c r="A354" s="11" t="s">
        <v>2267</v>
      </c>
      <c r="B354" s="1290" t="s">
        <v>1080</v>
      </c>
      <c r="C354" s="1420" t="str">
        <f>IFERROR(IF(VLOOKUP($A354,Industry!$A$4:$AE$442,C$1,0)=0,"",VLOOKUP($A354,Industry!$A$4:$AE$442,C$1,0)),"")</f>
        <v>ktoe</v>
      </c>
      <c r="D354" s="1418" t="str">
        <f>IFERROR(IF(VLOOKUP($A354,Industry!$A$4:$AE$442,D$1,0)=0,"",VLOOKUP($A354,Industry!$A$4:$AE$442,D$1,0)),"")</f>
        <v/>
      </c>
      <c r="E354" s="1418" t="str">
        <f>IFERROR(IF(VLOOKUP($A354,Industry!$A$4:$AE$442,E$1,0)=0,"",VLOOKUP($A354,Industry!$A$4:$AE$442,E$1,0)),"")</f>
        <v/>
      </c>
      <c r="F354" s="1418" t="str">
        <f>IFERROR(IF(VLOOKUP($A354,Industry!$A$4:$AE$442,F$1,0)=0,"",VLOOKUP($A354,Industry!$A$4:$AE$442,F$1,0)),"")</f>
        <v/>
      </c>
      <c r="G354" s="1418" t="str">
        <f>IFERROR(IF(VLOOKUP($A354,Industry!$A$4:$AE$442,G$1,0)=0,"",VLOOKUP($A354,Industry!$A$4:$AE$442,G$1,0)),"")</f>
        <v/>
      </c>
      <c r="H354" s="1418" t="str">
        <f>IFERROR(IF(VLOOKUP($A354,Industry!$A$4:$AE$442,H$1,0)=0,"",VLOOKUP($A354,Industry!$A$4:$AE$442,H$1,0)),"")</f>
        <v/>
      </c>
      <c r="I354" s="1418" t="str">
        <f>IFERROR(IF(VLOOKUP($A354,Industry!$A$4:$AE$442,I$1,0)=0,"",VLOOKUP($A354,Industry!$A$4:$AE$442,I$1,0)),"")</f>
        <v/>
      </c>
      <c r="J354" s="1418" t="str">
        <f>IFERROR(IF(VLOOKUP($A354,Industry!$A$4:$AE$442,J$1,0)=0,"",VLOOKUP($A354,Industry!$A$4:$AE$442,J$1,0)),"")</f>
        <v/>
      </c>
      <c r="K354" s="1418" t="str">
        <f>IFERROR(IF(VLOOKUP($A354,Industry!$A$4:$AE$442,K$1,0)=0,"",VLOOKUP($A354,Industry!$A$4:$AE$442,K$1,0)),"")</f>
        <v/>
      </c>
      <c r="L354" s="1418" t="str">
        <f>IFERROR(IF(VLOOKUP($A354,Industry!$A$4:$AE$442,L$1,0)=0,"",VLOOKUP($A354,Industry!$A$4:$AE$442,L$1,0)),"")</f>
        <v/>
      </c>
      <c r="M354" s="1418" t="str">
        <f>IFERROR(IF(VLOOKUP($A354,Industry!$A$4:$AE$442,M$1,0)=0,"",VLOOKUP($A354,Industry!$A$4:$AE$442,M$1,0)),"")</f>
        <v/>
      </c>
      <c r="N354" s="1418" t="str">
        <f>IFERROR(IF(VLOOKUP($A354,Industry!$A$4:$AE$442,N$1,0)=0,"",VLOOKUP($A354,Industry!$A$4:$AE$442,N$1,0)),"")</f>
        <v/>
      </c>
      <c r="O354" s="1418" t="str">
        <f>IFERROR(IF(VLOOKUP($A354,Industry!$A$4:$AE$442,O$1,0)=0,"",VLOOKUP($A354,Industry!$A$4:$AE$442,O$1,0)),"")</f>
        <v/>
      </c>
      <c r="P354" s="1418" t="str">
        <f>IFERROR(IF(VLOOKUP($A354,Industry!$A$4:$AE$442,P$1,0)=0,"",VLOOKUP($A354,Industry!$A$4:$AE$442,P$1,0)),"")</f>
        <v/>
      </c>
      <c r="Q354" s="1418" t="str">
        <f>IFERROR(IF(VLOOKUP($A354,Industry!$A$4:$AE$442,Q$1,0)=0,"",VLOOKUP($A354,Industry!$A$4:$AE$442,Q$1,0)),"")</f>
        <v/>
      </c>
    </row>
    <row r="355" spans="1:17">
      <c r="A355" s="11" t="s">
        <v>2268</v>
      </c>
      <c r="B355" s="1290" t="s">
        <v>1080</v>
      </c>
      <c r="C355" s="1420" t="str">
        <f>IFERROR(IF(VLOOKUP($A355,Industry!$A$4:$AE$442,C$1,0)=0,"",VLOOKUP($A355,Industry!$A$4:$AE$442,C$1,0)),"")</f>
        <v>ktoe</v>
      </c>
      <c r="D355" s="1418" t="str">
        <f>IFERROR(IF(VLOOKUP($A355,Industry!$A$4:$AE$442,D$1,0)=0,"",VLOOKUP($A355,Industry!$A$4:$AE$442,D$1,0)),"")</f>
        <v/>
      </c>
      <c r="E355" s="1418" t="str">
        <f>IFERROR(IF(VLOOKUP($A355,Industry!$A$4:$AE$442,E$1,0)=0,"",VLOOKUP($A355,Industry!$A$4:$AE$442,E$1,0)),"")</f>
        <v/>
      </c>
      <c r="F355" s="1418" t="str">
        <f>IFERROR(IF(VLOOKUP($A355,Industry!$A$4:$AE$442,F$1,0)=0,"",VLOOKUP($A355,Industry!$A$4:$AE$442,F$1,0)),"")</f>
        <v/>
      </c>
      <c r="G355" s="1418" t="str">
        <f>IFERROR(IF(VLOOKUP($A355,Industry!$A$4:$AE$442,G$1,0)=0,"",VLOOKUP($A355,Industry!$A$4:$AE$442,G$1,0)),"")</f>
        <v/>
      </c>
      <c r="H355" s="1418" t="str">
        <f>IFERROR(IF(VLOOKUP($A355,Industry!$A$4:$AE$442,H$1,0)=0,"",VLOOKUP($A355,Industry!$A$4:$AE$442,H$1,0)),"")</f>
        <v/>
      </c>
      <c r="I355" s="1418" t="str">
        <f>IFERROR(IF(VLOOKUP($A355,Industry!$A$4:$AE$442,I$1,0)=0,"",VLOOKUP($A355,Industry!$A$4:$AE$442,I$1,0)),"")</f>
        <v/>
      </c>
      <c r="J355" s="1418" t="str">
        <f>IFERROR(IF(VLOOKUP($A355,Industry!$A$4:$AE$442,J$1,0)=0,"",VLOOKUP($A355,Industry!$A$4:$AE$442,J$1,0)),"")</f>
        <v/>
      </c>
      <c r="K355" s="1418" t="str">
        <f>IFERROR(IF(VLOOKUP($A355,Industry!$A$4:$AE$442,K$1,0)=0,"",VLOOKUP($A355,Industry!$A$4:$AE$442,K$1,0)),"")</f>
        <v/>
      </c>
      <c r="L355" s="1418" t="str">
        <f>IFERROR(IF(VLOOKUP($A355,Industry!$A$4:$AE$442,L$1,0)=0,"",VLOOKUP($A355,Industry!$A$4:$AE$442,L$1,0)),"")</f>
        <v/>
      </c>
      <c r="M355" s="1418" t="str">
        <f>IFERROR(IF(VLOOKUP($A355,Industry!$A$4:$AE$442,M$1,0)=0,"",VLOOKUP($A355,Industry!$A$4:$AE$442,M$1,0)),"")</f>
        <v/>
      </c>
      <c r="N355" s="1418" t="str">
        <f>IFERROR(IF(VLOOKUP($A355,Industry!$A$4:$AE$442,N$1,0)=0,"",VLOOKUP($A355,Industry!$A$4:$AE$442,N$1,0)),"")</f>
        <v/>
      </c>
      <c r="O355" s="1418" t="str">
        <f>IFERROR(IF(VLOOKUP($A355,Industry!$A$4:$AE$442,O$1,0)=0,"",VLOOKUP($A355,Industry!$A$4:$AE$442,O$1,0)),"")</f>
        <v/>
      </c>
      <c r="P355" s="1418" t="str">
        <f>IFERROR(IF(VLOOKUP($A355,Industry!$A$4:$AE$442,P$1,0)=0,"",VLOOKUP($A355,Industry!$A$4:$AE$442,P$1,0)),"")</f>
        <v/>
      </c>
      <c r="Q355" s="1418" t="str">
        <f>IFERROR(IF(VLOOKUP($A355,Industry!$A$4:$AE$442,Q$1,0)=0,"",VLOOKUP($A355,Industry!$A$4:$AE$442,Q$1,0)),"")</f>
        <v/>
      </c>
    </row>
    <row r="356" spans="1:17">
      <c r="A356" s="2" t="s">
        <v>2269</v>
      </c>
      <c r="B356" s="1290" t="s">
        <v>1080</v>
      </c>
      <c r="C356" s="1420" t="str">
        <f>IFERROR(IF(VLOOKUP($A356,Industry!$A$4:$AE$442,C$1,0)=0,"",VLOOKUP($A356,Industry!$A$4:$AE$442,C$1,0)),"")</f>
        <v>ktoe</v>
      </c>
      <c r="D356" s="1418" t="str">
        <f>IFERROR(IF(VLOOKUP($A356,Industry!$A$4:$AE$442,D$1,0)=0,"",VLOOKUP($A356,Industry!$A$4:$AE$442,D$1,0)),"")</f>
        <v/>
      </c>
      <c r="E356" s="1418" t="str">
        <f>IFERROR(IF(VLOOKUP($A356,Industry!$A$4:$AE$442,E$1,0)=0,"",VLOOKUP($A356,Industry!$A$4:$AE$442,E$1,0)),"")</f>
        <v/>
      </c>
      <c r="F356" s="1418" t="str">
        <f>IFERROR(IF(VLOOKUP($A356,Industry!$A$4:$AE$442,F$1,0)=0,"",VLOOKUP($A356,Industry!$A$4:$AE$442,F$1,0)),"")</f>
        <v/>
      </c>
      <c r="G356" s="1418" t="str">
        <f>IFERROR(IF(VLOOKUP($A356,Industry!$A$4:$AE$442,G$1,0)=0,"",VLOOKUP($A356,Industry!$A$4:$AE$442,G$1,0)),"")</f>
        <v/>
      </c>
      <c r="H356" s="1418" t="str">
        <f>IFERROR(IF(VLOOKUP($A356,Industry!$A$4:$AE$442,H$1,0)=0,"",VLOOKUP($A356,Industry!$A$4:$AE$442,H$1,0)),"")</f>
        <v/>
      </c>
      <c r="I356" s="1418" t="str">
        <f>IFERROR(IF(VLOOKUP($A356,Industry!$A$4:$AE$442,I$1,0)=0,"",VLOOKUP($A356,Industry!$A$4:$AE$442,I$1,0)),"")</f>
        <v/>
      </c>
      <c r="J356" s="1418" t="str">
        <f>IFERROR(IF(VLOOKUP($A356,Industry!$A$4:$AE$442,J$1,0)=0,"",VLOOKUP($A356,Industry!$A$4:$AE$442,J$1,0)),"")</f>
        <v/>
      </c>
      <c r="K356" s="1418" t="str">
        <f>IFERROR(IF(VLOOKUP($A356,Industry!$A$4:$AE$442,K$1,0)=0,"",VLOOKUP($A356,Industry!$A$4:$AE$442,K$1,0)),"")</f>
        <v/>
      </c>
      <c r="L356" s="1418" t="str">
        <f>IFERROR(IF(VLOOKUP($A356,Industry!$A$4:$AE$442,L$1,0)=0,"",VLOOKUP($A356,Industry!$A$4:$AE$442,L$1,0)),"")</f>
        <v/>
      </c>
      <c r="M356" s="1418" t="str">
        <f>IFERROR(IF(VLOOKUP($A356,Industry!$A$4:$AE$442,M$1,0)=0,"",VLOOKUP($A356,Industry!$A$4:$AE$442,M$1,0)),"")</f>
        <v/>
      </c>
      <c r="N356" s="1418" t="str">
        <f>IFERROR(IF(VLOOKUP($A356,Industry!$A$4:$AE$442,N$1,0)=0,"",VLOOKUP($A356,Industry!$A$4:$AE$442,N$1,0)),"")</f>
        <v/>
      </c>
      <c r="O356" s="1418" t="str">
        <f>IFERROR(IF(VLOOKUP($A356,Industry!$A$4:$AE$442,O$1,0)=0,"",VLOOKUP($A356,Industry!$A$4:$AE$442,O$1,0)),"")</f>
        <v/>
      </c>
      <c r="P356" s="1418" t="str">
        <f>IFERROR(IF(VLOOKUP($A356,Industry!$A$4:$AE$442,P$1,0)=0,"",VLOOKUP($A356,Industry!$A$4:$AE$442,P$1,0)),"")</f>
        <v/>
      </c>
      <c r="Q356" s="1418" t="str">
        <f>IFERROR(IF(VLOOKUP($A356,Industry!$A$4:$AE$442,Q$1,0)=0,"",VLOOKUP($A356,Industry!$A$4:$AE$442,Q$1,0)),"")</f>
        <v/>
      </c>
    </row>
    <row r="357" spans="1:17">
      <c r="A357" s="22" t="s">
        <v>2270</v>
      </c>
      <c r="B357" s="1290" t="s">
        <v>1080</v>
      </c>
      <c r="C357" s="1420" t="str">
        <f>IFERROR(IF(VLOOKUP($A357,Industry!$A$4:$AE$442,C$1,0)=0,"",VLOOKUP($A357,Industry!$A$4:$AE$442,C$1,0)),"")</f>
        <v>ktoe</v>
      </c>
      <c r="D357" s="1418" t="str">
        <f>IFERROR(IF(VLOOKUP($A357,Industry!$A$4:$AE$442,D$1,0)=0,"",VLOOKUP($A357,Industry!$A$4:$AE$442,D$1,0)),"")</f>
        <v/>
      </c>
      <c r="E357" s="1418" t="str">
        <f>IFERROR(IF(VLOOKUP($A357,Industry!$A$4:$AE$442,E$1,0)=0,"",VLOOKUP($A357,Industry!$A$4:$AE$442,E$1,0)),"")</f>
        <v/>
      </c>
      <c r="F357" s="1418" t="str">
        <f>IFERROR(IF(VLOOKUP($A357,Industry!$A$4:$AE$442,F$1,0)=0,"",VLOOKUP($A357,Industry!$A$4:$AE$442,F$1,0)),"")</f>
        <v/>
      </c>
      <c r="G357" s="1418" t="str">
        <f>IFERROR(IF(VLOOKUP($A357,Industry!$A$4:$AE$442,G$1,0)=0,"",VLOOKUP($A357,Industry!$A$4:$AE$442,G$1,0)),"")</f>
        <v/>
      </c>
      <c r="H357" s="1418" t="str">
        <f>IFERROR(IF(VLOOKUP($A357,Industry!$A$4:$AE$442,H$1,0)=0,"",VLOOKUP($A357,Industry!$A$4:$AE$442,H$1,0)),"")</f>
        <v/>
      </c>
      <c r="I357" s="1418" t="str">
        <f>IFERROR(IF(VLOOKUP($A357,Industry!$A$4:$AE$442,I$1,0)=0,"",VLOOKUP($A357,Industry!$A$4:$AE$442,I$1,0)),"")</f>
        <v/>
      </c>
      <c r="J357" s="1418" t="str">
        <f>IFERROR(IF(VLOOKUP($A357,Industry!$A$4:$AE$442,J$1,0)=0,"",VLOOKUP($A357,Industry!$A$4:$AE$442,J$1,0)),"")</f>
        <v/>
      </c>
      <c r="K357" s="1418" t="str">
        <f>IFERROR(IF(VLOOKUP($A357,Industry!$A$4:$AE$442,K$1,0)=0,"",VLOOKUP($A357,Industry!$A$4:$AE$442,K$1,0)),"")</f>
        <v/>
      </c>
      <c r="L357" s="1418" t="str">
        <f>IFERROR(IF(VLOOKUP($A357,Industry!$A$4:$AE$442,L$1,0)=0,"",VLOOKUP($A357,Industry!$A$4:$AE$442,L$1,0)),"")</f>
        <v/>
      </c>
      <c r="M357" s="1418" t="str">
        <f>IFERROR(IF(VLOOKUP($A357,Industry!$A$4:$AE$442,M$1,0)=0,"",VLOOKUP($A357,Industry!$A$4:$AE$442,M$1,0)),"")</f>
        <v/>
      </c>
      <c r="N357" s="1418" t="str">
        <f>IFERROR(IF(VLOOKUP($A357,Industry!$A$4:$AE$442,N$1,0)=0,"",VLOOKUP($A357,Industry!$A$4:$AE$442,N$1,0)),"")</f>
        <v/>
      </c>
      <c r="O357" s="1418" t="str">
        <f>IFERROR(IF(VLOOKUP($A357,Industry!$A$4:$AE$442,O$1,0)=0,"",VLOOKUP($A357,Industry!$A$4:$AE$442,O$1,0)),"")</f>
        <v/>
      </c>
      <c r="P357" s="1418" t="str">
        <f>IFERROR(IF(VLOOKUP($A357,Industry!$A$4:$AE$442,P$1,0)=0,"",VLOOKUP($A357,Industry!$A$4:$AE$442,P$1,0)),"")</f>
        <v/>
      </c>
      <c r="Q357" s="1418" t="str">
        <f>IFERROR(IF(VLOOKUP($A357,Industry!$A$4:$AE$442,Q$1,0)=0,"",VLOOKUP($A357,Industry!$A$4:$AE$442,Q$1,0)),"")</f>
        <v/>
      </c>
    </row>
    <row r="358" spans="1:17">
      <c r="A358" s="11" t="s">
        <v>644</v>
      </c>
      <c r="B358" s="1290" t="s">
        <v>1080</v>
      </c>
      <c r="C358" s="1420" t="str">
        <f>IFERROR(IF(VLOOKUP($A358,Industry!$A$4:$AE$442,C$1,0)=0,"",VLOOKUP($A358,Industry!$A$4:$AE$442,C$1,0)),"")</f>
        <v>ktoe</v>
      </c>
      <c r="D358" s="1418" t="str">
        <f>IFERROR(IF(VLOOKUP($A358,Industry!$A$4:$AE$442,D$1,0)=0,"",VLOOKUP($A358,Industry!$A$4:$AE$442,D$1,0)),"")</f>
        <v/>
      </c>
      <c r="E358" s="1418" t="str">
        <f>IFERROR(IF(VLOOKUP($A358,Industry!$A$4:$AE$442,E$1,0)=0,"",VLOOKUP($A358,Industry!$A$4:$AE$442,E$1,0)),"")</f>
        <v/>
      </c>
      <c r="F358" s="1418" t="str">
        <f>IFERROR(IF(VLOOKUP($A358,Industry!$A$4:$AE$442,F$1,0)=0,"",VLOOKUP($A358,Industry!$A$4:$AE$442,F$1,0)),"")</f>
        <v/>
      </c>
      <c r="G358" s="1418" t="str">
        <f>IFERROR(IF(VLOOKUP($A358,Industry!$A$4:$AE$442,G$1,0)=0,"",VLOOKUP($A358,Industry!$A$4:$AE$442,G$1,0)),"")</f>
        <v/>
      </c>
      <c r="H358" s="1418" t="str">
        <f>IFERROR(IF(VLOOKUP($A358,Industry!$A$4:$AE$442,H$1,0)=0,"",VLOOKUP($A358,Industry!$A$4:$AE$442,H$1,0)),"")</f>
        <v/>
      </c>
      <c r="I358" s="1418" t="str">
        <f>IFERROR(IF(VLOOKUP($A358,Industry!$A$4:$AE$442,I$1,0)=0,"",VLOOKUP($A358,Industry!$A$4:$AE$442,I$1,0)),"")</f>
        <v/>
      </c>
      <c r="J358" s="1418" t="str">
        <f>IFERROR(IF(VLOOKUP($A358,Industry!$A$4:$AE$442,J$1,0)=0,"",VLOOKUP($A358,Industry!$A$4:$AE$442,J$1,0)),"")</f>
        <v/>
      </c>
      <c r="K358" s="1418" t="str">
        <f>IFERROR(IF(VLOOKUP($A358,Industry!$A$4:$AE$442,K$1,0)=0,"",VLOOKUP($A358,Industry!$A$4:$AE$442,K$1,0)),"")</f>
        <v/>
      </c>
      <c r="L358" s="1418" t="str">
        <f>IFERROR(IF(VLOOKUP($A358,Industry!$A$4:$AE$442,L$1,0)=0,"",VLOOKUP($A358,Industry!$A$4:$AE$442,L$1,0)),"")</f>
        <v/>
      </c>
      <c r="M358" s="1418" t="str">
        <f>IFERROR(IF(VLOOKUP($A358,Industry!$A$4:$AE$442,M$1,0)=0,"",VLOOKUP($A358,Industry!$A$4:$AE$442,M$1,0)),"")</f>
        <v/>
      </c>
      <c r="N358" s="1418" t="str">
        <f>IFERROR(IF(VLOOKUP($A358,Industry!$A$4:$AE$442,N$1,0)=0,"",VLOOKUP($A358,Industry!$A$4:$AE$442,N$1,0)),"")</f>
        <v/>
      </c>
      <c r="O358" s="1418" t="str">
        <f>IFERROR(IF(VLOOKUP($A358,Industry!$A$4:$AE$442,O$1,0)=0,"",VLOOKUP($A358,Industry!$A$4:$AE$442,O$1,0)),"")</f>
        <v/>
      </c>
      <c r="P358" s="1418" t="str">
        <f>IFERROR(IF(VLOOKUP($A358,Industry!$A$4:$AE$442,P$1,0)=0,"",VLOOKUP($A358,Industry!$A$4:$AE$442,P$1,0)),"")</f>
        <v/>
      </c>
      <c r="Q358" s="1418" t="str">
        <f>IFERROR(IF(VLOOKUP($A358,Industry!$A$4:$AE$442,Q$1,0)=0,"",VLOOKUP($A358,Industry!$A$4:$AE$442,Q$1,0)),"")</f>
        <v/>
      </c>
    </row>
    <row r="359" spans="1:17">
      <c r="A359" s="11" t="s">
        <v>499</v>
      </c>
      <c r="B359" s="1290" t="s">
        <v>1080</v>
      </c>
      <c r="C359" s="1420" t="str">
        <f>IFERROR(IF(VLOOKUP($A359,Industry!$A$4:$AE$442,C$1,0)=0,"",VLOOKUP($A359,Industry!$A$4:$AE$442,C$1,0)),"")</f>
        <v>ktoe</v>
      </c>
      <c r="D359" s="1418" t="str">
        <f>IFERROR(IF(VLOOKUP($A359,Industry!$A$4:$AE$442,D$1,0)=0,"",VLOOKUP($A359,Industry!$A$4:$AE$442,D$1,0)),"")</f>
        <v/>
      </c>
      <c r="E359" s="1418" t="str">
        <f>IFERROR(IF(VLOOKUP($A359,Industry!$A$4:$AE$442,E$1,0)=0,"",VLOOKUP($A359,Industry!$A$4:$AE$442,E$1,0)),"")</f>
        <v/>
      </c>
      <c r="F359" s="1418" t="str">
        <f>IFERROR(IF(VLOOKUP($A359,Industry!$A$4:$AE$442,F$1,0)=0,"",VLOOKUP($A359,Industry!$A$4:$AE$442,F$1,0)),"")</f>
        <v/>
      </c>
      <c r="G359" s="1418" t="str">
        <f>IFERROR(IF(VLOOKUP($A359,Industry!$A$4:$AE$442,G$1,0)=0,"",VLOOKUP($A359,Industry!$A$4:$AE$442,G$1,0)),"")</f>
        <v/>
      </c>
      <c r="H359" s="1418" t="str">
        <f>IFERROR(IF(VLOOKUP($A359,Industry!$A$4:$AE$442,H$1,0)=0,"",VLOOKUP($A359,Industry!$A$4:$AE$442,H$1,0)),"")</f>
        <v/>
      </c>
      <c r="I359" s="1418" t="str">
        <f>IFERROR(IF(VLOOKUP($A359,Industry!$A$4:$AE$442,I$1,0)=0,"",VLOOKUP($A359,Industry!$A$4:$AE$442,I$1,0)),"")</f>
        <v/>
      </c>
      <c r="J359" s="1418" t="str">
        <f>IFERROR(IF(VLOOKUP($A359,Industry!$A$4:$AE$442,J$1,0)=0,"",VLOOKUP($A359,Industry!$A$4:$AE$442,J$1,0)),"")</f>
        <v/>
      </c>
      <c r="K359" s="1418" t="str">
        <f>IFERROR(IF(VLOOKUP($A359,Industry!$A$4:$AE$442,K$1,0)=0,"",VLOOKUP($A359,Industry!$A$4:$AE$442,K$1,0)),"")</f>
        <v/>
      </c>
      <c r="L359" s="1418" t="str">
        <f>IFERROR(IF(VLOOKUP($A359,Industry!$A$4:$AE$442,L$1,0)=0,"",VLOOKUP($A359,Industry!$A$4:$AE$442,L$1,0)),"")</f>
        <v/>
      </c>
      <c r="M359" s="1418" t="str">
        <f>IFERROR(IF(VLOOKUP($A359,Industry!$A$4:$AE$442,M$1,0)=0,"",VLOOKUP($A359,Industry!$A$4:$AE$442,M$1,0)),"")</f>
        <v/>
      </c>
      <c r="N359" s="1418" t="str">
        <f>IFERROR(IF(VLOOKUP($A359,Industry!$A$4:$AE$442,N$1,0)=0,"",VLOOKUP($A359,Industry!$A$4:$AE$442,N$1,0)),"")</f>
        <v/>
      </c>
      <c r="O359" s="1418" t="str">
        <f>IFERROR(IF(VLOOKUP($A359,Industry!$A$4:$AE$442,O$1,0)=0,"",VLOOKUP($A359,Industry!$A$4:$AE$442,O$1,0)),"")</f>
        <v/>
      </c>
      <c r="P359" s="1418" t="str">
        <f>IFERROR(IF(VLOOKUP($A359,Industry!$A$4:$AE$442,P$1,0)=0,"",VLOOKUP($A359,Industry!$A$4:$AE$442,P$1,0)),"")</f>
        <v/>
      </c>
      <c r="Q359" s="1418" t="str">
        <f>IFERROR(IF(VLOOKUP($A359,Industry!$A$4:$AE$442,Q$1,0)=0,"",VLOOKUP($A359,Industry!$A$4:$AE$442,Q$1,0)),"")</f>
        <v/>
      </c>
    </row>
    <row r="360" spans="1:17">
      <c r="A360" s="11" t="s">
        <v>500</v>
      </c>
      <c r="B360" s="1290" t="s">
        <v>1080</v>
      </c>
      <c r="C360" s="1420" t="str">
        <f>IFERROR(IF(VLOOKUP($A360,Industry!$A$4:$AE$442,C$1,0)=0,"",VLOOKUP($A360,Industry!$A$4:$AE$442,C$1,0)),"")</f>
        <v>ktoe</v>
      </c>
      <c r="D360" s="1418" t="str">
        <f>IFERROR(IF(VLOOKUP($A360,Industry!$A$4:$AE$442,D$1,0)=0,"",VLOOKUP($A360,Industry!$A$4:$AE$442,D$1,0)),"")</f>
        <v/>
      </c>
      <c r="E360" s="1418" t="str">
        <f>IFERROR(IF(VLOOKUP($A360,Industry!$A$4:$AE$442,E$1,0)=0,"",VLOOKUP($A360,Industry!$A$4:$AE$442,E$1,0)),"")</f>
        <v/>
      </c>
      <c r="F360" s="1418" t="str">
        <f>IFERROR(IF(VLOOKUP($A360,Industry!$A$4:$AE$442,F$1,0)=0,"",VLOOKUP($A360,Industry!$A$4:$AE$442,F$1,0)),"")</f>
        <v/>
      </c>
      <c r="G360" s="1418" t="str">
        <f>IFERROR(IF(VLOOKUP($A360,Industry!$A$4:$AE$442,G$1,0)=0,"",VLOOKUP($A360,Industry!$A$4:$AE$442,G$1,0)),"")</f>
        <v/>
      </c>
      <c r="H360" s="1418" t="str">
        <f>IFERROR(IF(VLOOKUP($A360,Industry!$A$4:$AE$442,H$1,0)=0,"",VLOOKUP($A360,Industry!$A$4:$AE$442,H$1,0)),"")</f>
        <v/>
      </c>
      <c r="I360" s="1418" t="str">
        <f>IFERROR(IF(VLOOKUP($A360,Industry!$A$4:$AE$442,I$1,0)=0,"",VLOOKUP($A360,Industry!$A$4:$AE$442,I$1,0)),"")</f>
        <v/>
      </c>
      <c r="J360" s="1418" t="str">
        <f>IFERROR(IF(VLOOKUP($A360,Industry!$A$4:$AE$442,J$1,0)=0,"",VLOOKUP($A360,Industry!$A$4:$AE$442,J$1,0)),"")</f>
        <v/>
      </c>
      <c r="K360" s="1418" t="str">
        <f>IFERROR(IF(VLOOKUP($A360,Industry!$A$4:$AE$442,K$1,0)=0,"",VLOOKUP($A360,Industry!$A$4:$AE$442,K$1,0)),"")</f>
        <v/>
      </c>
      <c r="L360" s="1418" t="str">
        <f>IFERROR(IF(VLOOKUP($A360,Industry!$A$4:$AE$442,L$1,0)=0,"",VLOOKUP($A360,Industry!$A$4:$AE$442,L$1,0)),"")</f>
        <v/>
      </c>
      <c r="M360" s="1418" t="str">
        <f>IFERROR(IF(VLOOKUP($A360,Industry!$A$4:$AE$442,M$1,0)=0,"",VLOOKUP($A360,Industry!$A$4:$AE$442,M$1,0)),"")</f>
        <v/>
      </c>
      <c r="N360" s="1418" t="str">
        <f>IFERROR(IF(VLOOKUP($A360,Industry!$A$4:$AE$442,N$1,0)=0,"",VLOOKUP($A360,Industry!$A$4:$AE$442,N$1,0)),"")</f>
        <v/>
      </c>
      <c r="O360" s="1418" t="str">
        <f>IFERROR(IF(VLOOKUP($A360,Industry!$A$4:$AE$442,O$1,0)=0,"",VLOOKUP($A360,Industry!$A$4:$AE$442,O$1,0)),"")</f>
        <v/>
      </c>
      <c r="P360" s="1418" t="str">
        <f>IFERROR(IF(VLOOKUP($A360,Industry!$A$4:$AE$442,P$1,0)=0,"",VLOOKUP($A360,Industry!$A$4:$AE$442,P$1,0)),"")</f>
        <v/>
      </c>
      <c r="Q360" s="1418" t="str">
        <f>IFERROR(IF(VLOOKUP($A360,Industry!$A$4:$AE$442,Q$1,0)=0,"",VLOOKUP($A360,Industry!$A$4:$AE$442,Q$1,0)),"")</f>
        <v/>
      </c>
    </row>
    <row r="361" spans="1:17">
      <c r="A361" s="11" t="s">
        <v>588</v>
      </c>
      <c r="B361" s="1290" t="s">
        <v>1080</v>
      </c>
      <c r="C361" s="1420" t="str">
        <f>IFERROR(IF(VLOOKUP($A361,Industry!$A$4:$AE$442,C$1,0)=0,"",VLOOKUP($A361,Industry!$A$4:$AE$442,C$1,0)),"")</f>
        <v>ktoe</v>
      </c>
      <c r="D361" s="1418" t="str">
        <f>IFERROR(IF(VLOOKUP($A361,Industry!$A$4:$AE$442,D$1,0)=0,"",VLOOKUP($A361,Industry!$A$4:$AE$442,D$1,0)),"")</f>
        <v/>
      </c>
      <c r="E361" s="1418" t="str">
        <f>IFERROR(IF(VLOOKUP($A361,Industry!$A$4:$AE$442,E$1,0)=0,"",VLOOKUP($A361,Industry!$A$4:$AE$442,E$1,0)),"")</f>
        <v/>
      </c>
      <c r="F361" s="1418" t="str">
        <f>IFERROR(IF(VLOOKUP($A361,Industry!$A$4:$AE$442,F$1,0)=0,"",VLOOKUP($A361,Industry!$A$4:$AE$442,F$1,0)),"")</f>
        <v/>
      </c>
      <c r="G361" s="1418" t="str">
        <f>IFERROR(IF(VLOOKUP($A361,Industry!$A$4:$AE$442,G$1,0)=0,"",VLOOKUP($A361,Industry!$A$4:$AE$442,G$1,0)),"")</f>
        <v/>
      </c>
      <c r="H361" s="1418" t="str">
        <f>IFERROR(IF(VLOOKUP($A361,Industry!$A$4:$AE$442,H$1,0)=0,"",VLOOKUP($A361,Industry!$A$4:$AE$442,H$1,0)),"")</f>
        <v/>
      </c>
      <c r="I361" s="1418" t="str">
        <f>IFERROR(IF(VLOOKUP($A361,Industry!$A$4:$AE$442,I$1,0)=0,"",VLOOKUP($A361,Industry!$A$4:$AE$442,I$1,0)),"")</f>
        <v/>
      </c>
      <c r="J361" s="1418" t="str">
        <f>IFERROR(IF(VLOOKUP($A361,Industry!$A$4:$AE$442,J$1,0)=0,"",VLOOKUP($A361,Industry!$A$4:$AE$442,J$1,0)),"")</f>
        <v/>
      </c>
      <c r="K361" s="1418" t="str">
        <f>IFERROR(IF(VLOOKUP($A361,Industry!$A$4:$AE$442,K$1,0)=0,"",VLOOKUP($A361,Industry!$A$4:$AE$442,K$1,0)),"")</f>
        <v/>
      </c>
      <c r="L361" s="1418" t="str">
        <f>IFERROR(IF(VLOOKUP($A361,Industry!$A$4:$AE$442,L$1,0)=0,"",VLOOKUP($A361,Industry!$A$4:$AE$442,L$1,0)),"")</f>
        <v/>
      </c>
      <c r="M361" s="1418" t="str">
        <f>IFERROR(IF(VLOOKUP($A361,Industry!$A$4:$AE$442,M$1,0)=0,"",VLOOKUP($A361,Industry!$A$4:$AE$442,M$1,0)),"")</f>
        <v/>
      </c>
      <c r="N361" s="1418" t="str">
        <f>IFERROR(IF(VLOOKUP($A361,Industry!$A$4:$AE$442,N$1,0)=0,"",VLOOKUP($A361,Industry!$A$4:$AE$442,N$1,0)),"")</f>
        <v/>
      </c>
      <c r="O361" s="1418" t="str">
        <f>IFERROR(IF(VLOOKUP($A361,Industry!$A$4:$AE$442,O$1,0)=0,"",VLOOKUP($A361,Industry!$A$4:$AE$442,O$1,0)),"")</f>
        <v/>
      </c>
      <c r="P361" s="1418" t="str">
        <f>IFERROR(IF(VLOOKUP($A361,Industry!$A$4:$AE$442,P$1,0)=0,"",VLOOKUP($A361,Industry!$A$4:$AE$442,P$1,0)),"")</f>
        <v/>
      </c>
      <c r="Q361" s="1418" t="str">
        <f>IFERROR(IF(VLOOKUP($A361,Industry!$A$4:$AE$442,Q$1,0)=0,"",VLOOKUP($A361,Industry!$A$4:$AE$442,Q$1,0)),"")</f>
        <v/>
      </c>
    </row>
    <row r="362" spans="1:17">
      <c r="A362" s="11" t="s">
        <v>589</v>
      </c>
      <c r="B362" s="1290" t="s">
        <v>1080</v>
      </c>
      <c r="C362" s="1420" t="str">
        <f>IFERROR(IF(VLOOKUP($A362,Industry!$A$4:$AE$442,C$1,0)=0,"",VLOOKUP($A362,Industry!$A$4:$AE$442,C$1,0)),"")</f>
        <v>ktoe</v>
      </c>
      <c r="D362" s="1418" t="str">
        <f>IFERROR(IF(VLOOKUP($A362,Industry!$A$4:$AE$442,D$1,0)=0,"",VLOOKUP($A362,Industry!$A$4:$AE$442,D$1,0)),"")</f>
        <v/>
      </c>
      <c r="E362" s="1418" t="str">
        <f>IFERROR(IF(VLOOKUP($A362,Industry!$A$4:$AE$442,E$1,0)=0,"",VLOOKUP($A362,Industry!$A$4:$AE$442,E$1,0)),"")</f>
        <v/>
      </c>
      <c r="F362" s="1418" t="str">
        <f>IFERROR(IF(VLOOKUP($A362,Industry!$A$4:$AE$442,F$1,0)=0,"",VLOOKUP($A362,Industry!$A$4:$AE$442,F$1,0)),"")</f>
        <v/>
      </c>
      <c r="G362" s="1418" t="str">
        <f>IFERROR(IF(VLOOKUP($A362,Industry!$A$4:$AE$442,G$1,0)=0,"",VLOOKUP($A362,Industry!$A$4:$AE$442,G$1,0)),"")</f>
        <v/>
      </c>
      <c r="H362" s="1418" t="str">
        <f>IFERROR(IF(VLOOKUP($A362,Industry!$A$4:$AE$442,H$1,0)=0,"",VLOOKUP($A362,Industry!$A$4:$AE$442,H$1,0)),"")</f>
        <v/>
      </c>
      <c r="I362" s="1418" t="str">
        <f>IFERROR(IF(VLOOKUP($A362,Industry!$A$4:$AE$442,I$1,0)=0,"",VLOOKUP($A362,Industry!$A$4:$AE$442,I$1,0)),"")</f>
        <v/>
      </c>
      <c r="J362" s="1418" t="str">
        <f>IFERROR(IF(VLOOKUP($A362,Industry!$A$4:$AE$442,J$1,0)=0,"",VLOOKUP($A362,Industry!$A$4:$AE$442,J$1,0)),"")</f>
        <v/>
      </c>
      <c r="K362" s="1418" t="str">
        <f>IFERROR(IF(VLOOKUP($A362,Industry!$A$4:$AE$442,K$1,0)=0,"",VLOOKUP($A362,Industry!$A$4:$AE$442,K$1,0)),"")</f>
        <v/>
      </c>
      <c r="L362" s="1418" t="str">
        <f>IFERROR(IF(VLOOKUP($A362,Industry!$A$4:$AE$442,L$1,0)=0,"",VLOOKUP($A362,Industry!$A$4:$AE$442,L$1,0)),"")</f>
        <v/>
      </c>
      <c r="M362" s="1418" t="str">
        <f>IFERROR(IF(VLOOKUP($A362,Industry!$A$4:$AE$442,M$1,0)=0,"",VLOOKUP($A362,Industry!$A$4:$AE$442,M$1,0)),"")</f>
        <v/>
      </c>
      <c r="N362" s="1418" t="str">
        <f>IFERROR(IF(VLOOKUP($A362,Industry!$A$4:$AE$442,N$1,0)=0,"",VLOOKUP($A362,Industry!$A$4:$AE$442,N$1,0)),"")</f>
        <v/>
      </c>
      <c r="O362" s="1418" t="str">
        <f>IFERROR(IF(VLOOKUP($A362,Industry!$A$4:$AE$442,O$1,0)=0,"",VLOOKUP($A362,Industry!$A$4:$AE$442,O$1,0)),"")</f>
        <v/>
      </c>
      <c r="P362" s="1418" t="str">
        <f>IFERROR(IF(VLOOKUP($A362,Industry!$A$4:$AE$442,P$1,0)=0,"",VLOOKUP($A362,Industry!$A$4:$AE$442,P$1,0)),"")</f>
        <v/>
      </c>
      <c r="Q362" s="1418" t="str">
        <f>IFERROR(IF(VLOOKUP($A362,Industry!$A$4:$AE$442,Q$1,0)=0,"",VLOOKUP($A362,Industry!$A$4:$AE$442,Q$1,0)),"")</f>
        <v/>
      </c>
    </row>
    <row r="363" spans="1:17">
      <c r="A363" s="11" t="s">
        <v>2282</v>
      </c>
      <c r="B363" s="1290" t="s">
        <v>1080</v>
      </c>
      <c r="C363" s="1420" t="str">
        <f>IFERROR(IF(VLOOKUP($A363,Industry!$A$4:$AE$442,C$1,0)=0,"",VLOOKUP($A363,Industry!$A$4:$AE$442,C$1,0)),"")</f>
        <v>ktoe</v>
      </c>
      <c r="D363" s="1418" t="str">
        <f>IFERROR(IF(VLOOKUP($A363,Industry!$A$4:$AE$442,D$1,0)=0,"",VLOOKUP($A363,Industry!$A$4:$AE$442,D$1,0)),"")</f>
        <v/>
      </c>
      <c r="E363" s="1418" t="str">
        <f>IFERROR(IF(VLOOKUP($A363,Industry!$A$4:$AE$442,E$1,0)=0,"",VLOOKUP($A363,Industry!$A$4:$AE$442,E$1,0)),"")</f>
        <v/>
      </c>
      <c r="F363" s="1418" t="str">
        <f>IFERROR(IF(VLOOKUP($A363,Industry!$A$4:$AE$442,F$1,0)=0,"",VLOOKUP($A363,Industry!$A$4:$AE$442,F$1,0)),"")</f>
        <v/>
      </c>
      <c r="G363" s="1418" t="str">
        <f>IFERROR(IF(VLOOKUP($A363,Industry!$A$4:$AE$442,G$1,0)=0,"",VLOOKUP($A363,Industry!$A$4:$AE$442,G$1,0)),"")</f>
        <v/>
      </c>
      <c r="H363" s="1418" t="str">
        <f>IFERROR(IF(VLOOKUP($A363,Industry!$A$4:$AE$442,H$1,0)=0,"",VLOOKUP($A363,Industry!$A$4:$AE$442,H$1,0)),"")</f>
        <v/>
      </c>
      <c r="I363" s="1418" t="str">
        <f>IFERROR(IF(VLOOKUP($A363,Industry!$A$4:$AE$442,I$1,0)=0,"",VLOOKUP($A363,Industry!$A$4:$AE$442,I$1,0)),"")</f>
        <v/>
      </c>
      <c r="J363" s="1418" t="str">
        <f>IFERROR(IF(VLOOKUP($A363,Industry!$A$4:$AE$442,J$1,0)=0,"",VLOOKUP($A363,Industry!$A$4:$AE$442,J$1,0)),"")</f>
        <v/>
      </c>
      <c r="K363" s="1418" t="str">
        <f>IFERROR(IF(VLOOKUP($A363,Industry!$A$4:$AE$442,K$1,0)=0,"",VLOOKUP($A363,Industry!$A$4:$AE$442,K$1,0)),"")</f>
        <v/>
      </c>
      <c r="L363" s="1418" t="str">
        <f>IFERROR(IF(VLOOKUP($A363,Industry!$A$4:$AE$442,L$1,0)=0,"",VLOOKUP($A363,Industry!$A$4:$AE$442,L$1,0)),"")</f>
        <v/>
      </c>
      <c r="M363" s="1418" t="str">
        <f>IFERROR(IF(VLOOKUP($A363,Industry!$A$4:$AE$442,M$1,0)=0,"",VLOOKUP($A363,Industry!$A$4:$AE$442,M$1,0)),"")</f>
        <v/>
      </c>
      <c r="N363" s="1418" t="str">
        <f>IFERROR(IF(VLOOKUP($A363,Industry!$A$4:$AE$442,N$1,0)=0,"",VLOOKUP($A363,Industry!$A$4:$AE$442,N$1,0)),"")</f>
        <v/>
      </c>
      <c r="O363" s="1418" t="str">
        <f>IFERROR(IF(VLOOKUP($A363,Industry!$A$4:$AE$442,O$1,0)=0,"",VLOOKUP($A363,Industry!$A$4:$AE$442,O$1,0)),"")</f>
        <v/>
      </c>
      <c r="P363" s="1418" t="str">
        <f>IFERROR(IF(VLOOKUP($A363,Industry!$A$4:$AE$442,P$1,0)=0,"",VLOOKUP($A363,Industry!$A$4:$AE$442,P$1,0)),"")</f>
        <v/>
      </c>
      <c r="Q363" s="1418" t="str">
        <f>IFERROR(IF(VLOOKUP($A363,Industry!$A$4:$AE$442,Q$1,0)=0,"",VLOOKUP($A363,Industry!$A$4:$AE$442,Q$1,0)),"")</f>
        <v/>
      </c>
    </row>
    <row r="364" spans="1:17">
      <c r="A364" s="2" t="s">
        <v>450</v>
      </c>
      <c r="B364" s="1290" t="s">
        <v>1080</v>
      </c>
      <c r="C364" s="1420" t="str">
        <f>IFERROR(IF(VLOOKUP($A364,Industry!$A$4:$AE$442,C$1,0)=0,"",VLOOKUP($A364,Industry!$A$4:$AE$442,C$1,0)),"")</f>
        <v>ktoe</v>
      </c>
      <c r="D364" s="1418" t="str">
        <f>IFERROR(IF(VLOOKUP($A364,Industry!$A$4:$AE$442,D$1,0)=0,"",VLOOKUP($A364,Industry!$A$4:$AE$442,D$1,0)),"")</f>
        <v/>
      </c>
      <c r="E364" s="1418" t="str">
        <f>IFERROR(IF(VLOOKUP($A364,Industry!$A$4:$AE$442,E$1,0)=0,"",VLOOKUP($A364,Industry!$A$4:$AE$442,E$1,0)),"")</f>
        <v/>
      </c>
      <c r="F364" s="1418" t="str">
        <f>IFERROR(IF(VLOOKUP($A364,Industry!$A$4:$AE$442,F$1,0)=0,"",VLOOKUP($A364,Industry!$A$4:$AE$442,F$1,0)),"")</f>
        <v/>
      </c>
      <c r="G364" s="1418" t="str">
        <f>IFERROR(IF(VLOOKUP($A364,Industry!$A$4:$AE$442,G$1,0)=0,"",VLOOKUP($A364,Industry!$A$4:$AE$442,G$1,0)),"")</f>
        <v/>
      </c>
      <c r="H364" s="1418" t="str">
        <f>IFERROR(IF(VLOOKUP($A364,Industry!$A$4:$AE$442,H$1,0)=0,"",VLOOKUP($A364,Industry!$A$4:$AE$442,H$1,0)),"")</f>
        <v/>
      </c>
      <c r="I364" s="1418" t="str">
        <f>IFERROR(IF(VLOOKUP($A364,Industry!$A$4:$AE$442,I$1,0)=0,"",VLOOKUP($A364,Industry!$A$4:$AE$442,I$1,0)),"")</f>
        <v/>
      </c>
      <c r="J364" s="1418" t="str">
        <f>IFERROR(IF(VLOOKUP($A364,Industry!$A$4:$AE$442,J$1,0)=0,"",VLOOKUP($A364,Industry!$A$4:$AE$442,J$1,0)),"")</f>
        <v/>
      </c>
      <c r="K364" s="1418" t="str">
        <f>IFERROR(IF(VLOOKUP($A364,Industry!$A$4:$AE$442,K$1,0)=0,"",VLOOKUP($A364,Industry!$A$4:$AE$442,K$1,0)),"")</f>
        <v/>
      </c>
      <c r="L364" s="1418" t="str">
        <f>IFERROR(IF(VLOOKUP($A364,Industry!$A$4:$AE$442,L$1,0)=0,"",VLOOKUP($A364,Industry!$A$4:$AE$442,L$1,0)),"")</f>
        <v/>
      </c>
      <c r="M364" s="1418" t="str">
        <f>IFERROR(IF(VLOOKUP($A364,Industry!$A$4:$AE$442,M$1,0)=0,"",VLOOKUP($A364,Industry!$A$4:$AE$442,M$1,0)),"")</f>
        <v/>
      </c>
      <c r="N364" s="1418" t="str">
        <f>IFERROR(IF(VLOOKUP($A364,Industry!$A$4:$AE$442,N$1,0)=0,"",VLOOKUP($A364,Industry!$A$4:$AE$442,N$1,0)),"")</f>
        <v/>
      </c>
      <c r="O364" s="1418" t="str">
        <f>IFERROR(IF(VLOOKUP($A364,Industry!$A$4:$AE$442,O$1,0)=0,"",VLOOKUP($A364,Industry!$A$4:$AE$442,O$1,0)),"")</f>
        <v/>
      </c>
      <c r="P364" s="1418" t="str">
        <f>IFERROR(IF(VLOOKUP($A364,Industry!$A$4:$AE$442,P$1,0)=0,"",VLOOKUP($A364,Industry!$A$4:$AE$442,P$1,0)),"")</f>
        <v/>
      </c>
      <c r="Q364" s="1418" t="str">
        <f>IFERROR(IF(VLOOKUP($A364,Industry!$A$4:$AE$442,Q$1,0)=0,"",VLOOKUP($A364,Industry!$A$4:$AE$442,Q$1,0)),"")</f>
        <v/>
      </c>
    </row>
    <row r="365" spans="1:17">
      <c r="A365" s="22" t="s">
        <v>576</v>
      </c>
      <c r="B365" s="1290" t="s">
        <v>1080</v>
      </c>
      <c r="C365" s="1420" t="str">
        <f>IFERROR(IF(VLOOKUP($A365,Industry!$A$4:$AE$442,C$1,0)=0,"",VLOOKUP($A365,Industry!$A$4:$AE$442,C$1,0)),"")</f>
        <v>ktoe</v>
      </c>
      <c r="D365" s="1418" t="str">
        <f>IFERROR(IF(VLOOKUP($A365,Industry!$A$4:$AE$442,D$1,0)=0,"",VLOOKUP($A365,Industry!$A$4:$AE$442,D$1,0)),"")</f>
        <v/>
      </c>
      <c r="E365" s="1418" t="str">
        <f>IFERROR(IF(VLOOKUP($A365,Industry!$A$4:$AE$442,E$1,0)=0,"",VLOOKUP($A365,Industry!$A$4:$AE$442,E$1,0)),"")</f>
        <v/>
      </c>
      <c r="F365" s="1418" t="str">
        <f>IFERROR(IF(VLOOKUP($A365,Industry!$A$4:$AE$442,F$1,0)=0,"",VLOOKUP($A365,Industry!$A$4:$AE$442,F$1,0)),"")</f>
        <v/>
      </c>
      <c r="G365" s="1418" t="str">
        <f>IFERROR(IF(VLOOKUP($A365,Industry!$A$4:$AE$442,G$1,0)=0,"",VLOOKUP($A365,Industry!$A$4:$AE$442,G$1,0)),"")</f>
        <v/>
      </c>
      <c r="H365" s="1418" t="str">
        <f>IFERROR(IF(VLOOKUP($A365,Industry!$A$4:$AE$442,H$1,0)=0,"",VLOOKUP($A365,Industry!$A$4:$AE$442,H$1,0)),"")</f>
        <v/>
      </c>
      <c r="I365" s="1418" t="str">
        <f>IFERROR(IF(VLOOKUP($A365,Industry!$A$4:$AE$442,I$1,0)=0,"",VLOOKUP($A365,Industry!$A$4:$AE$442,I$1,0)),"")</f>
        <v/>
      </c>
      <c r="J365" s="1418" t="str">
        <f>IFERROR(IF(VLOOKUP($A365,Industry!$A$4:$AE$442,J$1,0)=0,"",VLOOKUP($A365,Industry!$A$4:$AE$442,J$1,0)),"")</f>
        <v/>
      </c>
      <c r="K365" s="1418" t="str">
        <f>IFERROR(IF(VLOOKUP($A365,Industry!$A$4:$AE$442,K$1,0)=0,"",VLOOKUP($A365,Industry!$A$4:$AE$442,K$1,0)),"")</f>
        <v/>
      </c>
      <c r="L365" s="1418" t="str">
        <f>IFERROR(IF(VLOOKUP($A365,Industry!$A$4:$AE$442,L$1,0)=0,"",VLOOKUP($A365,Industry!$A$4:$AE$442,L$1,0)),"")</f>
        <v/>
      </c>
      <c r="M365" s="1418" t="str">
        <f>IFERROR(IF(VLOOKUP($A365,Industry!$A$4:$AE$442,M$1,0)=0,"",VLOOKUP($A365,Industry!$A$4:$AE$442,M$1,0)),"")</f>
        <v/>
      </c>
      <c r="N365" s="1418" t="str">
        <f>IFERROR(IF(VLOOKUP($A365,Industry!$A$4:$AE$442,N$1,0)=0,"",VLOOKUP($A365,Industry!$A$4:$AE$442,N$1,0)),"")</f>
        <v/>
      </c>
      <c r="O365" s="1418" t="str">
        <f>IFERROR(IF(VLOOKUP($A365,Industry!$A$4:$AE$442,O$1,0)=0,"",VLOOKUP($A365,Industry!$A$4:$AE$442,O$1,0)),"")</f>
        <v/>
      </c>
      <c r="P365" s="1418" t="str">
        <f>IFERROR(IF(VLOOKUP($A365,Industry!$A$4:$AE$442,P$1,0)=0,"",VLOOKUP($A365,Industry!$A$4:$AE$442,P$1,0)),"")</f>
        <v/>
      </c>
      <c r="Q365" s="1418" t="str">
        <f>IFERROR(IF(VLOOKUP($A365,Industry!$A$4:$AE$442,Q$1,0)=0,"",VLOOKUP($A365,Industry!$A$4:$AE$442,Q$1,0)),"")</f>
        <v/>
      </c>
    </row>
    <row r="366" spans="1:17">
      <c r="A366" s="11" t="s">
        <v>2204</v>
      </c>
      <c r="B366" s="1290" t="s">
        <v>1080</v>
      </c>
      <c r="C366" s="1420" t="str">
        <f>IFERROR(IF(VLOOKUP($A366,Industry!$A$4:$AE$442,C$1,0)=0,"",VLOOKUP($A366,Industry!$A$4:$AE$442,C$1,0)),"")</f>
        <v>ktoe</v>
      </c>
      <c r="D366" s="1418" t="str">
        <f>IFERROR(IF(VLOOKUP($A366,Industry!$A$4:$AE$442,D$1,0)=0,"",VLOOKUP($A366,Industry!$A$4:$AE$442,D$1,0)),"")</f>
        <v/>
      </c>
      <c r="E366" s="1418" t="str">
        <f>IFERROR(IF(VLOOKUP($A366,Industry!$A$4:$AE$442,E$1,0)=0,"",VLOOKUP($A366,Industry!$A$4:$AE$442,E$1,0)),"")</f>
        <v/>
      </c>
      <c r="F366" s="1418" t="str">
        <f>IFERROR(IF(VLOOKUP($A366,Industry!$A$4:$AE$442,F$1,0)=0,"",VLOOKUP($A366,Industry!$A$4:$AE$442,F$1,0)),"")</f>
        <v/>
      </c>
      <c r="G366" s="1418" t="str">
        <f>IFERROR(IF(VLOOKUP($A366,Industry!$A$4:$AE$442,G$1,0)=0,"",VLOOKUP($A366,Industry!$A$4:$AE$442,G$1,0)),"")</f>
        <v/>
      </c>
      <c r="H366" s="1418" t="str">
        <f>IFERROR(IF(VLOOKUP($A366,Industry!$A$4:$AE$442,H$1,0)=0,"",VLOOKUP($A366,Industry!$A$4:$AE$442,H$1,0)),"")</f>
        <v/>
      </c>
      <c r="I366" s="1418" t="str">
        <f>IFERROR(IF(VLOOKUP($A366,Industry!$A$4:$AE$442,I$1,0)=0,"",VLOOKUP($A366,Industry!$A$4:$AE$442,I$1,0)),"")</f>
        <v/>
      </c>
      <c r="J366" s="1418" t="str">
        <f>IFERROR(IF(VLOOKUP($A366,Industry!$A$4:$AE$442,J$1,0)=0,"",VLOOKUP($A366,Industry!$A$4:$AE$442,J$1,0)),"")</f>
        <v/>
      </c>
      <c r="K366" s="1418" t="str">
        <f>IFERROR(IF(VLOOKUP($A366,Industry!$A$4:$AE$442,K$1,0)=0,"",VLOOKUP($A366,Industry!$A$4:$AE$442,K$1,0)),"")</f>
        <v/>
      </c>
      <c r="L366" s="1418" t="str">
        <f>IFERROR(IF(VLOOKUP($A366,Industry!$A$4:$AE$442,L$1,0)=0,"",VLOOKUP($A366,Industry!$A$4:$AE$442,L$1,0)),"")</f>
        <v/>
      </c>
      <c r="M366" s="1418" t="str">
        <f>IFERROR(IF(VLOOKUP($A366,Industry!$A$4:$AE$442,M$1,0)=0,"",VLOOKUP($A366,Industry!$A$4:$AE$442,M$1,0)),"")</f>
        <v/>
      </c>
      <c r="N366" s="1418" t="str">
        <f>IFERROR(IF(VLOOKUP($A366,Industry!$A$4:$AE$442,N$1,0)=0,"",VLOOKUP($A366,Industry!$A$4:$AE$442,N$1,0)),"")</f>
        <v/>
      </c>
      <c r="O366" s="1418" t="str">
        <f>IFERROR(IF(VLOOKUP($A366,Industry!$A$4:$AE$442,O$1,0)=0,"",VLOOKUP($A366,Industry!$A$4:$AE$442,O$1,0)),"")</f>
        <v/>
      </c>
      <c r="P366" s="1418" t="str">
        <f>IFERROR(IF(VLOOKUP($A366,Industry!$A$4:$AE$442,P$1,0)=0,"",VLOOKUP($A366,Industry!$A$4:$AE$442,P$1,0)),"")</f>
        <v/>
      </c>
      <c r="Q366" s="1418" t="str">
        <f>IFERROR(IF(VLOOKUP($A366,Industry!$A$4:$AE$442,Q$1,0)=0,"",VLOOKUP($A366,Industry!$A$4:$AE$442,Q$1,0)),"")</f>
        <v/>
      </c>
    </row>
    <row r="367" spans="1:17">
      <c r="A367" s="11" t="s">
        <v>2206</v>
      </c>
      <c r="B367" s="1290" t="s">
        <v>1080</v>
      </c>
      <c r="C367" s="1420" t="str">
        <f>IFERROR(IF(VLOOKUP($A367,Industry!$A$4:$AE$442,C$1,0)=0,"",VLOOKUP($A367,Industry!$A$4:$AE$442,C$1,0)),"")</f>
        <v>ktoe</v>
      </c>
      <c r="D367" s="1418" t="str">
        <f>IFERROR(IF(VLOOKUP($A367,Industry!$A$4:$AE$442,D$1,0)=0,"",VLOOKUP($A367,Industry!$A$4:$AE$442,D$1,0)),"")</f>
        <v/>
      </c>
      <c r="E367" s="1418" t="str">
        <f>IFERROR(IF(VLOOKUP($A367,Industry!$A$4:$AE$442,E$1,0)=0,"",VLOOKUP($A367,Industry!$A$4:$AE$442,E$1,0)),"")</f>
        <v/>
      </c>
      <c r="F367" s="1418" t="str">
        <f>IFERROR(IF(VLOOKUP($A367,Industry!$A$4:$AE$442,F$1,0)=0,"",VLOOKUP($A367,Industry!$A$4:$AE$442,F$1,0)),"")</f>
        <v/>
      </c>
      <c r="G367" s="1418" t="str">
        <f>IFERROR(IF(VLOOKUP($A367,Industry!$A$4:$AE$442,G$1,0)=0,"",VLOOKUP($A367,Industry!$A$4:$AE$442,G$1,0)),"")</f>
        <v/>
      </c>
      <c r="H367" s="1418" t="str">
        <f>IFERROR(IF(VLOOKUP($A367,Industry!$A$4:$AE$442,H$1,0)=0,"",VLOOKUP($A367,Industry!$A$4:$AE$442,H$1,0)),"")</f>
        <v/>
      </c>
      <c r="I367" s="1418" t="str">
        <f>IFERROR(IF(VLOOKUP($A367,Industry!$A$4:$AE$442,I$1,0)=0,"",VLOOKUP($A367,Industry!$A$4:$AE$442,I$1,0)),"")</f>
        <v/>
      </c>
      <c r="J367" s="1418" t="str">
        <f>IFERROR(IF(VLOOKUP($A367,Industry!$A$4:$AE$442,J$1,0)=0,"",VLOOKUP($A367,Industry!$A$4:$AE$442,J$1,0)),"")</f>
        <v/>
      </c>
      <c r="K367" s="1418" t="str">
        <f>IFERROR(IF(VLOOKUP($A367,Industry!$A$4:$AE$442,K$1,0)=0,"",VLOOKUP($A367,Industry!$A$4:$AE$442,K$1,0)),"")</f>
        <v/>
      </c>
      <c r="L367" s="1418" t="str">
        <f>IFERROR(IF(VLOOKUP($A367,Industry!$A$4:$AE$442,L$1,0)=0,"",VLOOKUP($A367,Industry!$A$4:$AE$442,L$1,0)),"")</f>
        <v/>
      </c>
      <c r="M367" s="1418" t="str">
        <f>IFERROR(IF(VLOOKUP($A367,Industry!$A$4:$AE$442,M$1,0)=0,"",VLOOKUP($A367,Industry!$A$4:$AE$442,M$1,0)),"")</f>
        <v/>
      </c>
      <c r="N367" s="1418" t="str">
        <f>IFERROR(IF(VLOOKUP($A367,Industry!$A$4:$AE$442,N$1,0)=0,"",VLOOKUP($A367,Industry!$A$4:$AE$442,N$1,0)),"")</f>
        <v/>
      </c>
      <c r="O367" s="1418" t="str">
        <f>IFERROR(IF(VLOOKUP($A367,Industry!$A$4:$AE$442,O$1,0)=0,"",VLOOKUP($A367,Industry!$A$4:$AE$442,O$1,0)),"")</f>
        <v/>
      </c>
      <c r="P367" s="1418" t="str">
        <f>IFERROR(IF(VLOOKUP($A367,Industry!$A$4:$AE$442,P$1,0)=0,"",VLOOKUP($A367,Industry!$A$4:$AE$442,P$1,0)),"")</f>
        <v/>
      </c>
      <c r="Q367" s="1418" t="str">
        <f>IFERROR(IF(VLOOKUP($A367,Industry!$A$4:$AE$442,Q$1,0)=0,"",VLOOKUP($A367,Industry!$A$4:$AE$442,Q$1,0)),"")</f>
        <v/>
      </c>
    </row>
    <row r="368" spans="1:17">
      <c r="A368" s="11" t="s">
        <v>2208</v>
      </c>
      <c r="B368" s="1290" t="s">
        <v>1080</v>
      </c>
      <c r="C368" s="1420" t="str">
        <f>IFERROR(IF(VLOOKUP($A368,Industry!$A$4:$AE$442,C$1,0)=0,"",VLOOKUP($A368,Industry!$A$4:$AE$442,C$1,0)),"")</f>
        <v>ktoe</v>
      </c>
      <c r="D368" s="1418" t="str">
        <f>IFERROR(IF(VLOOKUP($A368,Industry!$A$4:$AE$442,D$1,0)=0,"",VLOOKUP($A368,Industry!$A$4:$AE$442,D$1,0)),"")</f>
        <v/>
      </c>
      <c r="E368" s="1418" t="str">
        <f>IFERROR(IF(VLOOKUP($A368,Industry!$A$4:$AE$442,E$1,0)=0,"",VLOOKUP($A368,Industry!$A$4:$AE$442,E$1,0)),"")</f>
        <v/>
      </c>
      <c r="F368" s="1418" t="str">
        <f>IFERROR(IF(VLOOKUP($A368,Industry!$A$4:$AE$442,F$1,0)=0,"",VLOOKUP($A368,Industry!$A$4:$AE$442,F$1,0)),"")</f>
        <v/>
      </c>
      <c r="G368" s="1418" t="str">
        <f>IFERROR(IF(VLOOKUP($A368,Industry!$A$4:$AE$442,G$1,0)=0,"",VLOOKUP($A368,Industry!$A$4:$AE$442,G$1,0)),"")</f>
        <v/>
      </c>
      <c r="H368" s="1418" t="str">
        <f>IFERROR(IF(VLOOKUP($A368,Industry!$A$4:$AE$442,H$1,0)=0,"",VLOOKUP($A368,Industry!$A$4:$AE$442,H$1,0)),"")</f>
        <v/>
      </c>
      <c r="I368" s="1418" t="str">
        <f>IFERROR(IF(VLOOKUP($A368,Industry!$A$4:$AE$442,I$1,0)=0,"",VLOOKUP($A368,Industry!$A$4:$AE$442,I$1,0)),"")</f>
        <v/>
      </c>
      <c r="J368" s="1418" t="str">
        <f>IFERROR(IF(VLOOKUP($A368,Industry!$A$4:$AE$442,J$1,0)=0,"",VLOOKUP($A368,Industry!$A$4:$AE$442,J$1,0)),"")</f>
        <v/>
      </c>
      <c r="K368" s="1418" t="str">
        <f>IFERROR(IF(VLOOKUP($A368,Industry!$A$4:$AE$442,K$1,0)=0,"",VLOOKUP($A368,Industry!$A$4:$AE$442,K$1,0)),"")</f>
        <v/>
      </c>
      <c r="L368" s="1418" t="str">
        <f>IFERROR(IF(VLOOKUP($A368,Industry!$A$4:$AE$442,L$1,0)=0,"",VLOOKUP($A368,Industry!$A$4:$AE$442,L$1,0)),"")</f>
        <v/>
      </c>
      <c r="M368" s="1418" t="str">
        <f>IFERROR(IF(VLOOKUP($A368,Industry!$A$4:$AE$442,M$1,0)=0,"",VLOOKUP($A368,Industry!$A$4:$AE$442,M$1,0)),"")</f>
        <v/>
      </c>
      <c r="N368" s="1418" t="str">
        <f>IFERROR(IF(VLOOKUP($A368,Industry!$A$4:$AE$442,N$1,0)=0,"",VLOOKUP($A368,Industry!$A$4:$AE$442,N$1,0)),"")</f>
        <v/>
      </c>
      <c r="O368" s="1418" t="str">
        <f>IFERROR(IF(VLOOKUP($A368,Industry!$A$4:$AE$442,O$1,0)=0,"",VLOOKUP($A368,Industry!$A$4:$AE$442,O$1,0)),"")</f>
        <v/>
      </c>
      <c r="P368" s="1418" t="str">
        <f>IFERROR(IF(VLOOKUP($A368,Industry!$A$4:$AE$442,P$1,0)=0,"",VLOOKUP($A368,Industry!$A$4:$AE$442,P$1,0)),"")</f>
        <v/>
      </c>
      <c r="Q368" s="1418" t="str">
        <f>IFERROR(IF(VLOOKUP($A368,Industry!$A$4:$AE$442,Q$1,0)=0,"",VLOOKUP($A368,Industry!$A$4:$AE$442,Q$1,0)),"")</f>
        <v/>
      </c>
    </row>
    <row r="369" spans="1:17">
      <c r="A369" s="11" t="s">
        <v>2210</v>
      </c>
      <c r="B369" s="1290" t="s">
        <v>1080</v>
      </c>
      <c r="C369" s="1420" t="str">
        <f>IFERROR(IF(VLOOKUP($A369,Industry!$A$4:$AE$442,C$1,0)=0,"",VLOOKUP($A369,Industry!$A$4:$AE$442,C$1,0)),"")</f>
        <v>ktoe</v>
      </c>
      <c r="D369" s="1418" t="str">
        <f>IFERROR(IF(VLOOKUP($A369,Industry!$A$4:$AE$442,D$1,0)=0,"",VLOOKUP($A369,Industry!$A$4:$AE$442,D$1,0)),"")</f>
        <v/>
      </c>
      <c r="E369" s="1418" t="str">
        <f>IFERROR(IF(VLOOKUP($A369,Industry!$A$4:$AE$442,E$1,0)=0,"",VLOOKUP($A369,Industry!$A$4:$AE$442,E$1,0)),"")</f>
        <v/>
      </c>
      <c r="F369" s="1418" t="str">
        <f>IFERROR(IF(VLOOKUP($A369,Industry!$A$4:$AE$442,F$1,0)=0,"",VLOOKUP($A369,Industry!$A$4:$AE$442,F$1,0)),"")</f>
        <v/>
      </c>
      <c r="G369" s="1418" t="str">
        <f>IFERROR(IF(VLOOKUP($A369,Industry!$A$4:$AE$442,G$1,0)=0,"",VLOOKUP($A369,Industry!$A$4:$AE$442,G$1,0)),"")</f>
        <v/>
      </c>
      <c r="H369" s="1418" t="str">
        <f>IFERROR(IF(VLOOKUP($A369,Industry!$A$4:$AE$442,H$1,0)=0,"",VLOOKUP($A369,Industry!$A$4:$AE$442,H$1,0)),"")</f>
        <v/>
      </c>
      <c r="I369" s="1418" t="str">
        <f>IFERROR(IF(VLOOKUP($A369,Industry!$A$4:$AE$442,I$1,0)=0,"",VLOOKUP($A369,Industry!$A$4:$AE$442,I$1,0)),"")</f>
        <v/>
      </c>
      <c r="J369" s="1418" t="str">
        <f>IFERROR(IF(VLOOKUP($A369,Industry!$A$4:$AE$442,J$1,0)=0,"",VLOOKUP($A369,Industry!$A$4:$AE$442,J$1,0)),"")</f>
        <v/>
      </c>
      <c r="K369" s="1418" t="str">
        <f>IFERROR(IF(VLOOKUP($A369,Industry!$A$4:$AE$442,K$1,0)=0,"",VLOOKUP($A369,Industry!$A$4:$AE$442,K$1,0)),"")</f>
        <v/>
      </c>
      <c r="L369" s="1418" t="str">
        <f>IFERROR(IF(VLOOKUP($A369,Industry!$A$4:$AE$442,L$1,0)=0,"",VLOOKUP($A369,Industry!$A$4:$AE$442,L$1,0)),"")</f>
        <v/>
      </c>
      <c r="M369" s="1418" t="str">
        <f>IFERROR(IF(VLOOKUP($A369,Industry!$A$4:$AE$442,M$1,0)=0,"",VLOOKUP($A369,Industry!$A$4:$AE$442,M$1,0)),"")</f>
        <v/>
      </c>
      <c r="N369" s="1418" t="str">
        <f>IFERROR(IF(VLOOKUP($A369,Industry!$A$4:$AE$442,N$1,0)=0,"",VLOOKUP($A369,Industry!$A$4:$AE$442,N$1,0)),"")</f>
        <v/>
      </c>
      <c r="O369" s="1418" t="str">
        <f>IFERROR(IF(VLOOKUP($A369,Industry!$A$4:$AE$442,O$1,0)=0,"",VLOOKUP($A369,Industry!$A$4:$AE$442,O$1,0)),"")</f>
        <v/>
      </c>
      <c r="P369" s="1418" t="str">
        <f>IFERROR(IF(VLOOKUP($A369,Industry!$A$4:$AE$442,P$1,0)=0,"",VLOOKUP($A369,Industry!$A$4:$AE$442,P$1,0)),"")</f>
        <v/>
      </c>
      <c r="Q369" s="1418" t="str">
        <f>IFERROR(IF(VLOOKUP($A369,Industry!$A$4:$AE$442,Q$1,0)=0,"",VLOOKUP($A369,Industry!$A$4:$AE$442,Q$1,0)),"")</f>
        <v/>
      </c>
    </row>
    <row r="370" spans="1:17">
      <c r="A370" s="11" t="s">
        <v>2212</v>
      </c>
      <c r="B370" s="1290" t="s">
        <v>1080</v>
      </c>
      <c r="C370" s="1420" t="str">
        <f>IFERROR(IF(VLOOKUP($A370,Industry!$A$4:$AE$442,C$1,0)=0,"",VLOOKUP($A370,Industry!$A$4:$AE$442,C$1,0)),"")</f>
        <v>ktoe</v>
      </c>
      <c r="D370" s="1418" t="str">
        <f>IFERROR(IF(VLOOKUP($A370,Industry!$A$4:$AE$442,D$1,0)=0,"",VLOOKUP($A370,Industry!$A$4:$AE$442,D$1,0)),"")</f>
        <v/>
      </c>
      <c r="E370" s="1418" t="str">
        <f>IFERROR(IF(VLOOKUP($A370,Industry!$A$4:$AE$442,E$1,0)=0,"",VLOOKUP($A370,Industry!$A$4:$AE$442,E$1,0)),"")</f>
        <v/>
      </c>
      <c r="F370" s="1418" t="str">
        <f>IFERROR(IF(VLOOKUP($A370,Industry!$A$4:$AE$442,F$1,0)=0,"",VLOOKUP($A370,Industry!$A$4:$AE$442,F$1,0)),"")</f>
        <v/>
      </c>
      <c r="G370" s="1418" t="str">
        <f>IFERROR(IF(VLOOKUP($A370,Industry!$A$4:$AE$442,G$1,0)=0,"",VLOOKUP($A370,Industry!$A$4:$AE$442,G$1,0)),"")</f>
        <v/>
      </c>
      <c r="H370" s="1418" t="str">
        <f>IFERROR(IF(VLOOKUP($A370,Industry!$A$4:$AE$442,H$1,0)=0,"",VLOOKUP($A370,Industry!$A$4:$AE$442,H$1,0)),"")</f>
        <v/>
      </c>
      <c r="I370" s="1418" t="str">
        <f>IFERROR(IF(VLOOKUP($A370,Industry!$A$4:$AE$442,I$1,0)=0,"",VLOOKUP($A370,Industry!$A$4:$AE$442,I$1,0)),"")</f>
        <v/>
      </c>
      <c r="J370" s="1418" t="str">
        <f>IFERROR(IF(VLOOKUP($A370,Industry!$A$4:$AE$442,J$1,0)=0,"",VLOOKUP($A370,Industry!$A$4:$AE$442,J$1,0)),"")</f>
        <v/>
      </c>
      <c r="K370" s="1418" t="str">
        <f>IFERROR(IF(VLOOKUP($A370,Industry!$A$4:$AE$442,K$1,0)=0,"",VLOOKUP($A370,Industry!$A$4:$AE$442,K$1,0)),"")</f>
        <v/>
      </c>
      <c r="L370" s="1418" t="str">
        <f>IFERROR(IF(VLOOKUP($A370,Industry!$A$4:$AE$442,L$1,0)=0,"",VLOOKUP($A370,Industry!$A$4:$AE$442,L$1,0)),"")</f>
        <v/>
      </c>
      <c r="M370" s="1418" t="str">
        <f>IFERROR(IF(VLOOKUP($A370,Industry!$A$4:$AE$442,M$1,0)=0,"",VLOOKUP($A370,Industry!$A$4:$AE$442,M$1,0)),"")</f>
        <v/>
      </c>
      <c r="N370" s="1418" t="str">
        <f>IFERROR(IF(VLOOKUP($A370,Industry!$A$4:$AE$442,N$1,0)=0,"",VLOOKUP($A370,Industry!$A$4:$AE$442,N$1,0)),"")</f>
        <v/>
      </c>
      <c r="O370" s="1418" t="str">
        <f>IFERROR(IF(VLOOKUP($A370,Industry!$A$4:$AE$442,O$1,0)=0,"",VLOOKUP($A370,Industry!$A$4:$AE$442,O$1,0)),"")</f>
        <v/>
      </c>
      <c r="P370" s="1418" t="str">
        <f>IFERROR(IF(VLOOKUP($A370,Industry!$A$4:$AE$442,P$1,0)=0,"",VLOOKUP($A370,Industry!$A$4:$AE$442,P$1,0)),"")</f>
        <v/>
      </c>
      <c r="Q370" s="1418" t="str">
        <f>IFERROR(IF(VLOOKUP($A370,Industry!$A$4:$AE$442,Q$1,0)=0,"",VLOOKUP($A370,Industry!$A$4:$AE$442,Q$1,0)),"")</f>
        <v/>
      </c>
    </row>
    <row r="371" spans="1:17">
      <c r="A371" s="11" t="s">
        <v>2214</v>
      </c>
      <c r="B371" s="1290" t="s">
        <v>1080</v>
      </c>
      <c r="C371" s="1420" t="str">
        <f>IFERROR(IF(VLOOKUP($A371,Industry!$A$4:$AE$442,C$1,0)=0,"",VLOOKUP($A371,Industry!$A$4:$AE$442,C$1,0)),"")</f>
        <v>ktoe</v>
      </c>
      <c r="D371" s="1418" t="str">
        <f>IFERROR(IF(VLOOKUP($A371,Industry!$A$4:$AE$442,D$1,0)=0,"",VLOOKUP($A371,Industry!$A$4:$AE$442,D$1,0)),"")</f>
        <v/>
      </c>
      <c r="E371" s="1418" t="str">
        <f>IFERROR(IF(VLOOKUP($A371,Industry!$A$4:$AE$442,E$1,0)=0,"",VLOOKUP($A371,Industry!$A$4:$AE$442,E$1,0)),"")</f>
        <v/>
      </c>
      <c r="F371" s="1418" t="str">
        <f>IFERROR(IF(VLOOKUP($A371,Industry!$A$4:$AE$442,F$1,0)=0,"",VLOOKUP($A371,Industry!$A$4:$AE$442,F$1,0)),"")</f>
        <v/>
      </c>
      <c r="G371" s="1418" t="str">
        <f>IFERROR(IF(VLOOKUP($A371,Industry!$A$4:$AE$442,G$1,0)=0,"",VLOOKUP($A371,Industry!$A$4:$AE$442,G$1,0)),"")</f>
        <v/>
      </c>
      <c r="H371" s="1418" t="str">
        <f>IFERROR(IF(VLOOKUP($A371,Industry!$A$4:$AE$442,H$1,0)=0,"",VLOOKUP($A371,Industry!$A$4:$AE$442,H$1,0)),"")</f>
        <v/>
      </c>
      <c r="I371" s="1418" t="str">
        <f>IFERROR(IF(VLOOKUP($A371,Industry!$A$4:$AE$442,I$1,0)=0,"",VLOOKUP($A371,Industry!$A$4:$AE$442,I$1,0)),"")</f>
        <v/>
      </c>
      <c r="J371" s="1418" t="str">
        <f>IFERROR(IF(VLOOKUP($A371,Industry!$A$4:$AE$442,J$1,0)=0,"",VLOOKUP($A371,Industry!$A$4:$AE$442,J$1,0)),"")</f>
        <v/>
      </c>
      <c r="K371" s="1418" t="str">
        <f>IFERROR(IF(VLOOKUP($A371,Industry!$A$4:$AE$442,K$1,0)=0,"",VLOOKUP($A371,Industry!$A$4:$AE$442,K$1,0)),"")</f>
        <v/>
      </c>
      <c r="L371" s="1418" t="str">
        <f>IFERROR(IF(VLOOKUP($A371,Industry!$A$4:$AE$442,L$1,0)=0,"",VLOOKUP($A371,Industry!$A$4:$AE$442,L$1,0)),"")</f>
        <v/>
      </c>
      <c r="M371" s="1418" t="str">
        <f>IFERROR(IF(VLOOKUP($A371,Industry!$A$4:$AE$442,M$1,0)=0,"",VLOOKUP($A371,Industry!$A$4:$AE$442,M$1,0)),"")</f>
        <v/>
      </c>
      <c r="N371" s="1418" t="str">
        <f>IFERROR(IF(VLOOKUP($A371,Industry!$A$4:$AE$442,N$1,0)=0,"",VLOOKUP($A371,Industry!$A$4:$AE$442,N$1,0)),"")</f>
        <v/>
      </c>
      <c r="O371" s="1418" t="str">
        <f>IFERROR(IF(VLOOKUP($A371,Industry!$A$4:$AE$442,O$1,0)=0,"",VLOOKUP($A371,Industry!$A$4:$AE$442,O$1,0)),"")</f>
        <v/>
      </c>
      <c r="P371" s="1418" t="str">
        <f>IFERROR(IF(VLOOKUP($A371,Industry!$A$4:$AE$442,P$1,0)=0,"",VLOOKUP($A371,Industry!$A$4:$AE$442,P$1,0)),"")</f>
        <v/>
      </c>
      <c r="Q371" s="1418" t="str">
        <f>IFERROR(IF(VLOOKUP($A371,Industry!$A$4:$AE$442,Q$1,0)=0,"",VLOOKUP($A371,Industry!$A$4:$AE$442,Q$1,0)),"")</f>
        <v/>
      </c>
    </row>
    <row r="372" spans="1:17">
      <c r="A372" s="2" t="s">
        <v>2216</v>
      </c>
      <c r="B372" s="1290" t="s">
        <v>1080</v>
      </c>
      <c r="C372" s="1420" t="str">
        <f>IFERROR(IF(VLOOKUP($A372,Industry!$A$4:$AE$442,C$1,0)=0,"",VLOOKUP($A372,Industry!$A$4:$AE$442,C$1,0)),"")</f>
        <v>ktoe</v>
      </c>
      <c r="D372" s="1418" t="str">
        <f>IFERROR(IF(VLOOKUP($A372,Industry!$A$4:$AE$442,D$1,0)=0,"",VLOOKUP($A372,Industry!$A$4:$AE$442,D$1,0)),"")</f>
        <v/>
      </c>
      <c r="E372" s="1418" t="str">
        <f>IFERROR(IF(VLOOKUP($A372,Industry!$A$4:$AE$442,E$1,0)=0,"",VLOOKUP($A372,Industry!$A$4:$AE$442,E$1,0)),"")</f>
        <v/>
      </c>
      <c r="F372" s="1418" t="str">
        <f>IFERROR(IF(VLOOKUP($A372,Industry!$A$4:$AE$442,F$1,0)=0,"",VLOOKUP($A372,Industry!$A$4:$AE$442,F$1,0)),"")</f>
        <v/>
      </c>
      <c r="G372" s="1418" t="str">
        <f>IFERROR(IF(VLOOKUP($A372,Industry!$A$4:$AE$442,G$1,0)=0,"",VLOOKUP($A372,Industry!$A$4:$AE$442,G$1,0)),"")</f>
        <v/>
      </c>
      <c r="H372" s="1418" t="str">
        <f>IFERROR(IF(VLOOKUP($A372,Industry!$A$4:$AE$442,H$1,0)=0,"",VLOOKUP($A372,Industry!$A$4:$AE$442,H$1,0)),"")</f>
        <v/>
      </c>
      <c r="I372" s="1418" t="str">
        <f>IFERROR(IF(VLOOKUP($A372,Industry!$A$4:$AE$442,I$1,0)=0,"",VLOOKUP($A372,Industry!$A$4:$AE$442,I$1,0)),"")</f>
        <v/>
      </c>
      <c r="J372" s="1418" t="str">
        <f>IFERROR(IF(VLOOKUP($A372,Industry!$A$4:$AE$442,J$1,0)=0,"",VLOOKUP($A372,Industry!$A$4:$AE$442,J$1,0)),"")</f>
        <v/>
      </c>
      <c r="K372" s="1418" t="str">
        <f>IFERROR(IF(VLOOKUP($A372,Industry!$A$4:$AE$442,K$1,0)=0,"",VLOOKUP($A372,Industry!$A$4:$AE$442,K$1,0)),"")</f>
        <v/>
      </c>
      <c r="L372" s="1418" t="str">
        <f>IFERROR(IF(VLOOKUP($A372,Industry!$A$4:$AE$442,L$1,0)=0,"",VLOOKUP($A372,Industry!$A$4:$AE$442,L$1,0)),"")</f>
        <v/>
      </c>
      <c r="M372" s="1418" t="str">
        <f>IFERROR(IF(VLOOKUP($A372,Industry!$A$4:$AE$442,M$1,0)=0,"",VLOOKUP($A372,Industry!$A$4:$AE$442,M$1,0)),"")</f>
        <v/>
      </c>
      <c r="N372" s="1418" t="str">
        <f>IFERROR(IF(VLOOKUP($A372,Industry!$A$4:$AE$442,N$1,0)=0,"",VLOOKUP($A372,Industry!$A$4:$AE$442,N$1,0)),"")</f>
        <v/>
      </c>
      <c r="O372" s="1418" t="str">
        <f>IFERROR(IF(VLOOKUP($A372,Industry!$A$4:$AE$442,O$1,0)=0,"",VLOOKUP($A372,Industry!$A$4:$AE$442,O$1,0)),"")</f>
        <v/>
      </c>
      <c r="P372" s="1418" t="str">
        <f>IFERROR(IF(VLOOKUP($A372,Industry!$A$4:$AE$442,P$1,0)=0,"",VLOOKUP($A372,Industry!$A$4:$AE$442,P$1,0)),"")</f>
        <v/>
      </c>
      <c r="Q372" s="1418" t="str">
        <f>IFERROR(IF(VLOOKUP($A372,Industry!$A$4:$AE$442,Q$1,0)=0,"",VLOOKUP($A372,Industry!$A$4:$AE$442,Q$1,0)),"")</f>
        <v/>
      </c>
    </row>
    <row r="373" spans="1:17">
      <c r="A373" s="22" t="s">
        <v>183</v>
      </c>
      <c r="B373" s="1290" t="s">
        <v>1080</v>
      </c>
      <c r="C373" s="1420" t="str">
        <f>IFERROR(IF(VLOOKUP($A373,Industry!$A$4:$AE$442,C$1,0)=0,"",VLOOKUP($A373,Industry!$A$4:$AE$442,C$1,0)),"")</f>
        <v>ktoe</v>
      </c>
      <c r="D373" s="1418" t="str">
        <f>IFERROR(IF(VLOOKUP($A373,Industry!$A$4:$AE$442,D$1,0)=0,"",VLOOKUP($A373,Industry!$A$4:$AE$442,D$1,0)),"")</f>
        <v/>
      </c>
      <c r="E373" s="1418" t="str">
        <f>IFERROR(IF(VLOOKUP($A373,Industry!$A$4:$AE$442,E$1,0)=0,"",VLOOKUP($A373,Industry!$A$4:$AE$442,E$1,0)),"")</f>
        <v/>
      </c>
      <c r="F373" s="1418" t="str">
        <f>IFERROR(IF(VLOOKUP($A373,Industry!$A$4:$AE$442,F$1,0)=0,"",VLOOKUP($A373,Industry!$A$4:$AE$442,F$1,0)),"")</f>
        <v/>
      </c>
      <c r="G373" s="1418" t="str">
        <f>IFERROR(IF(VLOOKUP($A373,Industry!$A$4:$AE$442,G$1,0)=0,"",VLOOKUP($A373,Industry!$A$4:$AE$442,G$1,0)),"")</f>
        <v/>
      </c>
      <c r="H373" s="1418" t="str">
        <f>IFERROR(IF(VLOOKUP($A373,Industry!$A$4:$AE$442,H$1,0)=0,"",VLOOKUP($A373,Industry!$A$4:$AE$442,H$1,0)),"")</f>
        <v/>
      </c>
      <c r="I373" s="1418" t="str">
        <f>IFERROR(IF(VLOOKUP($A373,Industry!$A$4:$AE$442,I$1,0)=0,"",VLOOKUP($A373,Industry!$A$4:$AE$442,I$1,0)),"")</f>
        <v/>
      </c>
      <c r="J373" s="1418" t="str">
        <f>IFERROR(IF(VLOOKUP($A373,Industry!$A$4:$AE$442,J$1,0)=0,"",VLOOKUP($A373,Industry!$A$4:$AE$442,J$1,0)),"")</f>
        <v/>
      </c>
      <c r="K373" s="1418" t="str">
        <f>IFERROR(IF(VLOOKUP($A373,Industry!$A$4:$AE$442,K$1,0)=0,"",VLOOKUP($A373,Industry!$A$4:$AE$442,K$1,0)),"")</f>
        <v/>
      </c>
      <c r="L373" s="1418" t="str">
        <f>IFERROR(IF(VLOOKUP($A373,Industry!$A$4:$AE$442,L$1,0)=0,"",VLOOKUP($A373,Industry!$A$4:$AE$442,L$1,0)),"")</f>
        <v/>
      </c>
      <c r="M373" s="1418" t="str">
        <f>IFERROR(IF(VLOOKUP($A373,Industry!$A$4:$AE$442,M$1,0)=0,"",VLOOKUP($A373,Industry!$A$4:$AE$442,M$1,0)),"")</f>
        <v/>
      </c>
      <c r="N373" s="1418" t="str">
        <f>IFERROR(IF(VLOOKUP($A373,Industry!$A$4:$AE$442,N$1,0)=0,"",VLOOKUP($A373,Industry!$A$4:$AE$442,N$1,0)),"")</f>
        <v/>
      </c>
      <c r="O373" s="1418" t="str">
        <f>IFERROR(IF(VLOOKUP($A373,Industry!$A$4:$AE$442,O$1,0)=0,"",VLOOKUP($A373,Industry!$A$4:$AE$442,O$1,0)),"")</f>
        <v/>
      </c>
      <c r="P373" s="1418" t="str">
        <f>IFERROR(IF(VLOOKUP($A373,Industry!$A$4:$AE$442,P$1,0)=0,"",VLOOKUP($A373,Industry!$A$4:$AE$442,P$1,0)),"")</f>
        <v/>
      </c>
      <c r="Q373" s="1418" t="str">
        <f>IFERROR(IF(VLOOKUP($A373,Industry!$A$4:$AE$442,Q$1,0)=0,"",VLOOKUP($A373,Industry!$A$4:$AE$442,Q$1,0)),"")</f>
        <v/>
      </c>
    </row>
    <row r="374" spans="1:17">
      <c r="A374" s="11" t="s">
        <v>186</v>
      </c>
      <c r="B374" s="1290" t="s">
        <v>1080</v>
      </c>
      <c r="C374" s="1420" t="str">
        <f>IFERROR(IF(VLOOKUP($A374,Industry!$A$4:$AE$442,C$1,0)=0,"",VLOOKUP($A374,Industry!$A$4:$AE$442,C$1,0)),"")</f>
        <v>ktoe</v>
      </c>
      <c r="D374" s="1418" t="str">
        <f>IFERROR(IF(VLOOKUP($A374,Industry!$A$4:$AE$442,D$1,0)=0,"",VLOOKUP($A374,Industry!$A$4:$AE$442,D$1,0)),"")</f>
        <v/>
      </c>
      <c r="E374" s="1418" t="str">
        <f>IFERROR(IF(VLOOKUP($A374,Industry!$A$4:$AE$442,E$1,0)=0,"",VLOOKUP($A374,Industry!$A$4:$AE$442,E$1,0)),"")</f>
        <v/>
      </c>
      <c r="F374" s="1418" t="str">
        <f>IFERROR(IF(VLOOKUP($A374,Industry!$A$4:$AE$442,F$1,0)=0,"",VLOOKUP($A374,Industry!$A$4:$AE$442,F$1,0)),"")</f>
        <v/>
      </c>
      <c r="G374" s="1418" t="str">
        <f>IFERROR(IF(VLOOKUP($A374,Industry!$A$4:$AE$442,G$1,0)=0,"",VLOOKUP($A374,Industry!$A$4:$AE$442,G$1,0)),"")</f>
        <v/>
      </c>
      <c r="H374" s="1418" t="str">
        <f>IFERROR(IF(VLOOKUP($A374,Industry!$A$4:$AE$442,H$1,0)=0,"",VLOOKUP($A374,Industry!$A$4:$AE$442,H$1,0)),"")</f>
        <v/>
      </c>
      <c r="I374" s="1418" t="str">
        <f>IFERROR(IF(VLOOKUP($A374,Industry!$A$4:$AE$442,I$1,0)=0,"",VLOOKUP($A374,Industry!$A$4:$AE$442,I$1,0)),"")</f>
        <v/>
      </c>
      <c r="J374" s="1418" t="str">
        <f>IFERROR(IF(VLOOKUP($A374,Industry!$A$4:$AE$442,J$1,0)=0,"",VLOOKUP($A374,Industry!$A$4:$AE$442,J$1,0)),"")</f>
        <v/>
      </c>
      <c r="K374" s="1418" t="str">
        <f>IFERROR(IF(VLOOKUP($A374,Industry!$A$4:$AE$442,K$1,0)=0,"",VLOOKUP($A374,Industry!$A$4:$AE$442,K$1,0)),"")</f>
        <v/>
      </c>
      <c r="L374" s="1418" t="str">
        <f>IFERROR(IF(VLOOKUP($A374,Industry!$A$4:$AE$442,L$1,0)=0,"",VLOOKUP($A374,Industry!$A$4:$AE$442,L$1,0)),"")</f>
        <v/>
      </c>
      <c r="M374" s="1418" t="str">
        <f>IFERROR(IF(VLOOKUP($A374,Industry!$A$4:$AE$442,M$1,0)=0,"",VLOOKUP($A374,Industry!$A$4:$AE$442,M$1,0)),"")</f>
        <v/>
      </c>
      <c r="N374" s="1418" t="str">
        <f>IFERROR(IF(VLOOKUP($A374,Industry!$A$4:$AE$442,N$1,0)=0,"",VLOOKUP($A374,Industry!$A$4:$AE$442,N$1,0)),"")</f>
        <v/>
      </c>
      <c r="O374" s="1418" t="str">
        <f>IFERROR(IF(VLOOKUP($A374,Industry!$A$4:$AE$442,O$1,0)=0,"",VLOOKUP($A374,Industry!$A$4:$AE$442,O$1,0)),"")</f>
        <v/>
      </c>
      <c r="P374" s="1418" t="str">
        <f>IFERROR(IF(VLOOKUP($A374,Industry!$A$4:$AE$442,P$1,0)=0,"",VLOOKUP($A374,Industry!$A$4:$AE$442,P$1,0)),"")</f>
        <v/>
      </c>
      <c r="Q374" s="1418" t="str">
        <f>IFERROR(IF(VLOOKUP($A374,Industry!$A$4:$AE$442,Q$1,0)=0,"",VLOOKUP($A374,Industry!$A$4:$AE$442,Q$1,0)),"")</f>
        <v/>
      </c>
    </row>
    <row r="375" spans="1:17">
      <c r="A375" s="11" t="s">
        <v>188</v>
      </c>
      <c r="B375" s="1290" t="s">
        <v>1080</v>
      </c>
      <c r="C375" s="1420" t="str">
        <f>IFERROR(IF(VLOOKUP($A375,Industry!$A$4:$AE$442,C$1,0)=0,"",VLOOKUP($A375,Industry!$A$4:$AE$442,C$1,0)),"")</f>
        <v>ktoe</v>
      </c>
      <c r="D375" s="1418" t="str">
        <f>IFERROR(IF(VLOOKUP($A375,Industry!$A$4:$AE$442,D$1,0)=0,"",VLOOKUP($A375,Industry!$A$4:$AE$442,D$1,0)),"")</f>
        <v/>
      </c>
      <c r="E375" s="1418" t="str">
        <f>IFERROR(IF(VLOOKUP($A375,Industry!$A$4:$AE$442,E$1,0)=0,"",VLOOKUP($A375,Industry!$A$4:$AE$442,E$1,0)),"")</f>
        <v/>
      </c>
      <c r="F375" s="1418" t="str">
        <f>IFERROR(IF(VLOOKUP($A375,Industry!$A$4:$AE$442,F$1,0)=0,"",VLOOKUP($A375,Industry!$A$4:$AE$442,F$1,0)),"")</f>
        <v/>
      </c>
      <c r="G375" s="1418" t="str">
        <f>IFERROR(IF(VLOOKUP($A375,Industry!$A$4:$AE$442,G$1,0)=0,"",VLOOKUP($A375,Industry!$A$4:$AE$442,G$1,0)),"")</f>
        <v/>
      </c>
      <c r="H375" s="1418" t="str">
        <f>IFERROR(IF(VLOOKUP($A375,Industry!$A$4:$AE$442,H$1,0)=0,"",VLOOKUP($A375,Industry!$A$4:$AE$442,H$1,0)),"")</f>
        <v/>
      </c>
      <c r="I375" s="1418" t="str">
        <f>IFERROR(IF(VLOOKUP($A375,Industry!$A$4:$AE$442,I$1,0)=0,"",VLOOKUP($A375,Industry!$A$4:$AE$442,I$1,0)),"")</f>
        <v/>
      </c>
      <c r="J375" s="1418" t="str">
        <f>IFERROR(IF(VLOOKUP($A375,Industry!$A$4:$AE$442,J$1,0)=0,"",VLOOKUP($A375,Industry!$A$4:$AE$442,J$1,0)),"")</f>
        <v/>
      </c>
      <c r="K375" s="1418" t="str">
        <f>IFERROR(IF(VLOOKUP($A375,Industry!$A$4:$AE$442,K$1,0)=0,"",VLOOKUP($A375,Industry!$A$4:$AE$442,K$1,0)),"")</f>
        <v/>
      </c>
      <c r="L375" s="1418" t="str">
        <f>IFERROR(IF(VLOOKUP($A375,Industry!$A$4:$AE$442,L$1,0)=0,"",VLOOKUP($A375,Industry!$A$4:$AE$442,L$1,0)),"")</f>
        <v/>
      </c>
      <c r="M375" s="1418" t="str">
        <f>IFERROR(IF(VLOOKUP($A375,Industry!$A$4:$AE$442,M$1,0)=0,"",VLOOKUP($A375,Industry!$A$4:$AE$442,M$1,0)),"")</f>
        <v/>
      </c>
      <c r="N375" s="1418" t="str">
        <f>IFERROR(IF(VLOOKUP($A375,Industry!$A$4:$AE$442,N$1,0)=0,"",VLOOKUP($A375,Industry!$A$4:$AE$442,N$1,0)),"")</f>
        <v/>
      </c>
      <c r="O375" s="1418" t="str">
        <f>IFERROR(IF(VLOOKUP($A375,Industry!$A$4:$AE$442,O$1,0)=0,"",VLOOKUP($A375,Industry!$A$4:$AE$442,O$1,0)),"")</f>
        <v/>
      </c>
      <c r="P375" s="1418" t="str">
        <f>IFERROR(IF(VLOOKUP($A375,Industry!$A$4:$AE$442,P$1,0)=0,"",VLOOKUP($A375,Industry!$A$4:$AE$442,P$1,0)),"")</f>
        <v/>
      </c>
      <c r="Q375" s="1418" t="str">
        <f>IFERROR(IF(VLOOKUP($A375,Industry!$A$4:$AE$442,Q$1,0)=0,"",VLOOKUP($A375,Industry!$A$4:$AE$442,Q$1,0)),"")</f>
        <v/>
      </c>
    </row>
    <row r="376" spans="1:17">
      <c r="A376" s="11" t="s">
        <v>190</v>
      </c>
      <c r="B376" s="1290" t="s">
        <v>1080</v>
      </c>
      <c r="C376" s="1420" t="str">
        <f>IFERROR(IF(VLOOKUP($A376,Industry!$A$4:$AE$442,C$1,0)=0,"",VLOOKUP($A376,Industry!$A$4:$AE$442,C$1,0)),"")</f>
        <v>ktoe</v>
      </c>
      <c r="D376" s="1418" t="str">
        <f>IFERROR(IF(VLOOKUP($A376,Industry!$A$4:$AE$442,D$1,0)=0,"",VLOOKUP($A376,Industry!$A$4:$AE$442,D$1,0)),"")</f>
        <v/>
      </c>
      <c r="E376" s="1418" t="str">
        <f>IFERROR(IF(VLOOKUP($A376,Industry!$A$4:$AE$442,E$1,0)=0,"",VLOOKUP($A376,Industry!$A$4:$AE$442,E$1,0)),"")</f>
        <v/>
      </c>
      <c r="F376" s="1418" t="str">
        <f>IFERROR(IF(VLOOKUP($A376,Industry!$A$4:$AE$442,F$1,0)=0,"",VLOOKUP($A376,Industry!$A$4:$AE$442,F$1,0)),"")</f>
        <v/>
      </c>
      <c r="G376" s="1418" t="str">
        <f>IFERROR(IF(VLOOKUP($A376,Industry!$A$4:$AE$442,G$1,0)=0,"",VLOOKUP($A376,Industry!$A$4:$AE$442,G$1,0)),"")</f>
        <v/>
      </c>
      <c r="H376" s="1418" t="str">
        <f>IFERROR(IF(VLOOKUP($A376,Industry!$A$4:$AE$442,H$1,0)=0,"",VLOOKUP($A376,Industry!$A$4:$AE$442,H$1,0)),"")</f>
        <v/>
      </c>
      <c r="I376" s="1418" t="str">
        <f>IFERROR(IF(VLOOKUP($A376,Industry!$A$4:$AE$442,I$1,0)=0,"",VLOOKUP($A376,Industry!$A$4:$AE$442,I$1,0)),"")</f>
        <v/>
      </c>
      <c r="J376" s="1418" t="str">
        <f>IFERROR(IF(VLOOKUP($A376,Industry!$A$4:$AE$442,J$1,0)=0,"",VLOOKUP($A376,Industry!$A$4:$AE$442,J$1,0)),"")</f>
        <v/>
      </c>
      <c r="K376" s="1418" t="str">
        <f>IFERROR(IF(VLOOKUP($A376,Industry!$A$4:$AE$442,K$1,0)=0,"",VLOOKUP($A376,Industry!$A$4:$AE$442,K$1,0)),"")</f>
        <v/>
      </c>
      <c r="L376" s="1418" t="str">
        <f>IFERROR(IF(VLOOKUP($A376,Industry!$A$4:$AE$442,L$1,0)=0,"",VLOOKUP($A376,Industry!$A$4:$AE$442,L$1,0)),"")</f>
        <v/>
      </c>
      <c r="M376" s="1418" t="str">
        <f>IFERROR(IF(VLOOKUP($A376,Industry!$A$4:$AE$442,M$1,0)=0,"",VLOOKUP($A376,Industry!$A$4:$AE$442,M$1,0)),"")</f>
        <v/>
      </c>
      <c r="N376" s="1418" t="str">
        <f>IFERROR(IF(VLOOKUP($A376,Industry!$A$4:$AE$442,N$1,0)=0,"",VLOOKUP($A376,Industry!$A$4:$AE$442,N$1,0)),"")</f>
        <v/>
      </c>
      <c r="O376" s="1418" t="str">
        <f>IFERROR(IF(VLOOKUP($A376,Industry!$A$4:$AE$442,O$1,0)=0,"",VLOOKUP($A376,Industry!$A$4:$AE$442,O$1,0)),"")</f>
        <v/>
      </c>
      <c r="P376" s="1418" t="str">
        <f>IFERROR(IF(VLOOKUP($A376,Industry!$A$4:$AE$442,P$1,0)=0,"",VLOOKUP($A376,Industry!$A$4:$AE$442,P$1,0)),"")</f>
        <v/>
      </c>
      <c r="Q376" s="1418" t="str">
        <f>IFERROR(IF(VLOOKUP($A376,Industry!$A$4:$AE$442,Q$1,0)=0,"",VLOOKUP($A376,Industry!$A$4:$AE$442,Q$1,0)),"")</f>
        <v/>
      </c>
    </row>
    <row r="377" spans="1:17">
      <c r="A377" s="11" t="s">
        <v>192</v>
      </c>
      <c r="B377" s="1290" t="s">
        <v>1080</v>
      </c>
      <c r="C377" s="1420" t="str">
        <f>IFERROR(IF(VLOOKUP($A377,Industry!$A$4:$AE$442,C$1,0)=0,"",VLOOKUP($A377,Industry!$A$4:$AE$442,C$1,0)),"")</f>
        <v>ktoe</v>
      </c>
      <c r="D377" s="1418" t="str">
        <f>IFERROR(IF(VLOOKUP($A377,Industry!$A$4:$AE$442,D$1,0)=0,"",VLOOKUP($A377,Industry!$A$4:$AE$442,D$1,0)),"")</f>
        <v/>
      </c>
      <c r="E377" s="1418" t="str">
        <f>IFERROR(IF(VLOOKUP($A377,Industry!$A$4:$AE$442,E$1,0)=0,"",VLOOKUP($A377,Industry!$A$4:$AE$442,E$1,0)),"")</f>
        <v/>
      </c>
      <c r="F377" s="1418" t="str">
        <f>IFERROR(IF(VLOOKUP($A377,Industry!$A$4:$AE$442,F$1,0)=0,"",VLOOKUP($A377,Industry!$A$4:$AE$442,F$1,0)),"")</f>
        <v/>
      </c>
      <c r="G377" s="1418" t="str">
        <f>IFERROR(IF(VLOOKUP($A377,Industry!$A$4:$AE$442,G$1,0)=0,"",VLOOKUP($A377,Industry!$A$4:$AE$442,G$1,0)),"")</f>
        <v/>
      </c>
      <c r="H377" s="1418" t="str">
        <f>IFERROR(IF(VLOOKUP($A377,Industry!$A$4:$AE$442,H$1,0)=0,"",VLOOKUP($A377,Industry!$A$4:$AE$442,H$1,0)),"")</f>
        <v/>
      </c>
      <c r="I377" s="1418" t="str">
        <f>IFERROR(IF(VLOOKUP($A377,Industry!$A$4:$AE$442,I$1,0)=0,"",VLOOKUP($A377,Industry!$A$4:$AE$442,I$1,0)),"")</f>
        <v/>
      </c>
      <c r="J377" s="1418" t="str">
        <f>IFERROR(IF(VLOOKUP($A377,Industry!$A$4:$AE$442,J$1,0)=0,"",VLOOKUP($A377,Industry!$A$4:$AE$442,J$1,0)),"")</f>
        <v/>
      </c>
      <c r="K377" s="1418" t="str">
        <f>IFERROR(IF(VLOOKUP($A377,Industry!$A$4:$AE$442,K$1,0)=0,"",VLOOKUP($A377,Industry!$A$4:$AE$442,K$1,0)),"")</f>
        <v/>
      </c>
      <c r="L377" s="1418" t="str">
        <f>IFERROR(IF(VLOOKUP($A377,Industry!$A$4:$AE$442,L$1,0)=0,"",VLOOKUP($A377,Industry!$A$4:$AE$442,L$1,0)),"")</f>
        <v/>
      </c>
      <c r="M377" s="1418" t="str">
        <f>IFERROR(IF(VLOOKUP($A377,Industry!$A$4:$AE$442,M$1,0)=0,"",VLOOKUP($A377,Industry!$A$4:$AE$442,M$1,0)),"")</f>
        <v/>
      </c>
      <c r="N377" s="1418" t="str">
        <f>IFERROR(IF(VLOOKUP($A377,Industry!$A$4:$AE$442,N$1,0)=0,"",VLOOKUP($A377,Industry!$A$4:$AE$442,N$1,0)),"")</f>
        <v/>
      </c>
      <c r="O377" s="1418" t="str">
        <f>IFERROR(IF(VLOOKUP($A377,Industry!$A$4:$AE$442,O$1,0)=0,"",VLOOKUP($A377,Industry!$A$4:$AE$442,O$1,0)),"")</f>
        <v/>
      </c>
      <c r="P377" s="1418" t="str">
        <f>IFERROR(IF(VLOOKUP($A377,Industry!$A$4:$AE$442,P$1,0)=0,"",VLOOKUP($A377,Industry!$A$4:$AE$442,P$1,0)),"")</f>
        <v/>
      </c>
      <c r="Q377" s="1418" t="str">
        <f>IFERROR(IF(VLOOKUP($A377,Industry!$A$4:$AE$442,Q$1,0)=0,"",VLOOKUP($A377,Industry!$A$4:$AE$442,Q$1,0)),"")</f>
        <v/>
      </c>
    </row>
    <row r="378" spans="1:17">
      <c r="A378" s="11" t="s">
        <v>194</v>
      </c>
      <c r="B378" s="1290" t="s">
        <v>1080</v>
      </c>
      <c r="C378" s="1420" t="str">
        <f>IFERROR(IF(VLOOKUP($A378,Industry!$A$4:$AE$442,C$1,0)=0,"",VLOOKUP($A378,Industry!$A$4:$AE$442,C$1,0)),"")</f>
        <v>ktoe</v>
      </c>
      <c r="D378" s="1418" t="str">
        <f>IFERROR(IF(VLOOKUP($A378,Industry!$A$4:$AE$442,D$1,0)=0,"",VLOOKUP($A378,Industry!$A$4:$AE$442,D$1,0)),"")</f>
        <v/>
      </c>
      <c r="E378" s="1418" t="str">
        <f>IFERROR(IF(VLOOKUP($A378,Industry!$A$4:$AE$442,E$1,0)=0,"",VLOOKUP($A378,Industry!$A$4:$AE$442,E$1,0)),"")</f>
        <v/>
      </c>
      <c r="F378" s="1418" t="str">
        <f>IFERROR(IF(VLOOKUP($A378,Industry!$A$4:$AE$442,F$1,0)=0,"",VLOOKUP($A378,Industry!$A$4:$AE$442,F$1,0)),"")</f>
        <v/>
      </c>
      <c r="G378" s="1418" t="str">
        <f>IFERROR(IF(VLOOKUP($A378,Industry!$A$4:$AE$442,G$1,0)=0,"",VLOOKUP($A378,Industry!$A$4:$AE$442,G$1,0)),"")</f>
        <v/>
      </c>
      <c r="H378" s="1418" t="str">
        <f>IFERROR(IF(VLOOKUP($A378,Industry!$A$4:$AE$442,H$1,0)=0,"",VLOOKUP($A378,Industry!$A$4:$AE$442,H$1,0)),"")</f>
        <v/>
      </c>
      <c r="I378" s="1418" t="str">
        <f>IFERROR(IF(VLOOKUP($A378,Industry!$A$4:$AE$442,I$1,0)=0,"",VLOOKUP($A378,Industry!$A$4:$AE$442,I$1,0)),"")</f>
        <v/>
      </c>
      <c r="J378" s="1418" t="str">
        <f>IFERROR(IF(VLOOKUP($A378,Industry!$A$4:$AE$442,J$1,0)=0,"",VLOOKUP($A378,Industry!$A$4:$AE$442,J$1,0)),"")</f>
        <v/>
      </c>
      <c r="K378" s="1418" t="str">
        <f>IFERROR(IF(VLOOKUP($A378,Industry!$A$4:$AE$442,K$1,0)=0,"",VLOOKUP($A378,Industry!$A$4:$AE$442,K$1,0)),"")</f>
        <v/>
      </c>
      <c r="L378" s="1418" t="str">
        <f>IFERROR(IF(VLOOKUP($A378,Industry!$A$4:$AE$442,L$1,0)=0,"",VLOOKUP($A378,Industry!$A$4:$AE$442,L$1,0)),"")</f>
        <v/>
      </c>
      <c r="M378" s="1418" t="str">
        <f>IFERROR(IF(VLOOKUP($A378,Industry!$A$4:$AE$442,M$1,0)=0,"",VLOOKUP($A378,Industry!$A$4:$AE$442,M$1,0)),"")</f>
        <v/>
      </c>
      <c r="N378" s="1418" t="str">
        <f>IFERROR(IF(VLOOKUP($A378,Industry!$A$4:$AE$442,N$1,0)=0,"",VLOOKUP($A378,Industry!$A$4:$AE$442,N$1,0)),"")</f>
        <v/>
      </c>
      <c r="O378" s="1418" t="str">
        <f>IFERROR(IF(VLOOKUP($A378,Industry!$A$4:$AE$442,O$1,0)=0,"",VLOOKUP($A378,Industry!$A$4:$AE$442,O$1,0)),"")</f>
        <v/>
      </c>
      <c r="P378" s="1418" t="str">
        <f>IFERROR(IF(VLOOKUP($A378,Industry!$A$4:$AE$442,P$1,0)=0,"",VLOOKUP($A378,Industry!$A$4:$AE$442,P$1,0)),"")</f>
        <v/>
      </c>
      <c r="Q378" s="1418" t="str">
        <f>IFERROR(IF(VLOOKUP($A378,Industry!$A$4:$AE$442,Q$1,0)=0,"",VLOOKUP($A378,Industry!$A$4:$AE$442,Q$1,0)),"")</f>
        <v/>
      </c>
    </row>
    <row r="379" spans="1:17">
      <c r="A379" s="11" t="s">
        <v>196</v>
      </c>
      <c r="B379" s="1290" t="s">
        <v>1080</v>
      </c>
      <c r="C379" s="1420" t="str">
        <f>IFERROR(IF(VLOOKUP($A379,Industry!$A$4:$AE$442,C$1,0)=0,"",VLOOKUP($A379,Industry!$A$4:$AE$442,C$1,0)),"")</f>
        <v>ktoe</v>
      </c>
      <c r="D379" s="1418" t="str">
        <f>IFERROR(IF(VLOOKUP($A379,Industry!$A$4:$AE$442,D$1,0)=0,"",VLOOKUP($A379,Industry!$A$4:$AE$442,D$1,0)),"")</f>
        <v/>
      </c>
      <c r="E379" s="1418" t="str">
        <f>IFERROR(IF(VLOOKUP($A379,Industry!$A$4:$AE$442,E$1,0)=0,"",VLOOKUP($A379,Industry!$A$4:$AE$442,E$1,0)),"")</f>
        <v/>
      </c>
      <c r="F379" s="1418" t="str">
        <f>IFERROR(IF(VLOOKUP($A379,Industry!$A$4:$AE$442,F$1,0)=0,"",VLOOKUP($A379,Industry!$A$4:$AE$442,F$1,0)),"")</f>
        <v/>
      </c>
      <c r="G379" s="1418" t="str">
        <f>IFERROR(IF(VLOOKUP($A379,Industry!$A$4:$AE$442,G$1,0)=0,"",VLOOKUP($A379,Industry!$A$4:$AE$442,G$1,0)),"")</f>
        <v/>
      </c>
      <c r="H379" s="1418" t="str">
        <f>IFERROR(IF(VLOOKUP($A379,Industry!$A$4:$AE$442,H$1,0)=0,"",VLOOKUP($A379,Industry!$A$4:$AE$442,H$1,0)),"")</f>
        <v/>
      </c>
      <c r="I379" s="1418" t="str">
        <f>IFERROR(IF(VLOOKUP($A379,Industry!$A$4:$AE$442,I$1,0)=0,"",VLOOKUP($A379,Industry!$A$4:$AE$442,I$1,0)),"")</f>
        <v/>
      </c>
      <c r="J379" s="1418" t="str">
        <f>IFERROR(IF(VLOOKUP($A379,Industry!$A$4:$AE$442,J$1,0)=0,"",VLOOKUP($A379,Industry!$A$4:$AE$442,J$1,0)),"")</f>
        <v/>
      </c>
      <c r="K379" s="1418" t="str">
        <f>IFERROR(IF(VLOOKUP($A379,Industry!$A$4:$AE$442,K$1,0)=0,"",VLOOKUP($A379,Industry!$A$4:$AE$442,K$1,0)),"")</f>
        <v/>
      </c>
      <c r="L379" s="1418" t="str">
        <f>IFERROR(IF(VLOOKUP($A379,Industry!$A$4:$AE$442,L$1,0)=0,"",VLOOKUP($A379,Industry!$A$4:$AE$442,L$1,0)),"")</f>
        <v/>
      </c>
      <c r="M379" s="1418" t="str">
        <f>IFERROR(IF(VLOOKUP($A379,Industry!$A$4:$AE$442,M$1,0)=0,"",VLOOKUP($A379,Industry!$A$4:$AE$442,M$1,0)),"")</f>
        <v/>
      </c>
      <c r="N379" s="1418" t="str">
        <f>IFERROR(IF(VLOOKUP($A379,Industry!$A$4:$AE$442,N$1,0)=0,"",VLOOKUP($A379,Industry!$A$4:$AE$442,N$1,0)),"")</f>
        <v/>
      </c>
      <c r="O379" s="1418" t="str">
        <f>IFERROR(IF(VLOOKUP($A379,Industry!$A$4:$AE$442,O$1,0)=0,"",VLOOKUP($A379,Industry!$A$4:$AE$442,O$1,0)),"")</f>
        <v/>
      </c>
      <c r="P379" s="1418" t="str">
        <f>IFERROR(IF(VLOOKUP($A379,Industry!$A$4:$AE$442,P$1,0)=0,"",VLOOKUP($A379,Industry!$A$4:$AE$442,P$1,0)),"")</f>
        <v/>
      </c>
      <c r="Q379" s="1418" t="str">
        <f>IFERROR(IF(VLOOKUP($A379,Industry!$A$4:$AE$442,Q$1,0)=0,"",VLOOKUP($A379,Industry!$A$4:$AE$442,Q$1,0)),"")</f>
        <v/>
      </c>
    </row>
    <row r="380" spans="1:17">
      <c r="A380" s="2" t="s">
        <v>198</v>
      </c>
      <c r="B380" s="1290" t="s">
        <v>1080</v>
      </c>
      <c r="C380" s="1420" t="str">
        <f>IFERROR(IF(VLOOKUP($A380,Industry!$A$4:$AE$442,C$1,0)=0,"",VLOOKUP($A380,Industry!$A$4:$AE$442,C$1,0)),"")</f>
        <v>ktoe</v>
      </c>
      <c r="D380" s="1418" t="str">
        <f>IFERROR(IF(VLOOKUP($A380,Industry!$A$4:$AE$442,D$1,0)=0,"",VLOOKUP($A380,Industry!$A$4:$AE$442,D$1,0)),"")</f>
        <v/>
      </c>
      <c r="E380" s="1418" t="str">
        <f>IFERROR(IF(VLOOKUP($A380,Industry!$A$4:$AE$442,E$1,0)=0,"",VLOOKUP($A380,Industry!$A$4:$AE$442,E$1,0)),"")</f>
        <v/>
      </c>
      <c r="F380" s="1418" t="str">
        <f>IFERROR(IF(VLOOKUP($A380,Industry!$A$4:$AE$442,F$1,0)=0,"",VLOOKUP($A380,Industry!$A$4:$AE$442,F$1,0)),"")</f>
        <v/>
      </c>
      <c r="G380" s="1418" t="str">
        <f>IFERROR(IF(VLOOKUP($A380,Industry!$A$4:$AE$442,G$1,0)=0,"",VLOOKUP($A380,Industry!$A$4:$AE$442,G$1,0)),"")</f>
        <v/>
      </c>
      <c r="H380" s="1418" t="str">
        <f>IFERROR(IF(VLOOKUP($A380,Industry!$A$4:$AE$442,H$1,0)=0,"",VLOOKUP($A380,Industry!$A$4:$AE$442,H$1,0)),"")</f>
        <v/>
      </c>
      <c r="I380" s="1418" t="str">
        <f>IFERROR(IF(VLOOKUP($A380,Industry!$A$4:$AE$442,I$1,0)=0,"",VLOOKUP($A380,Industry!$A$4:$AE$442,I$1,0)),"")</f>
        <v/>
      </c>
      <c r="J380" s="1418" t="str">
        <f>IFERROR(IF(VLOOKUP($A380,Industry!$A$4:$AE$442,J$1,0)=0,"",VLOOKUP($A380,Industry!$A$4:$AE$442,J$1,0)),"")</f>
        <v/>
      </c>
      <c r="K380" s="1418" t="str">
        <f>IFERROR(IF(VLOOKUP($A380,Industry!$A$4:$AE$442,K$1,0)=0,"",VLOOKUP($A380,Industry!$A$4:$AE$442,K$1,0)),"")</f>
        <v/>
      </c>
      <c r="L380" s="1418" t="str">
        <f>IFERROR(IF(VLOOKUP($A380,Industry!$A$4:$AE$442,L$1,0)=0,"",VLOOKUP($A380,Industry!$A$4:$AE$442,L$1,0)),"")</f>
        <v/>
      </c>
      <c r="M380" s="1418" t="str">
        <f>IFERROR(IF(VLOOKUP($A380,Industry!$A$4:$AE$442,M$1,0)=0,"",VLOOKUP($A380,Industry!$A$4:$AE$442,M$1,0)),"")</f>
        <v/>
      </c>
      <c r="N380" s="1418" t="str">
        <f>IFERROR(IF(VLOOKUP($A380,Industry!$A$4:$AE$442,N$1,0)=0,"",VLOOKUP($A380,Industry!$A$4:$AE$442,N$1,0)),"")</f>
        <v/>
      </c>
      <c r="O380" s="1418" t="str">
        <f>IFERROR(IF(VLOOKUP($A380,Industry!$A$4:$AE$442,O$1,0)=0,"",VLOOKUP($A380,Industry!$A$4:$AE$442,O$1,0)),"")</f>
        <v/>
      </c>
      <c r="P380" s="1418" t="str">
        <f>IFERROR(IF(VLOOKUP($A380,Industry!$A$4:$AE$442,P$1,0)=0,"",VLOOKUP($A380,Industry!$A$4:$AE$442,P$1,0)),"")</f>
        <v/>
      </c>
      <c r="Q380" s="1418" t="str">
        <f>IFERROR(IF(VLOOKUP($A380,Industry!$A$4:$AE$442,Q$1,0)=0,"",VLOOKUP($A380,Industry!$A$4:$AE$442,Q$1,0)),"")</f>
        <v/>
      </c>
    </row>
    <row r="381" spans="1:17">
      <c r="A381" s="22" t="s">
        <v>200</v>
      </c>
      <c r="B381" s="1290" t="s">
        <v>1080</v>
      </c>
      <c r="C381" s="1420" t="str">
        <f>IFERROR(IF(VLOOKUP($A381,Industry!$A$4:$AE$442,C$1,0)=0,"",VLOOKUP($A381,Industry!$A$4:$AE$442,C$1,0)),"")</f>
        <v>ktoe</v>
      </c>
      <c r="D381" s="1418" t="str">
        <f>IFERROR(IF(VLOOKUP($A381,Industry!$A$4:$AE$442,D$1,0)=0,"",VLOOKUP($A381,Industry!$A$4:$AE$442,D$1,0)),"")</f>
        <v/>
      </c>
      <c r="E381" s="1418" t="str">
        <f>IFERROR(IF(VLOOKUP($A381,Industry!$A$4:$AE$442,E$1,0)=0,"",VLOOKUP($A381,Industry!$A$4:$AE$442,E$1,0)),"")</f>
        <v/>
      </c>
      <c r="F381" s="1418" t="str">
        <f>IFERROR(IF(VLOOKUP($A381,Industry!$A$4:$AE$442,F$1,0)=0,"",VLOOKUP($A381,Industry!$A$4:$AE$442,F$1,0)),"")</f>
        <v/>
      </c>
      <c r="G381" s="1418" t="str">
        <f>IFERROR(IF(VLOOKUP($A381,Industry!$A$4:$AE$442,G$1,0)=0,"",VLOOKUP($A381,Industry!$A$4:$AE$442,G$1,0)),"")</f>
        <v/>
      </c>
      <c r="H381" s="1418" t="str">
        <f>IFERROR(IF(VLOOKUP($A381,Industry!$A$4:$AE$442,H$1,0)=0,"",VLOOKUP($A381,Industry!$A$4:$AE$442,H$1,0)),"")</f>
        <v/>
      </c>
      <c r="I381" s="1418" t="str">
        <f>IFERROR(IF(VLOOKUP($A381,Industry!$A$4:$AE$442,I$1,0)=0,"",VLOOKUP($A381,Industry!$A$4:$AE$442,I$1,0)),"")</f>
        <v/>
      </c>
      <c r="J381" s="1418" t="str">
        <f>IFERROR(IF(VLOOKUP($A381,Industry!$A$4:$AE$442,J$1,0)=0,"",VLOOKUP($A381,Industry!$A$4:$AE$442,J$1,0)),"")</f>
        <v/>
      </c>
      <c r="K381" s="1418" t="str">
        <f>IFERROR(IF(VLOOKUP($A381,Industry!$A$4:$AE$442,K$1,0)=0,"",VLOOKUP($A381,Industry!$A$4:$AE$442,K$1,0)),"")</f>
        <v/>
      </c>
      <c r="L381" s="1418" t="str">
        <f>IFERROR(IF(VLOOKUP($A381,Industry!$A$4:$AE$442,L$1,0)=0,"",VLOOKUP($A381,Industry!$A$4:$AE$442,L$1,0)),"")</f>
        <v/>
      </c>
      <c r="M381" s="1418" t="str">
        <f>IFERROR(IF(VLOOKUP($A381,Industry!$A$4:$AE$442,M$1,0)=0,"",VLOOKUP($A381,Industry!$A$4:$AE$442,M$1,0)),"")</f>
        <v/>
      </c>
      <c r="N381" s="1418" t="str">
        <f>IFERROR(IF(VLOOKUP($A381,Industry!$A$4:$AE$442,N$1,0)=0,"",VLOOKUP($A381,Industry!$A$4:$AE$442,N$1,0)),"")</f>
        <v/>
      </c>
      <c r="O381" s="1418" t="str">
        <f>IFERROR(IF(VLOOKUP($A381,Industry!$A$4:$AE$442,O$1,0)=0,"",VLOOKUP($A381,Industry!$A$4:$AE$442,O$1,0)),"")</f>
        <v/>
      </c>
      <c r="P381" s="1418" t="str">
        <f>IFERROR(IF(VLOOKUP($A381,Industry!$A$4:$AE$442,P$1,0)=0,"",VLOOKUP($A381,Industry!$A$4:$AE$442,P$1,0)),"")</f>
        <v/>
      </c>
      <c r="Q381" s="1418" t="str">
        <f>IFERROR(IF(VLOOKUP($A381,Industry!$A$4:$AE$442,Q$1,0)=0,"",VLOOKUP($A381,Industry!$A$4:$AE$442,Q$1,0)),"")</f>
        <v/>
      </c>
    </row>
    <row r="382" spans="1:17">
      <c r="A382" s="11" t="s">
        <v>203</v>
      </c>
      <c r="B382" s="1290" t="s">
        <v>1080</v>
      </c>
      <c r="C382" s="1420" t="str">
        <f>IFERROR(IF(VLOOKUP($A382,Industry!$A$4:$AE$442,C$1,0)=0,"",VLOOKUP($A382,Industry!$A$4:$AE$442,C$1,0)),"")</f>
        <v>ktoe</v>
      </c>
      <c r="D382" s="1418" t="str">
        <f>IFERROR(IF(VLOOKUP($A382,Industry!$A$4:$AE$442,D$1,0)=0,"",VLOOKUP($A382,Industry!$A$4:$AE$442,D$1,0)),"")</f>
        <v/>
      </c>
      <c r="E382" s="1418" t="str">
        <f>IFERROR(IF(VLOOKUP($A382,Industry!$A$4:$AE$442,E$1,0)=0,"",VLOOKUP($A382,Industry!$A$4:$AE$442,E$1,0)),"")</f>
        <v/>
      </c>
      <c r="F382" s="1418" t="str">
        <f>IFERROR(IF(VLOOKUP($A382,Industry!$A$4:$AE$442,F$1,0)=0,"",VLOOKUP($A382,Industry!$A$4:$AE$442,F$1,0)),"")</f>
        <v/>
      </c>
      <c r="G382" s="1418" t="str">
        <f>IFERROR(IF(VLOOKUP($A382,Industry!$A$4:$AE$442,G$1,0)=0,"",VLOOKUP($A382,Industry!$A$4:$AE$442,G$1,0)),"")</f>
        <v/>
      </c>
      <c r="H382" s="1418" t="str">
        <f>IFERROR(IF(VLOOKUP($A382,Industry!$A$4:$AE$442,H$1,0)=0,"",VLOOKUP($A382,Industry!$A$4:$AE$442,H$1,0)),"")</f>
        <v/>
      </c>
      <c r="I382" s="1418" t="str">
        <f>IFERROR(IF(VLOOKUP($A382,Industry!$A$4:$AE$442,I$1,0)=0,"",VLOOKUP($A382,Industry!$A$4:$AE$442,I$1,0)),"")</f>
        <v/>
      </c>
      <c r="J382" s="1418" t="str">
        <f>IFERROR(IF(VLOOKUP($A382,Industry!$A$4:$AE$442,J$1,0)=0,"",VLOOKUP($A382,Industry!$A$4:$AE$442,J$1,0)),"")</f>
        <v/>
      </c>
      <c r="K382" s="1418" t="str">
        <f>IFERROR(IF(VLOOKUP($A382,Industry!$A$4:$AE$442,K$1,0)=0,"",VLOOKUP($A382,Industry!$A$4:$AE$442,K$1,0)),"")</f>
        <v/>
      </c>
      <c r="L382" s="1418" t="str">
        <f>IFERROR(IF(VLOOKUP($A382,Industry!$A$4:$AE$442,L$1,0)=0,"",VLOOKUP($A382,Industry!$A$4:$AE$442,L$1,0)),"")</f>
        <v/>
      </c>
      <c r="M382" s="1418" t="str">
        <f>IFERROR(IF(VLOOKUP($A382,Industry!$A$4:$AE$442,M$1,0)=0,"",VLOOKUP($A382,Industry!$A$4:$AE$442,M$1,0)),"")</f>
        <v/>
      </c>
      <c r="N382" s="1418" t="str">
        <f>IFERROR(IF(VLOOKUP($A382,Industry!$A$4:$AE$442,N$1,0)=0,"",VLOOKUP($A382,Industry!$A$4:$AE$442,N$1,0)),"")</f>
        <v/>
      </c>
      <c r="O382" s="1418" t="str">
        <f>IFERROR(IF(VLOOKUP($A382,Industry!$A$4:$AE$442,O$1,0)=0,"",VLOOKUP($A382,Industry!$A$4:$AE$442,O$1,0)),"")</f>
        <v/>
      </c>
      <c r="P382" s="1418" t="str">
        <f>IFERROR(IF(VLOOKUP($A382,Industry!$A$4:$AE$442,P$1,0)=0,"",VLOOKUP($A382,Industry!$A$4:$AE$442,P$1,0)),"")</f>
        <v/>
      </c>
      <c r="Q382" s="1418" t="str">
        <f>IFERROR(IF(VLOOKUP($A382,Industry!$A$4:$AE$442,Q$1,0)=0,"",VLOOKUP($A382,Industry!$A$4:$AE$442,Q$1,0)),"")</f>
        <v/>
      </c>
    </row>
    <row r="383" spans="1:17">
      <c r="A383" s="11" t="s">
        <v>205</v>
      </c>
      <c r="B383" s="1290" t="s">
        <v>1080</v>
      </c>
      <c r="C383" s="1420" t="str">
        <f>IFERROR(IF(VLOOKUP($A383,Industry!$A$4:$AE$442,C$1,0)=0,"",VLOOKUP($A383,Industry!$A$4:$AE$442,C$1,0)),"")</f>
        <v>ktoe</v>
      </c>
      <c r="D383" s="1418" t="str">
        <f>IFERROR(IF(VLOOKUP($A383,Industry!$A$4:$AE$442,D$1,0)=0,"",VLOOKUP($A383,Industry!$A$4:$AE$442,D$1,0)),"")</f>
        <v/>
      </c>
      <c r="E383" s="1418" t="str">
        <f>IFERROR(IF(VLOOKUP($A383,Industry!$A$4:$AE$442,E$1,0)=0,"",VLOOKUP($A383,Industry!$A$4:$AE$442,E$1,0)),"")</f>
        <v/>
      </c>
      <c r="F383" s="1418" t="str">
        <f>IFERROR(IF(VLOOKUP($A383,Industry!$A$4:$AE$442,F$1,0)=0,"",VLOOKUP($A383,Industry!$A$4:$AE$442,F$1,0)),"")</f>
        <v/>
      </c>
      <c r="G383" s="1418" t="str">
        <f>IFERROR(IF(VLOOKUP($A383,Industry!$A$4:$AE$442,G$1,0)=0,"",VLOOKUP($A383,Industry!$A$4:$AE$442,G$1,0)),"")</f>
        <v/>
      </c>
      <c r="H383" s="1418" t="str">
        <f>IFERROR(IF(VLOOKUP($A383,Industry!$A$4:$AE$442,H$1,0)=0,"",VLOOKUP($A383,Industry!$A$4:$AE$442,H$1,0)),"")</f>
        <v/>
      </c>
      <c r="I383" s="1418" t="str">
        <f>IFERROR(IF(VLOOKUP($A383,Industry!$A$4:$AE$442,I$1,0)=0,"",VLOOKUP($A383,Industry!$A$4:$AE$442,I$1,0)),"")</f>
        <v/>
      </c>
      <c r="J383" s="1418" t="str">
        <f>IFERROR(IF(VLOOKUP($A383,Industry!$A$4:$AE$442,J$1,0)=0,"",VLOOKUP($A383,Industry!$A$4:$AE$442,J$1,0)),"")</f>
        <v/>
      </c>
      <c r="K383" s="1418" t="str">
        <f>IFERROR(IF(VLOOKUP($A383,Industry!$A$4:$AE$442,K$1,0)=0,"",VLOOKUP($A383,Industry!$A$4:$AE$442,K$1,0)),"")</f>
        <v/>
      </c>
      <c r="L383" s="1418" t="str">
        <f>IFERROR(IF(VLOOKUP($A383,Industry!$A$4:$AE$442,L$1,0)=0,"",VLOOKUP($A383,Industry!$A$4:$AE$442,L$1,0)),"")</f>
        <v/>
      </c>
      <c r="M383" s="1418" t="str">
        <f>IFERROR(IF(VLOOKUP($A383,Industry!$A$4:$AE$442,M$1,0)=0,"",VLOOKUP($A383,Industry!$A$4:$AE$442,M$1,0)),"")</f>
        <v/>
      </c>
      <c r="N383" s="1418" t="str">
        <f>IFERROR(IF(VLOOKUP($A383,Industry!$A$4:$AE$442,N$1,0)=0,"",VLOOKUP($A383,Industry!$A$4:$AE$442,N$1,0)),"")</f>
        <v/>
      </c>
      <c r="O383" s="1418" t="str">
        <f>IFERROR(IF(VLOOKUP($A383,Industry!$A$4:$AE$442,O$1,0)=0,"",VLOOKUP($A383,Industry!$A$4:$AE$442,O$1,0)),"")</f>
        <v/>
      </c>
      <c r="P383" s="1418" t="str">
        <f>IFERROR(IF(VLOOKUP($A383,Industry!$A$4:$AE$442,P$1,0)=0,"",VLOOKUP($A383,Industry!$A$4:$AE$442,P$1,0)),"")</f>
        <v/>
      </c>
      <c r="Q383" s="1418" t="str">
        <f>IFERROR(IF(VLOOKUP($A383,Industry!$A$4:$AE$442,Q$1,0)=0,"",VLOOKUP($A383,Industry!$A$4:$AE$442,Q$1,0)),"")</f>
        <v/>
      </c>
    </row>
    <row r="384" spans="1:17">
      <c r="A384" s="11" t="s">
        <v>207</v>
      </c>
      <c r="B384" s="1290" t="s">
        <v>1080</v>
      </c>
      <c r="C384" s="1420" t="str">
        <f>IFERROR(IF(VLOOKUP($A384,Industry!$A$4:$AE$442,C$1,0)=0,"",VLOOKUP($A384,Industry!$A$4:$AE$442,C$1,0)),"")</f>
        <v>ktoe</v>
      </c>
      <c r="D384" s="1418" t="str">
        <f>IFERROR(IF(VLOOKUP($A384,Industry!$A$4:$AE$442,D$1,0)=0,"",VLOOKUP($A384,Industry!$A$4:$AE$442,D$1,0)),"")</f>
        <v/>
      </c>
      <c r="E384" s="1418" t="str">
        <f>IFERROR(IF(VLOOKUP($A384,Industry!$A$4:$AE$442,E$1,0)=0,"",VLOOKUP($A384,Industry!$A$4:$AE$442,E$1,0)),"")</f>
        <v/>
      </c>
      <c r="F384" s="1418" t="str">
        <f>IFERROR(IF(VLOOKUP($A384,Industry!$A$4:$AE$442,F$1,0)=0,"",VLOOKUP($A384,Industry!$A$4:$AE$442,F$1,0)),"")</f>
        <v/>
      </c>
      <c r="G384" s="1418" t="str">
        <f>IFERROR(IF(VLOOKUP($A384,Industry!$A$4:$AE$442,G$1,0)=0,"",VLOOKUP($A384,Industry!$A$4:$AE$442,G$1,0)),"")</f>
        <v/>
      </c>
      <c r="H384" s="1418" t="str">
        <f>IFERROR(IF(VLOOKUP($A384,Industry!$A$4:$AE$442,H$1,0)=0,"",VLOOKUP($A384,Industry!$A$4:$AE$442,H$1,0)),"")</f>
        <v/>
      </c>
      <c r="I384" s="1418" t="str">
        <f>IFERROR(IF(VLOOKUP($A384,Industry!$A$4:$AE$442,I$1,0)=0,"",VLOOKUP($A384,Industry!$A$4:$AE$442,I$1,0)),"")</f>
        <v/>
      </c>
      <c r="J384" s="1418" t="str">
        <f>IFERROR(IF(VLOOKUP($A384,Industry!$A$4:$AE$442,J$1,0)=0,"",VLOOKUP($A384,Industry!$A$4:$AE$442,J$1,0)),"")</f>
        <v/>
      </c>
      <c r="K384" s="1418" t="str">
        <f>IFERROR(IF(VLOOKUP($A384,Industry!$A$4:$AE$442,K$1,0)=0,"",VLOOKUP($A384,Industry!$A$4:$AE$442,K$1,0)),"")</f>
        <v/>
      </c>
      <c r="L384" s="1418" t="str">
        <f>IFERROR(IF(VLOOKUP($A384,Industry!$A$4:$AE$442,L$1,0)=0,"",VLOOKUP($A384,Industry!$A$4:$AE$442,L$1,0)),"")</f>
        <v/>
      </c>
      <c r="M384" s="1418" t="str">
        <f>IFERROR(IF(VLOOKUP($A384,Industry!$A$4:$AE$442,M$1,0)=0,"",VLOOKUP($A384,Industry!$A$4:$AE$442,M$1,0)),"")</f>
        <v/>
      </c>
      <c r="N384" s="1418" t="str">
        <f>IFERROR(IF(VLOOKUP($A384,Industry!$A$4:$AE$442,N$1,0)=0,"",VLOOKUP($A384,Industry!$A$4:$AE$442,N$1,0)),"")</f>
        <v/>
      </c>
      <c r="O384" s="1418" t="str">
        <f>IFERROR(IF(VLOOKUP($A384,Industry!$A$4:$AE$442,O$1,0)=0,"",VLOOKUP($A384,Industry!$A$4:$AE$442,O$1,0)),"")</f>
        <v/>
      </c>
      <c r="P384" s="1418" t="str">
        <f>IFERROR(IF(VLOOKUP($A384,Industry!$A$4:$AE$442,P$1,0)=0,"",VLOOKUP($A384,Industry!$A$4:$AE$442,P$1,0)),"")</f>
        <v/>
      </c>
      <c r="Q384" s="1418" t="str">
        <f>IFERROR(IF(VLOOKUP($A384,Industry!$A$4:$AE$442,Q$1,0)=0,"",VLOOKUP($A384,Industry!$A$4:$AE$442,Q$1,0)),"")</f>
        <v/>
      </c>
    </row>
    <row r="385" spans="1:17">
      <c r="A385" s="11" t="s">
        <v>209</v>
      </c>
      <c r="B385" s="1290" t="s">
        <v>1080</v>
      </c>
      <c r="C385" s="1420" t="str">
        <f>IFERROR(IF(VLOOKUP($A385,Industry!$A$4:$AE$442,C$1,0)=0,"",VLOOKUP($A385,Industry!$A$4:$AE$442,C$1,0)),"")</f>
        <v>ktoe</v>
      </c>
      <c r="D385" s="1418" t="str">
        <f>IFERROR(IF(VLOOKUP($A385,Industry!$A$4:$AE$442,D$1,0)=0,"",VLOOKUP($A385,Industry!$A$4:$AE$442,D$1,0)),"")</f>
        <v/>
      </c>
      <c r="E385" s="1418" t="str">
        <f>IFERROR(IF(VLOOKUP($A385,Industry!$A$4:$AE$442,E$1,0)=0,"",VLOOKUP($A385,Industry!$A$4:$AE$442,E$1,0)),"")</f>
        <v/>
      </c>
      <c r="F385" s="1418" t="str">
        <f>IFERROR(IF(VLOOKUP($A385,Industry!$A$4:$AE$442,F$1,0)=0,"",VLOOKUP($A385,Industry!$A$4:$AE$442,F$1,0)),"")</f>
        <v/>
      </c>
      <c r="G385" s="1418" t="str">
        <f>IFERROR(IF(VLOOKUP($A385,Industry!$A$4:$AE$442,G$1,0)=0,"",VLOOKUP($A385,Industry!$A$4:$AE$442,G$1,0)),"")</f>
        <v/>
      </c>
      <c r="H385" s="1418" t="str">
        <f>IFERROR(IF(VLOOKUP($A385,Industry!$A$4:$AE$442,H$1,0)=0,"",VLOOKUP($A385,Industry!$A$4:$AE$442,H$1,0)),"")</f>
        <v/>
      </c>
      <c r="I385" s="1418" t="str">
        <f>IFERROR(IF(VLOOKUP($A385,Industry!$A$4:$AE$442,I$1,0)=0,"",VLOOKUP($A385,Industry!$A$4:$AE$442,I$1,0)),"")</f>
        <v/>
      </c>
      <c r="J385" s="1418" t="str">
        <f>IFERROR(IF(VLOOKUP($A385,Industry!$A$4:$AE$442,J$1,0)=0,"",VLOOKUP($A385,Industry!$A$4:$AE$442,J$1,0)),"")</f>
        <v/>
      </c>
      <c r="K385" s="1418" t="str">
        <f>IFERROR(IF(VLOOKUP($A385,Industry!$A$4:$AE$442,K$1,0)=0,"",VLOOKUP($A385,Industry!$A$4:$AE$442,K$1,0)),"")</f>
        <v/>
      </c>
      <c r="L385" s="1418" t="str">
        <f>IFERROR(IF(VLOOKUP($A385,Industry!$A$4:$AE$442,L$1,0)=0,"",VLOOKUP($A385,Industry!$A$4:$AE$442,L$1,0)),"")</f>
        <v/>
      </c>
      <c r="M385" s="1418" t="str">
        <f>IFERROR(IF(VLOOKUP($A385,Industry!$A$4:$AE$442,M$1,0)=0,"",VLOOKUP($A385,Industry!$A$4:$AE$442,M$1,0)),"")</f>
        <v/>
      </c>
      <c r="N385" s="1418" t="str">
        <f>IFERROR(IF(VLOOKUP($A385,Industry!$A$4:$AE$442,N$1,0)=0,"",VLOOKUP($A385,Industry!$A$4:$AE$442,N$1,0)),"")</f>
        <v/>
      </c>
      <c r="O385" s="1418" t="str">
        <f>IFERROR(IF(VLOOKUP($A385,Industry!$A$4:$AE$442,O$1,0)=0,"",VLOOKUP($A385,Industry!$A$4:$AE$442,O$1,0)),"")</f>
        <v/>
      </c>
      <c r="P385" s="1418" t="str">
        <f>IFERROR(IF(VLOOKUP($A385,Industry!$A$4:$AE$442,P$1,0)=0,"",VLOOKUP($A385,Industry!$A$4:$AE$442,P$1,0)),"")</f>
        <v/>
      </c>
      <c r="Q385" s="1418" t="str">
        <f>IFERROR(IF(VLOOKUP($A385,Industry!$A$4:$AE$442,Q$1,0)=0,"",VLOOKUP($A385,Industry!$A$4:$AE$442,Q$1,0)),"")</f>
        <v/>
      </c>
    </row>
    <row r="386" spans="1:17">
      <c r="A386" s="11" t="s">
        <v>211</v>
      </c>
      <c r="B386" s="1290" t="s">
        <v>1080</v>
      </c>
      <c r="C386" s="1420" t="str">
        <f>IFERROR(IF(VLOOKUP($A386,Industry!$A$4:$AE$442,C$1,0)=0,"",VLOOKUP($A386,Industry!$A$4:$AE$442,C$1,0)),"")</f>
        <v>ktoe</v>
      </c>
      <c r="D386" s="1418" t="str">
        <f>IFERROR(IF(VLOOKUP($A386,Industry!$A$4:$AE$442,D$1,0)=0,"",VLOOKUP($A386,Industry!$A$4:$AE$442,D$1,0)),"")</f>
        <v/>
      </c>
      <c r="E386" s="1418" t="str">
        <f>IFERROR(IF(VLOOKUP($A386,Industry!$A$4:$AE$442,E$1,0)=0,"",VLOOKUP($A386,Industry!$A$4:$AE$442,E$1,0)),"")</f>
        <v/>
      </c>
      <c r="F386" s="1418" t="str">
        <f>IFERROR(IF(VLOOKUP($A386,Industry!$A$4:$AE$442,F$1,0)=0,"",VLOOKUP($A386,Industry!$A$4:$AE$442,F$1,0)),"")</f>
        <v/>
      </c>
      <c r="G386" s="1418" t="str">
        <f>IFERROR(IF(VLOOKUP($A386,Industry!$A$4:$AE$442,G$1,0)=0,"",VLOOKUP($A386,Industry!$A$4:$AE$442,G$1,0)),"")</f>
        <v/>
      </c>
      <c r="H386" s="1418" t="str">
        <f>IFERROR(IF(VLOOKUP($A386,Industry!$A$4:$AE$442,H$1,0)=0,"",VLOOKUP($A386,Industry!$A$4:$AE$442,H$1,0)),"")</f>
        <v/>
      </c>
      <c r="I386" s="1418" t="str">
        <f>IFERROR(IF(VLOOKUP($A386,Industry!$A$4:$AE$442,I$1,0)=0,"",VLOOKUP($A386,Industry!$A$4:$AE$442,I$1,0)),"")</f>
        <v/>
      </c>
      <c r="J386" s="1418" t="str">
        <f>IFERROR(IF(VLOOKUP($A386,Industry!$A$4:$AE$442,J$1,0)=0,"",VLOOKUP($A386,Industry!$A$4:$AE$442,J$1,0)),"")</f>
        <v/>
      </c>
      <c r="K386" s="1418" t="str">
        <f>IFERROR(IF(VLOOKUP($A386,Industry!$A$4:$AE$442,K$1,0)=0,"",VLOOKUP($A386,Industry!$A$4:$AE$442,K$1,0)),"")</f>
        <v/>
      </c>
      <c r="L386" s="1418" t="str">
        <f>IFERROR(IF(VLOOKUP($A386,Industry!$A$4:$AE$442,L$1,0)=0,"",VLOOKUP($A386,Industry!$A$4:$AE$442,L$1,0)),"")</f>
        <v/>
      </c>
      <c r="M386" s="1418" t="str">
        <f>IFERROR(IF(VLOOKUP($A386,Industry!$A$4:$AE$442,M$1,0)=0,"",VLOOKUP($A386,Industry!$A$4:$AE$442,M$1,0)),"")</f>
        <v/>
      </c>
      <c r="N386" s="1418" t="str">
        <f>IFERROR(IF(VLOOKUP($A386,Industry!$A$4:$AE$442,N$1,0)=0,"",VLOOKUP($A386,Industry!$A$4:$AE$442,N$1,0)),"")</f>
        <v/>
      </c>
      <c r="O386" s="1418" t="str">
        <f>IFERROR(IF(VLOOKUP($A386,Industry!$A$4:$AE$442,O$1,0)=0,"",VLOOKUP($A386,Industry!$A$4:$AE$442,O$1,0)),"")</f>
        <v/>
      </c>
      <c r="P386" s="1418" t="str">
        <f>IFERROR(IF(VLOOKUP($A386,Industry!$A$4:$AE$442,P$1,0)=0,"",VLOOKUP($A386,Industry!$A$4:$AE$442,P$1,0)),"")</f>
        <v/>
      </c>
      <c r="Q386" s="1418" t="str">
        <f>IFERROR(IF(VLOOKUP($A386,Industry!$A$4:$AE$442,Q$1,0)=0,"",VLOOKUP($A386,Industry!$A$4:$AE$442,Q$1,0)),"")</f>
        <v/>
      </c>
    </row>
    <row r="387" spans="1:17">
      <c r="A387" s="11" t="s">
        <v>213</v>
      </c>
      <c r="B387" s="1290" t="s">
        <v>1080</v>
      </c>
      <c r="C387" s="1420" t="str">
        <f>IFERROR(IF(VLOOKUP($A387,Industry!$A$4:$AE$442,C$1,0)=0,"",VLOOKUP($A387,Industry!$A$4:$AE$442,C$1,0)),"")</f>
        <v>ktoe</v>
      </c>
      <c r="D387" s="1418" t="str">
        <f>IFERROR(IF(VLOOKUP($A387,Industry!$A$4:$AE$442,D$1,0)=0,"",VLOOKUP($A387,Industry!$A$4:$AE$442,D$1,0)),"")</f>
        <v/>
      </c>
      <c r="E387" s="1418" t="str">
        <f>IFERROR(IF(VLOOKUP($A387,Industry!$A$4:$AE$442,E$1,0)=0,"",VLOOKUP($A387,Industry!$A$4:$AE$442,E$1,0)),"")</f>
        <v/>
      </c>
      <c r="F387" s="1418" t="str">
        <f>IFERROR(IF(VLOOKUP($A387,Industry!$A$4:$AE$442,F$1,0)=0,"",VLOOKUP($A387,Industry!$A$4:$AE$442,F$1,0)),"")</f>
        <v/>
      </c>
      <c r="G387" s="1418" t="str">
        <f>IFERROR(IF(VLOOKUP($A387,Industry!$A$4:$AE$442,G$1,0)=0,"",VLOOKUP($A387,Industry!$A$4:$AE$442,G$1,0)),"")</f>
        <v/>
      </c>
      <c r="H387" s="1418" t="str">
        <f>IFERROR(IF(VLOOKUP($A387,Industry!$A$4:$AE$442,H$1,0)=0,"",VLOOKUP($A387,Industry!$A$4:$AE$442,H$1,0)),"")</f>
        <v/>
      </c>
      <c r="I387" s="1418" t="str">
        <f>IFERROR(IF(VLOOKUP($A387,Industry!$A$4:$AE$442,I$1,0)=0,"",VLOOKUP($A387,Industry!$A$4:$AE$442,I$1,0)),"")</f>
        <v/>
      </c>
      <c r="J387" s="1418" t="str">
        <f>IFERROR(IF(VLOOKUP($A387,Industry!$A$4:$AE$442,J$1,0)=0,"",VLOOKUP($A387,Industry!$A$4:$AE$442,J$1,0)),"")</f>
        <v/>
      </c>
      <c r="K387" s="1418" t="str">
        <f>IFERROR(IF(VLOOKUP($A387,Industry!$A$4:$AE$442,K$1,0)=0,"",VLOOKUP($A387,Industry!$A$4:$AE$442,K$1,0)),"")</f>
        <v/>
      </c>
      <c r="L387" s="1418" t="str">
        <f>IFERROR(IF(VLOOKUP($A387,Industry!$A$4:$AE$442,L$1,0)=0,"",VLOOKUP($A387,Industry!$A$4:$AE$442,L$1,0)),"")</f>
        <v/>
      </c>
      <c r="M387" s="1418" t="str">
        <f>IFERROR(IF(VLOOKUP($A387,Industry!$A$4:$AE$442,M$1,0)=0,"",VLOOKUP($A387,Industry!$A$4:$AE$442,M$1,0)),"")</f>
        <v/>
      </c>
      <c r="N387" s="1418" t="str">
        <f>IFERROR(IF(VLOOKUP($A387,Industry!$A$4:$AE$442,N$1,0)=0,"",VLOOKUP($A387,Industry!$A$4:$AE$442,N$1,0)),"")</f>
        <v/>
      </c>
      <c r="O387" s="1418" t="str">
        <f>IFERROR(IF(VLOOKUP($A387,Industry!$A$4:$AE$442,O$1,0)=0,"",VLOOKUP($A387,Industry!$A$4:$AE$442,O$1,0)),"")</f>
        <v/>
      </c>
      <c r="P387" s="1418" t="str">
        <f>IFERROR(IF(VLOOKUP($A387,Industry!$A$4:$AE$442,P$1,0)=0,"",VLOOKUP($A387,Industry!$A$4:$AE$442,P$1,0)),"")</f>
        <v/>
      </c>
      <c r="Q387" s="1418" t="str">
        <f>IFERROR(IF(VLOOKUP($A387,Industry!$A$4:$AE$442,Q$1,0)=0,"",VLOOKUP($A387,Industry!$A$4:$AE$442,Q$1,0)),"")</f>
        <v/>
      </c>
    </row>
    <row r="388" spans="1:17">
      <c r="A388" s="2" t="s">
        <v>215</v>
      </c>
      <c r="B388" s="1290" t="s">
        <v>1080</v>
      </c>
      <c r="C388" s="1420" t="str">
        <f>IFERROR(IF(VLOOKUP($A388,Industry!$A$4:$AE$442,C$1,0)=0,"",VLOOKUP($A388,Industry!$A$4:$AE$442,C$1,0)),"")</f>
        <v>ktoe</v>
      </c>
      <c r="D388" s="1418" t="str">
        <f>IFERROR(IF(VLOOKUP($A388,Industry!$A$4:$AE$442,D$1,0)=0,"",VLOOKUP($A388,Industry!$A$4:$AE$442,D$1,0)),"")</f>
        <v/>
      </c>
      <c r="E388" s="1418" t="str">
        <f>IFERROR(IF(VLOOKUP($A388,Industry!$A$4:$AE$442,E$1,0)=0,"",VLOOKUP($A388,Industry!$A$4:$AE$442,E$1,0)),"")</f>
        <v/>
      </c>
      <c r="F388" s="1418" t="str">
        <f>IFERROR(IF(VLOOKUP($A388,Industry!$A$4:$AE$442,F$1,0)=0,"",VLOOKUP($A388,Industry!$A$4:$AE$442,F$1,0)),"")</f>
        <v/>
      </c>
      <c r="G388" s="1418" t="str">
        <f>IFERROR(IF(VLOOKUP($A388,Industry!$A$4:$AE$442,G$1,0)=0,"",VLOOKUP($A388,Industry!$A$4:$AE$442,G$1,0)),"")</f>
        <v/>
      </c>
      <c r="H388" s="1418" t="str">
        <f>IFERROR(IF(VLOOKUP($A388,Industry!$A$4:$AE$442,H$1,0)=0,"",VLOOKUP($A388,Industry!$A$4:$AE$442,H$1,0)),"")</f>
        <v/>
      </c>
      <c r="I388" s="1418" t="str">
        <f>IFERROR(IF(VLOOKUP($A388,Industry!$A$4:$AE$442,I$1,0)=0,"",VLOOKUP($A388,Industry!$A$4:$AE$442,I$1,0)),"")</f>
        <v/>
      </c>
      <c r="J388" s="1418" t="str">
        <f>IFERROR(IF(VLOOKUP($A388,Industry!$A$4:$AE$442,J$1,0)=0,"",VLOOKUP($A388,Industry!$A$4:$AE$442,J$1,0)),"")</f>
        <v/>
      </c>
      <c r="K388" s="1418" t="str">
        <f>IFERROR(IF(VLOOKUP($A388,Industry!$A$4:$AE$442,K$1,0)=0,"",VLOOKUP($A388,Industry!$A$4:$AE$442,K$1,0)),"")</f>
        <v/>
      </c>
      <c r="L388" s="1418" t="str">
        <f>IFERROR(IF(VLOOKUP($A388,Industry!$A$4:$AE$442,L$1,0)=0,"",VLOOKUP($A388,Industry!$A$4:$AE$442,L$1,0)),"")</f>
        <v/>
      </c>
      <c r="M388" s="1418" t="str">
        <f>IFERROR(IF(VLOOKUP($A388,Industry!$A$4:$AE$442,M$1,0)=0,"",VLOOKUP($A388,Industry!$A$4:$AE$442,M$1,0)),"")</f>
        <v/>
      </c>
      <c r="N388" s="1418" t="str">
        <f>IFERROR(IF(VLOOKUP($A388,Industry!$A$4:$AE$442,N$1,0)=0,"",VLOOKUP($A388,Industry!$A$4:$AE$442,N$1,0)),"")</f>
        <v/>
      </c>
      <c r="O388" s="1418" t="str">
        <f>IFERROR(IF(VLOOKUP($A388,Industry!$A$4:$AE$442,O$1,0)=0,"",VLOOKUP($A388,Industry!$A$4:$AE$442,O$1,0)),"")</f>
        <v/>
      </c>
      <c r="P388" s="1418" t="str">
        <f>IFERROR(IF(VLOOKUP($A388,Industry!$A$4:$AE$442,P$1,0)=0,"",VLOOKUP($A388,Industry!$A$4:$AE$442,P$1,0)),"")</f>
        <v/>
      </c>
      <c r="Q388" s="1418" t="str">
        <f>IFERROR(IF(VLOOKUP($A388,Industry!$A$4:$AE$442,Q$1,0)=0,"",VLOOKUP($A388,Industry!$A$4:$AE$442,Q$1,0)),"")</f>
        <v/>
      </c>
    </row>
    <row r="389" spans="1:17">
      <c r="A389" s="22" t="s">
        <v>217</v>
      </c>
      <c r="B389" s="1290" t="s">
        <v>1080</v>
      </c>
      <c r="C389" s="1420" t="str">
        <f>IFERROR(IF(VLOOKUP($A389,Industry!$A$4:$AE$442,C$1,0)=0,"",VLOOKUP($A389,Industry!$A$4:$AE$442,C$1,0)),"")</f>
        <v>ktoe</v>
      </c>
      <c r="D389" s="1418" t="str">
        <f>IFERROR(IF(VLOOKUP($A389,Industry!$A$4:$AE$442,D$1,0)=0,"",VLOOKUP($A389,Industry!$A$4:$AE$442,D$1,0)),"")</f>
        <v/>
      </c>
      <c r="E389" s="1418" t="str">
        <f>IFERROR(IF(VLOOKUP($A389,Industry!$A$4:$AE$442,E$1,0)=0,"",VLOOKUP($A389,Industry!$A$4:$AE$442,E$1,0)),"")</f>
        <v/>
      </c>
      <c r="F389" s="1418" t="str">
        <f>IFERROR(IF(VLOOKUP($A389,Industry!$A$4:$AE$442,F$1,0)=0,"",VLOOKUP($A389,Industry!$A$4:$AE$442,F$1,0)),"")</f>
        <v/>
      </c>
      <c r="G389" s="1418" t="str">
        <f>IFERROR(IF(VLOOKUP($A389,Industry!$A$4:$AE$442,G$1,0)=0,"",VLOOKUP($A389,Industry!$A$4:$AE$442,G$1,0)),"")</f>
        <v/>
      </c>
      <c r="H389" s="1418" t="str">
        <f>IFERROR(IF(VLOOKUP($A389,Industry!$A$4:$AE$442,H$1,0)=0,"",VLOOKUP($A389,Industry!$A$4:$AE$442,H$1,0)),"")</f>
        <v/>
      </c>
      <c r="I389" s="1418" t="str">
        <f>IFERROR(IF(VLOOKUP($A389,Industry!$A$4:$AE$442,I$1,0)=0,"",VLOOKUP($A389,Industry!$A$4:$AE$442,I$1,0)),"")</f>
        <v/>
      </c>
      <c r="J389" s="1418" t="str">
        <f>IFERROR(IF(VLOOKUP($A389,Industry!$A$4:$AE$442,J$1,0)=0,"",VLOOKUP($A389,Industry!$A$4:$AE$442,J$1,0)),"")</f>
        <v/>
      </c>
      <c r="K389" s="1418" t="str">
        <f>IFERROR(IF(VLOOKUP($A389,Industry!$A$4:$AE$442,K$1,0)=0,"",VLOOKUP($A389,Industry!$A$4:$AE$442,K$1,0)),"")</f>
        <v/>
      </c>
      <c r="L389" s="1418" t="str">
        <f>IFERROR(IF(VLOOKUP($A389,Industry!$A$4:$AE$442,L$1,0)=0,"",VLOOKUP($A389,Industry!$A$4:$AE$442,L$1,0)),"")</f>
        <v/>
      </c>
      <c r="M389" s="1418" t="str">
        <f>IFERROR(IF(VLOOKUP($A389,Industry!$A$4:$AE$442,M$1,0)=0,"",VLOOKUP($A389,Industry!$A$4:$AE$442,M$1,0)),"")</f>
        <v/>
      </c>
      <c r="N389" s="1418" t="str">
        <f>IFERROR(IF(VLOOKUP($A389,Industry!$A$4:$AE$442,N$1,0)=0,"",VLOOKUP($A389,Industry!$A$4:$AE$442,N$1,0)),"")</f>
        <v/>
      </c>
      <c r="O389" s="1418" t="str">
        <f>IFERROR(IF(VLOOKUP($A389,Industry!$A$4:$AE$442,O$1,0)=0,"",VLOOKUP($A389,Industry!$A$4:$AE$442,O$1,0)),"")</f>
        <v/>
      </c>
      <c r="P389" s="1418" t="str">
        <f>IFERROR(IF(VLOOKUP($A389,Industry!$A$4:$AE$442,P$1,0)=0,"",VLOOKUP($A389,Industry!$A$4:$AE$442,P$1,0)),"")</f>
        <v/>
      </c>
      <c r="Q389" s="1418" t="str">
        <f>IFERROR(IF(VLOOKUP($A389,Industry!$A$4:$AE$442,Q$1,0)=0,"",VLOOKUP($A389,Industry!$A$4:$AE$442,Q$1,0)),"")</f>
        <v/>
      </c>
    </row>
    <row r="390" spans="1:17">
      <c r="A390" s="11" t="s">
        <v>220</v>
      </c>
      <c r="B390" s="1290" t="s">
        <v>1080</v>
      </c>
      <c r="C390" s="1420" t="str">
        <f>IFERROR(IF(VLOOKUP($A390,Industry!$A$4:$AE$442,C$1,0)=0,"",VLOOKUP($A390,Industry!$A$4:$AE$442,C$1,0)),"")</f>
        <v>ktoe</v>
      </c>
      <c r="D390" s="1418" t="str">
        <f>IFERROR(IF(VLOOKUP($A390,Industry!$A$4:$AE$442,D$1,0)=0,"",VLOOKUP($A390,Industry!$A$4:$AE$442,D$1,0)),"")</f>
        <v/>
      </c>
      <c r="E390" s="1418" t="str">
        <f>IFERROR(IF(VLOOKUP($A390,Industry!$A$4:$AE$442,E$1,0)=0,"",VLOOKUP($A390,Industry!$A$4:$AE$442,E$1,0)),"")</f>
        <v/>
      </c>
      <c r="F390" s="1418" t="str">
        <f>IFERROR(IF(VLOOKUP($A390,Industry!$A$4:$AE$442,F$1,0)=0,"",VLOOKUP($A390,Industry!$A$4:$AE$442,F$1,0)),"")</f>
        <v/>
      </c>
      <c r="G390" s="1418" t="str">
        <f>IFERROR(IF(VLOOKUP($A390,Industry!$A$4:$AE$442,G$1,0)=0,"",VLOOKUP($A390,Industry!$A$4:$AE$442,G$1,0)),"")</f>
        <v/>
      </c>
      <c r="H390" s="1418" t="str">
        <f>IFERROR(IF(VLOOKUP($A390,Industry!$A$4:$AE$442,H$1,0)=0,"",VLOOKUP($A390,Industry!$A$4:$AE$442,H$1,0)),"")</f>
        <v/>
      </c>
      <c r="I390" s="1418" t="str">
        <f>IFERROR(IF(VLOOKUP($A390,Industry!$A$4:$AE$442,I$1,0)=0,"",VLOOKUP($A390,Industry!$A$4:$AE$442,I$1,0)),"")</f>
        <v/>
      </c>
      <c r="J390" s="1418" t="str">
        <f>IFERROR(IF(VLOOKUP($A390,Industry!$A$4:$AE$442,J$1,0)=0,"",VLOOKUP($A390,Industry!$A$4:$AE$442,J$1,0)),"")</f>
        <v/>
      </c>
      <c r="K390" s="1418" t="str">
        <f>IFERROR(IF(VLOOKUP($A390,Industry!$A$4:$AE$442,K$1,0)=0,"",VLOOKUP($A390,Industry!$A$4:$AE$442,K$1,0)),"")</f>
        <v/>
      </c>
      <c r="L390" s="1418" t="str">
        <f>IFERROR(IF(VLOOKUP($A390,Industry!$A$4:$AE$442,L$1,0)=0,"",VLOOKUP($A390,Industry!$A$4:$AE$442,L$1,0)),"")</f>
        <v/>
      </c>
      <c r="M390" s="1418" t="str">
        <f>IFERROR(IF(VLOOKUP($A390,Industry!$A$4:$AE$442,M$1,0)=0,"",VLOOKUP($A390,Industry!$A$4:$AE$442,M$1,0)),"")</f>
        <v/>
      </c>
      <c r="N390" s="1418" t="str">
        <f>IFERROR(IF(VLOOKUP($A390,Industry!$A$4:$AE$442,N$1,0)=0,"",VLOOKUP($A390,Industry!$A$4:$AE$442,N$1,0)),"")</f>
        <v/>
      </c>
      <c r="O390" s="1418" t="str">
        <f>IFERROR(IF(VLOOKUP($A390,Industry!$A$4:$AE$442,O$1,0)=0,"",VLOOKUP($A390,Industry!$A$4:$AE$442,O$1,0)),"")</f>
        <v/>
      </c>
      <c r="P390" s="1418" t="str">
        <f>IFERROR(IF(VLOOKUP($A390,Industry!$A$4:$AE$442,P$1,0)=0,"",VLOOKUP($A390,Industry!$A$4:$AE$442,P$1,0)),"")</f>
        <v/>
      </c>
      <c r="Q390" s="1418" t="str">
        <f>IFERROR(IF(VLOOKUP($A390,Industry!$A$4:$AE$442,Q$1,0)=0,"",VLOOKUP($A390,Industry!$A$4:$AE$442,Q$1,0)),"")</f>
        <v/>
      </c>
    </row>
    <row r="391" spans="1:17">
      <c r="A391" s="11" t="s">
        <v>222</v>
      </c>
      <c r="B391" s="1290" t="s">
        <v>1080</v>
      </c>
      <c r="C391" s="1420" t="str">
        <f>IFERROR(IF(VLOOKUP($A391,Industry!$A$4:$AE$442,C$1,0)=0,"",VLOOKUP($A391,Industry!$A$4:$AE$442,C$1,0)),"")</f>
        <v>ktoe</v>
      </c>
      <c r="D391" s="1418" t="str">
        <f>IFERROR(IF(VLOOKUP($A391,Industry!$A$4:$AE$442,D$1,0)=0,"",VLOOKUP($A391,Industry!$A$4:$AE$442,D$1,0)),"")</f>
        <v/>
      </c>
      <c r="E391" s="1418" t="str">
        <f>IFERROR(IF(VLOOKUP($A391,Industry!$A$4:$AE$442,E$1,0)=0,"",VLOOKUP($A391,Industry!$A$4:$AE$442,E$1,0)),"")</f>
        <v/>
      </c>
      <c r="F391" s="1418" t="str">
        <f>IFERROR(IF(VLOOKUP($A391,Industry!$A$4:$AE$442,F$1,0)=0,"",VLOOKUP($A391,Industry!$A$4:$AE$442,F$1,0)),"")</f>
        <v/>
      </c>
      <c r="G391" s="1418" t="str">
        <f>IFERROR(IF(VLOOKUP($A391,Industry!$A$4:$AE$442,G$1,0)=0,"",VLOOKUP($A391,Industry!$A$4:$AE$442,G$1,0)),"")</f>
        <v/>
      </c>
      <c r="H391" s="1418" t="str">
        <f>IFERROR(IF(VLOOKUP($A391,Industry!$A$4:$AE$442,H$1,0)=0,"",VLOOKUP($A391,Industry!$A$4:$AE$442,H$1,0)),"")</f>
        <v/>
      </c>
      <c r="I391" s="1418" t="str">
        <f>IFERROR(IF(VLOOKUP($A391,Industry!$A$4:$AE$442,I$1,0)=0,"",VLOOKUP($A391,Industry!$A$4:$AE$442,I$1,0)),"")</f>
        <v/>
      </c>
      <c r="J391" s="1418" t="str">
        <f>IFERROR(IF(VLOOKUP($A391,Industry!$A$4:$AE$442,J$1,0)=0,"",VLOOKUP($A391,Industry!$A$4:$AE$442,J$1,0)),"")</f>
        <v/>
      </c>
      <c r="K391" s="1418" t="str">
        <f>IFERROR(IF(VLOOKUP($A391,Industry!$A$4:$AE$442,K$1,0)=0,"",VLOOKUP($A391,Industry!$A$4:$AE$442,K$1,0)),"")</f>
        <v/>
      </c>
      <c r="L391" s="1418" t="str">
        <f>IFERROR(IF(VLOOKUP($A391,Industry!$A$4:$AE$442,L$1,0)=0,"",VLOOKUP($A391,Industry!$A$4:$AE$442,L$1,0)),"")</f>
        <v/>
      </c>
      <c r="M391" s="1418" t="str">
        <f>IFERROR(IF(VLOOKUP($A391,Industry!$A$4:$AE$442,M$1,0)=0,"",VLOOKUP($A391,Industry!$A$4:$AE$442,M$1,0)),"")</f>
        <v/>
      </c>
      <c r="N391" s="1418" t="str">
        <f>IFERROR(IF(VLOOKUP($A391,Industry!$A$4:$AE$442,N$1,0)=0,"",VLOOKUP($A391,Industry!$A$4:$AE$442,N$1,0)),"")</f>
        <v/>
      </c>
      <c r="O391" s="1418" t="str">
        <f>IFERROR(IF(VLOOKUP($A391,Industry!$A$4:$AE$442,O$1,0)=0,"",VLOOKUP($A391,Industry!$A$4:$AE$442,O$1,0)),"")</f>
        <v/>
      </c>
      <c r="P391" s="1418" t="str">
        <f>IFERROR(IF(VLOOKUP($A391,Industry!$A$4:$AE$442,P$1,0)=0,"",VLOOKUP($A391,Industry!$A$4:$AE$442,P$1,0)),"")</f>
        <v/>
      </c>
      <c r="Q391" s="1418" t="str">
        <f>IFERROR(IF(VLOOKUP($A391,Industry!$A$4:$AE$442,Q$1,0)=0,"",VLOOKUP($A391,Industry!$A$4:$AE$442,Q$1,0)),"")</f>
        <v/>
      </c>
    </row>
    <row r="392" spans="1:17">
      <c r="A392" s="11" t="s">
        <v>224</v>
      </c>
      <c r="B392" s="1290" t="s">
        <v>1080</v>
      </c>
      <c r="C392" s="1420" t="str">
        <f>IFERROR(IF(VLOOKUP($A392,Industry!$A$4:$AE$442,C$1,0)=0,"",VLOOKUP($A392,Industry!$A$4:$AE$442,C$1,0)),"")</f>
        <v>ktoe</v>
      </c>
      <c r="D392" s="1418" t="str">
        <f>IFERROR(IF(VLOOKUP($A392,Industry!$A$4:$AE$442,D$1,0)=0,"",VLOOKUP($A392,Industry!$A$4:$AE$442,D$1,0)),"")</f>
        <v/>
      </c>
      <c r="E392" s="1418" t="str">
        <f>IFERROR(IF(VLOOKUP($A392,Industry!$A$4:$AE$442,E$1,0)=0,"",VLOOKUP($A392,Industry!$A$4:$AE$442,E$1,0)),"")</f>
        <v/>
      </c>
      <c r="F392" s="1418" t="str">
        <f>IFERROR(IF(VLOOKUP($A392,Industry!$A$4:$AE$442,F$1,0)=0,"",VLOOKUP($A392,Industry!$A$4:$AE$442,F$1,0)),"")</f>
        <v/>
      </c>
      <c r="G392" s="1418" t="str">
        <f>IFERROR(IF(VLOOKUP($A392,Industry!$A$4:$AE$442,G$1,0)=0,"",VLOOKUP($A392,Industry!$A$4:$AE$442,G$1,0)),"")</f>
        <v/>
      </c>
      <c r="H392" s="1418" t="str">
        <f>IFERROR(IF(VLOOKUP($A392,Industry!$A$4:$AE$442,H$1,0)=0,"",VLOOKUP($A392,Industry!$A$4:$AE$442,H$1,0)),"")</f>
        <v/>
      </c>
      <c r="I392" s="1418" t="str">
        <f>IFERROR(IF(VLOOKUP($A392,Industry!$A$4:$AE$442,I$1,0)=0,"",VLOOKUP($A392,Industry!$A$4:$AE$442,I$1,0)),"")</f>
        <v/>
      </c>
      <c r="J392" s="1418" t="str">
        <f>IFERROR(IF(VLOOKUP($A392,Industry!$A$4:$AE$442,J$1,0)=0,"",VLOOKUP($A392,Industry!$A$4:$AE$442,J$1,0)),"")</f>
        <v/>
      </c>
      <c r="K392" s="1418" t="str">
        <f>IFERROR(IF(VLOOKUP($A392,Industry!$A$4:$AE$442,K$1,0)=0,"",VLOOKUP($A392,Industry!$A$4:$AE$442,K$1,0)),"")</f>
        <v/>
      </c>
      <c r="L392" s="1418" t="str">
        <f>IFERROR(IF(VLOOKUP($A392,Industry!$A$4:$AE$442,L$1,0)=0,"",VLOOKUP($A392,Industry!$A$4:$AE$442,L$1,0)),"")</f>
        <v/>
      </c>
      <c r="M392" s="1418" t="str">
        <f>IFERROR(IF(VLOOKUP($A392,Industry!$A$4:$AE$442,M$1,0)=0,"",VLOOKUP($A392,Industry!$A$4:$AE$442,M$1,0)),"")</f>
        <v/>
      </c>
      <c r="N392" s="1418" t="str">
        <f>IFERROR(IF(VLOOKUP($A392,Industry!$A$4:$AE$442,N$1,0)=0,"",VLOOKUP($A392,Industry!$A$4:$AE$442,N$1,0)),"")</f>
        <v/>
      </c>
      <c r="O392" s="1418" t="str">
        <f>IFERROR(IF(VLOOKUP($A392,Industry!$A$4:$AE$442,O$1,0)=0,"",VLOOKUP($A392,Industry!$A$4:$AE$442,O$1,0)),"")</f>
        <v/>
      </c>
      <c r="P392" s="1418" t="str">
        <f>IFERROR(IF(VLOOKUP($A392,Industry!$A$4:$AE$442,P$1,0)=0,"",VLOOKUP($A392,Industry!$A$4:$AE$442,P$1,0)),"")</f>
        <v/>
      </c>
      <c r="Q392" s="1418" t="str">
        <f>IFERROR(IF(VLOOKUP($A392,Industry!$A$4:$AE$442,Q$1,0)=0,"",VLOOKUP($A392,Industry!$A$4:$AE$442,Q$1,0)),"")</f>
        <v/>
      </c>
    </row>
    <row r="393" spans="1:17">
      <c r="A393" s="11" t="s">
        <v>226</v>
      </c>
      <c r="B393" s="1290" t="s">
        <v>1080</v>
      </c>
      <c r="C393" s="1420" t="str">
        <f>IFERROR(IF(VLOOKUP($A393,Industry!$A$4:$AE$442,C$1,0)=0,"",VLOOKUP($A393,Industry!$A$4:$AE$442,C$1,0)),"")</f>
        <v>ktoe</v>
      </c>
      <c r="D393" s="1418" t="str">
        <f>IFERROR(IF(VLOOKUP($A393,Industry!$A$4:$AE$442,D$1,0)=0,"",VLOOKUP($A393,Industry!$A$4:$AE$442,D$1,0)),"")</f>
        <v/>
      </c>
      <c r="E393" s="1418" t="str">
        <f>IFERROR(IF(VLOOKUP($A393,Industry!$A$4:$AE$442,E$1,0)=0,"",VLOOKUP($A393,Industry!$A$4:$AE$442,E$1,0)),"")</f>
        <v/>
      </c>
      <c r="F393" s="1418" t="str">
        <f>IFERROR(IF(VLOOKUP($A393,Industry!$A$4:$AE$442,F$1,0)=0,"",VLOOKUP($A393,Industry!$A$4:$AE$442,F$1,0)),"")</f>
        <v/>
      </c>
      <c r="G393" s="1418" t="str">
        <f>IFERROR(IF(VLOOKUP($A393,Industry!$A$4:$AE$442,G$1,0)=0,"",VLOOKUP($A393,Industry!$A$4:$AE$442,G$1,0)),"")</f>
        <v/>
      </c>
      <c r="H393" s="1418" t="str">
        <f>IFERROR(IF(VLOOKUP($A393,Industry!$A$4:$AE$442,H$1,0)=0,"",VLOOKUP($A393,Industry!$A$4:$AE$442,H$1,0)),"")</f>
        <v/>
      </c>
      <c r="I393" s="1418" t="str">
        <f>IFERROR(IF(VLOOKUP($A393,Industry!$A$4:$AE$442,I$1,0)=0,"",VLOOKUP($A393,Industry!$A$4:$AE$442,I$1,0)),"")</f>
        <v/>
      </c>
      <c r="J393" s="1418" t="str">
        <f>IFERROR(IF(VLOOKUP($A393,Industry!$A$4:$AE$442,J$1,0)=0,"",VLOOKUP($A393,Industry!$A$4:$AE$442,J$1,0)),"")</f>
        <v/>
      </c>
      <c r="K393" s="1418" t="str">
        <f>IFERROR(IF(VLOOKUP($A393,Industry!$A$4:$AE$442,K$1,0)=0,"",VLOOKUP($A393,Industry!$A$4:$AE$442,K$1,0)),"")</f>
        <v/>
      </c>
      <c r="L393" s="1418" t="str">
        <f>IFERROR(IF(VLOOKUP($A393,Industry!$A$4:$AE$442,L$1,0)=0,"",VLOOKUP($A393,Industry!$A$4:$AE$442,L$1,0)),"")</f>
        <v/>
      </c>
      <c r="M393" s="1418" t="str">
        <f>IFERROR(IF(VLOOKUP($A393,Industry!$A$4:$AE$442,M$1,0)=0,"",VLOOKUP($A393,Industry!$A$4:$AE$442,M$1,0)),"")</f>
        <v/>
      </c>
      <c r="N393" s="1418" t="str">
        <f>IFERROR(IF(VLOOKUP($A393,Industry!$A$4:$AE$442,N$1,0)=0,"",VLOOKUP($A393,Industry!$A$4:$AE$442,N$1,0)),"")</f>
        <v/>
      </c>
      <c r="O393" s="1418" t="str">
        <f>IFERROR(IF(VLOOKUP($A393,Industry!$A$4:$AE$442,O$1,0)=0,"",VLOOKUP($A393,Industry!$A$4:$AE$442,O$1,0)),"")</f>
        <v/>
      </c>
      <c r="P393" s="1418" t="str">
        <f>IFERROR(IF(VLOOKUP($A393,Industry!$A$4:$AE$442,P$1,0)=0,"",VLOOKUP($A393,Industry!$A$4:$AE$442,P$1,0)),"")</f>
        <v/>
      </c>
      <c r="Q393" s="1418" t="str">
        <f>IFERROR(IF(VLOOKUP($A393,Industry!$A$4:$AE$442,Q$1,0)=0,"",VLOOKUP($A393,Industry!$A$4:$AE$442,Q$1,0)),"")</f>
        <v/>
      </c>
    </row>
    <row r="394" spans="1:17">
      <c r="A394" s="11" t="s">
        <v>228</v>
      </c>
      <c r="B394" s="1290" t="s">
        <v>1080</v>
      </c>
      <c r="C394" s="1420" t="str">
        <f>IFERROR(IF(VLOOKUP($A394,Industry!$A$4:$AE$442,C$1,0)=0,"",VLOOKUP($A394,Industry!$A$4:$AE$442,C$1,0)),"")</f>
        <v>ktoe</v>
      </c>
      <c r="D394" s="1418" t="str">
        <f>IFERROR(IF(VLOOKUP($A394,Industry!$A$4:$AE$442,D$1,0)=0,"",VLOOKUP($A394,Industry!$A$4:$AE$442,D$1,0)),"")</f>
        <v/>
      </c>
      <c r="E394" s="1418" t="str">
        <f>IFERROR(IF(VLOOKUP($A394,Industry!$A$4:$AE$442,E$1,0)=0,"",VLOOKUP($A394,Industry!$A$4:$AE$442,E$1,0)),"")</f>
        <v/>
      </c>
      <c r="F394" s="1418" t="str">
        <f>IFERROR(IF(VLOOKUP($A394,Industry!$A$4:$AE$442,F$1,0)=0,"",VLOOKUP($A394,Industry!$A$4:$AE$442,F$1,0)),"")</f>
        <v/>
      </c>
      <c r="G394" s="1418" t="str">
        <f>IFERROR(IF(VLOOKUP($A394,Industry!$A$4:$AE$442,G$1,0)=0,"",VLOOKUP($A394,Industry!$A$4:$AE$442,G$1,0)),"")</f>
        <v/>
      </c>
      <c r="H394" s="1418" t="str">
        <f>IFERROR(IF(VLOOKUP($A394,Industry!$A$4:$AE$442,H$1,0)=0,"",VLOOKUP($A394,Industry!$A$4:$AE$442,H$1,0)),"")</f>
        <v/>
      </c>
      <c r="I394" s="1418" t="str">
        <f>IFERROR(IF(VLOOKUP($A394,Industry!$A$4:$AE$442,I$1,0)=0,"",VLOOKUP($A394,Industry!$A$4:$AE$442,I$1,0)),"")</f>
        <v/>
      </c>
      <c r="J394" s="1418" t="str">
        <f>IFERROR(IF(VLOOKUP($A394,Industry!$A$4:$AE$442,J$1,0)=0,"",VLOOKUP($A394,Industry!$A$4:$AE$442,J$1,0)),"")</f>
        <v/>
      </c>
      <c r="K394" s="1418" t="str">
        <f>IFERROR(IF(VLOOKUP($A394,Industry!$A$4:$AE$442,K$1,0)=0,"",VLOOKUP($A394,Industry!$A$4:$AE$442,K$1,0)),"")</f>
        <v/>
      </c>
      <c r="L394" s="1418" t="str">
        <f>IFERROR(IF(VLOOKUP($A394,Industry!$A$4:$AE$442,L$1,0)=0,"",VLOOKUP($A394,Industry!$A$4:$AE$442,L$1,0)),"")</f>
        <v/>
      </c>
      <c r="M394" s="1418" t="str">
        <f>IFERROR(IF(VLOOKUP($A394,Industry!$A$4:$AE$442,M$1,0)=0,"",VLOOKUP($A394,Industry!$A$4:$AE$442,M$1,0)),"")</f>
        <v/>
      </c>
      <c r="N394" s="1418" t="str">
        <f>IFERROR(IF(VLOOKUP($A394,Industry!$A$4:$AE$442,N$1,0)=0,"",VLOOKUP($A394,Industry!$A$4:$AE$442,N$1,0)),"")</f>
        <v/>
      </c>
      <c r="O394" s="1418" t="str">
        <f>IFERROR(IF(VLOOKUP($A394,Industry!$A$4:$AE$442,O$1,0)=0,"",VLOOKUP($A394,Industry!$A$4:$AE$442,O$1,0)),"")</f>
        <v/>
      </c>
      <c r="P394" s="1418" t="str">
        <f>IFERROR(IF(VLOOKUP($A394,Industry!$A$4:$AE$442,P$1,0)=0,"",VLOOKUP($A394,Industry!$A$4:$AE$442,P$1,0)),"")</f>
        <v/>
      </c>
      <c r="Q394" s="1418" t="str">
        <f>IFERROR(IF(VLOOKUP($A394,Industry!$A$4:$AE$442,Q$1,0)=0,"",VLOOKUP($A394,Industry!$A$4:$AE$442,Q$1,0)),"")</f>
        <v/>
      </c>
    </row>
    <row r="395" spans="1:17">
      <c r="A395" s="11" t="s">
        <v>230</v>
      </c>
      <c r="B395" s="1290" t="s">
        <v>1080</v>
      </c>
      <c r="C395" s="1420" t="str">
        <f>IFERROR(IF(VLOOKUP($A395,Industry!$A$4:$AE$442,C$1,0)=0,"",VLOOKUP($A395,Industry!$A$4:$AE$442,C$1,0)),"")</f>
        <v>ktoe</v>
      </c>
      <c r="D395" s="1418" t="str">
        <f>IFERROR(IF(VLOOKUP($A395,Industry!$A$4:$AE$442,D$1,0)=0,"",VLOOKUP($A395,Industry!$A$4:$AE$442,D$1,0)),"")</f>
        <v/>
      </c>
      <c r="E395" s="1418" t="str">
        <f>IFERROR(IF(VLOOKUP($A395,Industry!$A$4:$AE$442,E$1,0)=0,"",VLOOKUP($A395,Industry!$A$4:$AE$442,E$1,0)),"")</f>
        <v/>
      </c>
      <c r="F395" s="1418" t="str">
        <f>IFERROR(IF(VLOOKUP($A395,Industry!$A$4:$AE$442,F$1,0)=0,"",VLOOKUP($A395,Industry!$A$4:$AE$442,F$1,0)),"")</f>
        <v/>
      </c>
      <c r="G395" s="1418" t="str">
        <f>IFERROR(IF(VLOOKUP($A395,Industry!$A$4:$AE$442,G$1,0)=0,"",VLOOKUP($A395,Industry!$A$4:$AE$442,G$1,0)),"")</f>
        <v/>
      </c>
      <c r="H395" s="1418" t="str">
        <f>IFERROR(IF(VLOOKUP($A395,Industry!$A$4:$AE$442,H$1,0)=0,"",VLOOKUP($A395,Industry!$A$4:$AE$442,H$1,0)),"")</f>
        <v/>
      </c>
      <c r="I395" s="1418" t="str">
        <f>IFERROR(IF(VLOOKUP($A395,Industry!$A$4:$AE$442,I$1,0)=0,"",VLOOKUP($A395,Industry!$A$4:$AE$442,I$1,0)),"")</f>
        <v/>
      </c>
      <c r="J395" s="1418" t="str">
        <f>IFERROR(IF(VLOOKUP($A395,Industry!$A$4:$AE$442,J$1,0)=0,"",VLOOKUP($A395,Industry!$A$4:$AE$442,J$1,0)),"")</f>
        <v/>
      </c>
      <c r="K395" s="1418" t="str">
        <f>IFERROR(IF(VLOOKUP($A395,Industry!$A$4:$AE$442,K$1,0)=0,"",VLOOKUP($A395,Industry!$A$4:$AE$442,K$1,0)),"")</f>
        <v/>
      </c>
      <c r="L395" s="1418" t="str">
        <f>IFERROR(IF(VLOOKUP($A395,Industry!$A$4:$AE$442,L$1,0)=0,"",VLOOKUP($A395,Industry!$A$4:$AE$442,L$1,0)),"")</f>
        <v/>
      </c>
      <c r="M395" s="1418" t="str">
        <f>IFERROR(IF(VLOOKUP($A395,Industry!$A$4:$AE$442,M$1,0)=0,"",VLOOKUP($A395,Industry!$A$4:$AE$442,M$1,0)),"")</f>
        <v/>
      </c>
      <c r="N395" s="1418" t="str">
        <f>IFERROR(IF(VLOOKUP($A395,Industry!$A$4:$AE$442,N$1,0)=0,"",VLOOKUP($A395,Industry!$A$4:$AE$442,N$1,0)),"")</f>
        <v/>
      </c>
      <c r="O395" s="1418" t="str">
        <f>IFERROR(IF(VLOOKUP($A395,Industry!$A$4:$AE$442,O$1,0)=0,"",VLOOKUP($A395,Industry!$A$4:$AE$442,O$1,0)),"")</f>
        <v/>
      </c>
      <c r="P395" s="1418" t="str">
        <f>IFERROR(IF(VLOOKUP($A395,Industry!$A$4:$AE$442,P$1,0)=0,"",VLOOKUP($A395,Industry!$A$4:$AE$442,P$1,0)),"")</f>
        <v/>
      </c>
      <c r="Q395" s="1418" t="str">
        <f>IFERROR(IF(VLOOKUP($A395,Industry!$A$4:$AE$442,Q$1,0)=0,"",VLOOKUP($A395,Industry!$A$4:$AE$442,Q$1,0)),"")</f>
        <v/>
      </c>
    </row>
    <row r="396" spans="1:17">
      <c r="A396" s="2" t="s">
        <v>232</v>
      </c>
      <c r="B396" s="1290" t="s">
        <v>1080</v>
      </c>
      <c r="C396" s="1420" t="str">
        <f>IFERROR(IF(VLOOKUP($A396,Industry!$A$4:$AE$442,C$1,0)=0,"",VLOOKUP($A396,Industry!$A$4:$AE$442,C$1,0)),"")</f>
        <v>ktoe</v>
      </c>
      <c r="D396" s="1418" t="str">
        <f>IFERROR(IF(VLOOKUP($A396,Industry!$A$4:$AE$442,D$1,0)=0,"",VLOOKUP($A396,Industry!$A$4:$AE$442,D$1,0)),"")</f>
        <v/>
      </c>
      <c r="E396" s="1418" t="str">
        <f>IFERROR(IF(VLOOKUP($A396,Industry!$A$4:$AE$442,E$1,0)=0,"",VLOOKUP($A396,Industry!$A$4:$AE$442,E$1,0)),"")</f>
        <v/>
      </c>
      <c r="F396" s="1418" t="str">
        <f>IFERROR(IF(VLOOKUP($A396,Industry!$A$4:$AE$442,F$1,0)=0,"",VLOOKUP($A396,Industry!$A$4:$AE$442,F$1,0)),"")</f>
        <v/>
      </c>
      <c r="G396" s="1418" t="str">
        <f>IFERROR(IF(VLOOKUP($A396,Industry!$A$4:$AE$442,G$1,0)=0,"",VLOOKUP($A396,Industry!$A$4:$AE$442,G$1,0)),"")</f>
        <v/>
      </c>
      <c r="H396" s="1418" t="str">
        <f>IFERROR(IF(VLOOKUP($A396,Industry!$A$4:$AE$442,H$1,0)=0,"",VLOOKUP($A396,Industry!$A$4:$AE$442,H$1,0)),"")</f>
        <v/>
      </c>
      <c r="I396" s="1418" t="str">
        <f>IFERROR(IF(VLOOKUP($A396,Industry!$A$4:$AE$442,I$1,0)=0,"",VLOOKUP($A396,Industry!$A$4:$AE$442,I$1,0)),"")</f>
        <v/>
      </c>
      <c r="J396" s="1418" t="str">
        <f>IFERROR(IF(VLOOKUP($A396,Industry!$A$4:$AE$442,J$1,0)=0,"",VLOOKUP($A396,Industry!$A$4:$AE$442,J$1,0)),"")</f>
        <v/>
      </c>
      <c r="K396" s="1418" t="str">
        <f>IFERROR(IF(VLOOKUP($A396,Industry!$A$4:$AE$442,K$1,0)=0,"",VLOOKUP($A396,Industry!$A$4:$AE$442,K$1,0)),"")</f>
        <v/>
      </c>
      <c r="L396" s="1418" t="str">
        <f>IFERROR(IF(VLOOKUP($A396,Industry!$A$4:$AE$442,L$1,0)=0,"",VLOOKUP($A396,Industry!$A$4:$AE$442,L$1,0)),"")</f>
        <v/>
      </c>
      <c r="M396" s="1418" t="str">
        <f>IFERROR(IF(VLOOKUP($A396,Industry!$A$4:$AE$442,M$1,0)=0,"",VLOOKUP($A396,Industry!$A$4:$AE$442,M$1,0)),"")</f>
        <v/>
      </c>
      <c r="N396" s="1418" t="str">
        <f>IFERROR(IF(VLOOKUP($A396,Industry!$A$4:$AE$442,N$1,0)=0,"",VLOOKUP($A396,Industry!$A$4:$AE$442,N$1,0)),"")</f>
        <v/>
      </c>
      <c r="O396" s="1418" t="str">
        <f>IFERROR(IF(VLOOKUP($A396,Industry!$A$4:$AE$442,O$1,0)=0,"",VLOOKUP($A396,Industry!$A$4:$AE$442,O$1,0)),"")</f>
        <v/>
      </c>
      <c r="P396" s="1418" t="str">
        <f>IFERROR(IF(VLOOKUP($A396,Industry!$A$4:$AE$442,P$1,0)=0,"",VLOOKUP($A396,Industry!$A$4:$AE$442,P$1,0)),"")</f>
        <v/>
      </c>
      <c r="Q396" s="1418" t="str">
        <f>IFERROR(IF(VLOOKUP($A396,Industry!$A$4:$AE$442,Q$1,0)=0,"",VLOOKUP($A396,Industry!$A$4:$AE$442,Q$1,0)),"")</f>
        <v/>
      </c>
    </row>
    <row r="397" spans="1:17">
      <c r="A397" s="22" t="s">
        <v>234</v>
      </c>
      <c r="B397" s="1290" t="s">
        <v>1080</v>
      </c>
      <c r="C397" s="1420" t="str">
        <f>IFERROR(IF(VLOOKUP($A397,Industry!$A$4:$AE$442,C$1,0)=0,"",VLOOKUP($A397,Industry!$A$4:$AE$442,C$1,0)),"")</f>
        <v>ktoe</v>
      </c>
      <c r="D397" s="1418" t="str">
        <f>IFERROR(IF(VLOOKUP($A397,Industry!$A$4:$AE$442,D$1,0)=0,"",VLOOKUP($A397,Industry!$A$4:$AE$442,D$1,0)),"")</f>
        <v/>
      </c>
      <c r="E397" s="1418" t="str">
        <f>IFERROR(IF(VLOOKUP($A397,Industry!$A$4:$AE$442,E$1,0)=0,"",VLOOKUP($A397,Industry!$A$4:$AE$442,E$1,0)),"")</f>
        <v/>
      </c>
      <c r="F397" s="1418" t="str">
        <f>IFERROR(IF(VLOOKUP($A397,Industry!$A$4:$AE$442,F$1,0)=0,"",VLOOKUP($A397,Industry!$A$4:$AE$442,F$1,0)),"")</f>
        <v/>
      </c>
      <c r="G397" s="1418" t="str">
        <f>IFERROR(IF(VLOOKUP($A397,Industry!$A$4:$AE$442,G$1,0)=0,"",VLOOKUP($A397,Industry!$A$4:$AE$442,G$1,0)),"")</f>
        <v/>
      </c>
      <c r="H397" s="1418" t="str">
        <f>IFERROR(IF(VLOOKUP($A397,Industry!$A$4:$AE$442,H$1,0)=0,"",VLOOKUP($A397,Industry!$A$4:$AE$442,H$1,0)),"")</f>
        <v/>
      </c>
      <c r="I397" s="1418" t="str">
        <f>IFERROR(IF(VLOOKUP($A397,Industry!$A$4:$AE$442,I$1,0)=0,"",VLOOKUP($A397,Industry!$A$4:$AE$442,I$1,0)),"")</f>
        <v/>
      </c>
      <c r="J397" s="1418" t="str">
        <f>IFERROR(IF(VLOOKUP($A397,Industry!$A$4:$AE$442,J$1,0)=0,"",VLOOKUP($A397,Industry!$A$4:$AE$442,J$1,0)),"")</f>
        <v/>
      </c>
      <c r="K397" s="1418" t="str">
        <f>IFERROR(IF(VLOOKUP($A397,Industry!$A$4:$AE$442,K$1,0)=0,"",VLOOKUP($A397,Industry!$A$4:$AE$442,K$1,0)),"")</f>
        <v/>
      </c>
      <c r="L397" s="1418" t="str">
        <f>IFERROR(IF(VLOOKUP($A397,Industry!$A$4:$AE$442,L$1,0)=0,"",VLOOKUP($A397,Industry!$A$4:$AE$442,L$1,0)),"")</f>
        <v/>
      </c>
      <c r="M397" s="1418" t="str">
        <f>IFERROR(IF(VLOOKUP($A397,Industry!$A$4:$AE$442,M$1,0)=0,"",VLOOKUP($A397,Industry!$A$4:$AE$442,M$1,0)),"")</f>
        <v/>
      </c>
      <c r="N397" s="1418" t="str">
        <f>IFERROR(IF(VLOOKUP($A397,Industry!$A$4:$AE$442,N$1,0)=0,"",VLOOKUP($A397,Industry!$A$4:$AE$442,N$1,0)),"")</f>
        <v/>
      </c>
      <c r="O397" s="1418" t="str">
        <f>IFERROR(IF(VLOOKUP($A397,Industry!$A$4:$AE$442,O$1,0)=0,"",VLOOKUP($A397,Industry!$A$4:$AE$442,O$1,0)),"")</f>
        <v/>
      </c>
      <c r="P397" s="1418" t="str">
        <f>IFERROR(IF(VLOOKUP($A397,Industry!$A$4:$AE$442,P$1,0)=0,"",VLOOKUP($A397,Industry!$A$4:$AE$442,P$1,0)),"")</f>
        <v/>
      </c>
      <c r="Q397" s="1418" t="str">
        <f>IFERROR(IF(VLOOKUP($A397,Industry!$A$4:$AE$442,Q$1,0)=0,"",VLOOKUP($A397,Industry!$A$4:$AE$442,Q$1,0)),"")</f>
        <v/>
      </c>
    </row>
    <row r="398" spans="1:17">
      <c r="A398" s="1297" t="s">
        <v>1460</v>
      </c>
      <c r="B398" s="1290" t="s">
        <v>1080</v>
      </c>
      <c r="C398" s="1420" t="str">
        <f>IFERROR(IF(VLOOKUP($A398,Industry!$A$4:$AE$442,C$1,0)=0,"",VLOOKUP($A398,Industry!$A$4:$AE$442,C$1,0)),"")</f>
        <v>ktoe</v>
      </c>
      <c r="D398" s="1418" t="str">
        <f>IFERROR(IF(VLOOKUP($A398,Industry!$A$4:$AE$442,D$1,0)=0,"",VLOOKUP($A398,Industry!$A$4:$AE$442,D$1,0)),"")</f>
        <v/>
      </c>
      <c r="E398" s="1418" t="str">
        <f>IFERROR(IF(VLOOKUP($A398,Industry!$A$4:$AE$442,E$1,0)=0,"",VLOOKUP($A398,Industry!$A$4:$AE$442,E$1,0)),"")</f>
        <v/>
      </c>
      <c r="F398" s="1418" t="str">
        <f>IFERROR(IF(VLOOKUP($A398,Industry!$A$4:$AE$442,F$1,0)=0,"",VLOOKUP($A398,Industry!$A$4:$AE$442,F$1,0)),"")</f>
        <v/>
      </c>
      <c r="G398" s="1418" t="str">
        <f>IFERROR(IF(VLOOKUP($A398,Industry!$A$4:$AE$442,G$1,0)=0,"",VLOOKUP($A398,Industry!$A$4:$AE$442,G$1,0)),"")</f>
        <v/>
      </c>
      <c r="H398" s="1418" t="str">
        <f>IFERROR(IF(VLOOKUP($A398,Industry!$A$4:$AE$442,H$1,0)=0,"",VLOOKUP($A398,Industry!$A$4:$AE$442,H$1,0)),"")</f>
        <v/>
      </c>
      <c r="I398" s="1418" t="str">
        <f>IFERROR(IF(VLOOKUP($A398,Industry!$A$4:$AE$442,I$1,0)=0,"",VLOOKUP($A398,Industry!$A$4:$AE$442,I$1,0)),"")</f>
        <v/>
      </c>
      <c r="J398" s="1418" t="str">
        <f>IFERROR(IF(VLOOKUP($A398,Industry!$A$4:$AE$442,J$1,0)=0,"",VLOOKUP($A398,Industry!$A$4:$AE$442,J$1,0)),"")</f>
        <v/>
      </c>
      <c r="K398" s="1418" t="str">
        <f>IFERROR(IF(VLOOKUP($A398,Industry!$A$4:$AE$442,K$1,0)=0,"",VLOOKUP($A398,Industry!$A$4:$AE$442,K$1,0)),"")</f>
        <v/>
      </c>
      <c r="L398" s="1418" t="str">
        <f>IFERROR(IF(VLOOKUP($A398,Industry!$A$4:$AE$442,L$1,0)=0,"",VLOOKUP($A398,Industry!$A$4:$AE$442,L$1,0)),"")</f>
        <v/>
      </c>
      <c r="M398" s="1418" t="str">
        <f>IFERROR(IF(VLOOKUP($A398,Industry!$A$4:$AE$442,M$1,0)=0,"",VLOOKUP($A398,Industry!$A$4:$AE$442,M$1,0)),"")</f>
        <v/>
      </c>
      <c r="N398" s="1418" t="str">
        <f>IFERROR(IF(VLOOKUP($A398,Industry!$A$4:$AE$442,N$1,0)=0,"",VLOOKUP($A398,Industry!$A$4:$AE$442,N$1,0)),"")</f>
        <v/>
      </c>
      <c r="O398" s="1418" t="str">
        <f>IFERROR(IF(VLOOKUP($A398,Industry!$A$4:$AE$442,O$1,0)=0,"",VLOOKUP($A398,Industry!$A$4:$AE$442,O$1,0)),"")</f>
        <v/>
      </c>
      <c r="P398" s="1418" t="str">
        <f>IFERROR(IF(VLOOKUP($A398,Industry!$A$4:$AE$442,P$1,0)=0,"",VLOOKUP($A398,Industry!$A$4:$AE$442,P$1,0)),"")</f>
        <v/>
      </c>
      <c r="Q398" s="1418" t="str">
        <f>IFERROR(IF(VLOOKUP($A398,Industry!$A$4:$AE$442,Q$1,0)=0,"",VLOOKUP($A398,Industry!$A$4:$AE$442,Q$1,0)),"")</f>
        <v/>
      </c>
    </row>
    <row r="399" spans="1:17">
      <c r="A399" s="1297" t="s">
        <v>1461</v>
      </c>
      <c r="B399" s="1290" t="s">
        <v>1080</v>
      </c>
      <c r="C399" s="1420" t="str">
        <f>IFERROR(IF(VLOOKUP($A399,Industry!$A$4:$AE$442,C$1,0)=0,"",VLOOKUP($A399,Industry!$A$4:$AE$442,C$1,0)),"")</f>
        <v>kW</v>
      </c>
      <c r="D399" s="1418" t="str">
        <f>IFERROR(IF(VLOOKUP($A399,Industry!$A$4:$AE$442,D$1,0)=0,"",VLOOKUP($A399,Industry!$A$4:$AE$442,D$1,0)),"")</f>
        <v/>
      </c>
      <c r="E399" s="1418" t="str">
        <f>IFERROR(IF(VLOOKUP($A399,Industry!$A$4:$AE$442,E$1,0)=0,"",VLOOKUP($A399,Industry!$A$4:$AE$442,E$1,0)),"")</f>
        <v/>
      </c>
      <c r="F399" s="1418" t="str">
        <f>IFERROR(IF(VLOOKUP($A399,Industry!$A$4:$AE$442,F$1,0)=0,"",VLOOKUP($A399,Industry!$A$4:$AE$442,F$1,0)),"")</f>
        <v/>
      </c>
      <c r="G399" s="1418" t="str">
        <f>IFERROR(IF(VLOOKUP($A399,Industry!$A$4:$AE$442,G$1,0)=0,"",VLOOKUP($A399,Industry!$A$4:$AE$442,G$1,0)),"")</f>
        <v/>
      </c>
      <c r="H399" s="1418" t="str">
        <f>IFERROR(IF(VLOOKUP($A399,Industry!$A$4:$AE$442,H$1,0)=0,"",VLOOKUP($A399,Industry!$A$4:$AE$442,H$1,0)),"")</f>
        <v/>
      </c>
      <c r="I399" s="1418" t="str">
        <f>IFERROR(IF(VLOOKUP($A399,Industry!$A$4:$AE$442,I$1,0)=0,"",VLOOKUP($A399,Industry!$A$4:$AE$442,I$1,0)),"")</f>
        <v/>
      </c>
      <c r="J399" s="1418" t="str">
        <f>IFERROR(IF(VLOOKUP($A399,Industry!$A$4:$AE$442,J$1,0)=0,"",VLOOKUP($A399,Industry!$A$4:$AE$442,J$1,0)),"")</f>
        <v/>
      </c>
      <c r="K399" s="1418" t="str">
        <f>IFERROR(IF(VLOOKUP($A399,Industry!$A$4:$AE$442,K$1,0)=0,"",VLOOKUP($A399,Industry!$A$4:$AE$442,K$1,0)),"")</f>
        <v/>
      </c>
      <c r="L399" s="1418" t="str">
        <f>IFERROR(IF(VLOOKUP($A399,Industry!$A$4:$AE$442,L$1,0)=0,"",VLOOKUP($A399,Industry!$A$4:$AE$442,L$1,0)),"")</f>
        <v/>
      </c>
      <c r="M399" s="1418" t="str">
        <f>IFERROR(IF(VLOOKUP($A399,Industry!$A$4:$AE$442,M$1,0)=0,"",VLOOKUP($A399,Industry!$A$4:$AE$442,M$1,0)),"")</f>
        <v/>
      </c>
      <c r="N399" s="1418" t="str">
        <f>IFERROR(IF(VLOOKUP($A399,Industry!$A$4:$AE$442,N$1,0)=0,"",VLOOKUP($A399,Industry!$A$4:$AE$442,N$1,0)),"")</f>
        <v/>
      </c>
      <c r="O399" s="1418" t="str">
        <f>IFERROR(IF(VLOOKUP($A399,Industry!$A$4:$AE$442,O$1,0)=0,"",VLOOKUP($A399,Industry!$A$4:$AE$442,O$1,0)),"")</f>
        <v/>
      </c>
      <c r="P399" s="1418" t="str">
        <f>IFERROR(IF(VLOOKUP($A399,Industry!$A$4:$AE$442,P$1,0)=0,"",VLOOKUP($A399,Industry!$A$4:$AE$442,P$1,0)),"")</f>
        <v/>
      </c>
      <c r="Q399" s="1418" t="str">
        <f>IFERROR(IF(VLOOKUP($A399,Industry!$A$4:$AE$442,Q$1,0)=0,"",VLOOKUP($A399,Industry!$A$4:$AE$442,Q$1,0)),"")</f>
        <v/>
      </c>
    </row>
    <row r="400" spans="1:17" ht="14.25">
      <c r="A400" s="459" t="s">
        <v>2096</v>
      </c>
      <c r="B400" s="1290" t="s">
        <v>1080</v>
      </c>
      <c r="C400" s="1420" t="str">
        <f>IFERROR(IF(VLOOKUP($A400,Industry!$A$4:$AE$442,C$1,0)=0,"",VLOOKUP($A400,Industry!$A$4:$AE$442,C$1,0)),"")</f>
        <v>MUSD2000</v>
      </c>
      <c r="D400" s="1418" t="str">
        <f>IFERROR(IF(VLOOKUP($A400,Industry!$A$4:$AE$442,D$1,0)=0,"",VLOOKUP($A400,Industry!$A$4:$AE$442,D$1,0)),"")</f>
        <v/>
      </c>
      <c r="E400" s="1418" t="str">
        <f>IFERROR(IF(VLOOKUP($A400,Industry!$A$4:$AE$442,E$1,0)=0,"",VLOOKUP($A400,Industry!$A$4:$AE$442,E$1,0)),"")</f>
        <v/>
      </c>
      <c r="F400" s="1418" t="str">
        <f>IFERROR(IF(VLOOKUP($A400,Industry!$A$4:$AE$442,F$1,0)=0,"",VLOOKUP($A400,Industry!$A$4:$AE$442,F$1,0)),"")</f>
        <v/>
      </c>
      <c r="G400" s="1418" t="str">
        <f>IFERROR(IF(VLOOKUP($A400,Industry!$A$4:$AE$442,G$1,0)=0,"",VLOOKUP($A400,Industry!$A$4:$AE$442,G$1,0)),"")</f>
        <v/>
      </c>
      <c r="H400" s="1418" t="str">
        <f>IFERROR(IF(VLOOKUP($A400,Industry!$A$4:$AE$442,H$1,0)=0,"",VLOOKUP($A400,Industry!$A$4:$AE$442,H$1,0)),"")</f>
        <v/>
      </c>
      <c r="I400" s="1418" t="str">
        <f>IFERROR(IF(VLOOKUP($A400,Industry!$A$4:$AE$442,I$1,0)=0,"",VLOOKUP($A400,Industry!$A$4:$AE$442,I$1,0)),"")</f>
        <v/>
      </c>
      <c r="J400" s="1418" t="str">
        <f>IFERROR(IF(VLOOKUP($A400,Industry!$A$4:$AE$442,J$1,0)=0,"",VLOOKUP($A400,Industry!$A$4:$AE$442,J$1,0)),"")</f>
        <v/>
      </c>
      <c r="K400" s="1418" t="str">
        <f>IFERROR(IF(VLOOKUP($A400,Industry!$A$4:$AE$442,K$1,0)=0,"",VLOOKUP($A400,Industry!$A$4:$AE$442,K$1,0)),"")</f>
        <v/>
      </c>
      <c r="L400" s="1418" t="str">
        <f>IFERROR(IF(VLOOKUP($A400,Industry!$A$4:$AE$442,L$1,0)=0,"",VLOOKUP($A400,Industry!$A$4:$AE$442,L$1,0)),"")</f>
        <v/>
      </c>
      <c r="M400" s="1418" t="str">
        <f>IFERROR(IF(VLOOKUP($A400,Industry!$A$4:$AE$442,M$1,0)=0,"",VLOOKUP($A400,Industry!$A$4:$AE$442,M$1,0)),"")</f>
        <v/>
      </c>
      <c r="N400" s="1418" t="str">
        <f>IFERROR(IF(VLOOKUP($A400,Industry!$A$4:$AE$442,N$1,0)=0,"",VLOOKUP($A400,Industry!$A$4:$AE$442,N$1,0)),"")</f>
        <v/>
      </c>
      <c r="O400" s="1418" t="str">
        <f>IFERROR(IF(VLOOKUP($A400,Industry!$A$4:$AE$442,O$1,0)=0,"",VLOOKUP($A400,Industry!$A$4:$AE$442,O$1,0)),"")</f>
        <v/>
      </c>
      <c r="P400" s="1418" t="str">
        <f>IFERROR(IF(VLOOKUP($A400,Industry!$A$4:$AE$442,P$1,0)=0,"",VLOOKUP($A400,Industry!$A$4:$AE$442,P$1,0)),"")</f>
        <v/>
      </c>
      <c r="Q400" s="1418" t="str">
        <f>IFERROR(IF(VLOOKUP($A400,Industry!$A$4:$AE$442,Q$1,0)=0,"",VLOOKUP($A400,Industry!$A$4:$AE$442,Q$1,0)),"")</f>
        <v/>
      </c>
    </row>
    <row r="401" spans="1:17">
      <c r="A401" s="313" t="s">
        <v>2097</v>
      </c>
      <c r="B401" s="1290" t="s">
        <v>1080</v>
      </c>
      <c r="C401" s="1420" t="str">
        <f>IFERROR(IF(VLOOKUP($A401,Industry!$A$4:$AE$442,C$1,0)=0,"",VLOOKUP($A401,Industry!$A$4:$AE$442,C$1,0)),"")</f>
        <v>MUSD2000</v>
      </c>
      <c r="D401" s="1418" t="str">
        <f>IFERROR(IF(VLOOKUP($A401,Industry!$A$4:$AE$442,D$1,0)=0,"",VLOOKUP($A401,Industry!$A$4:$AE$442,D$1,0)),"")</f>
        <v/>
      </c>
      <c r="E401" s="1418" t="str">
        <f>IFERROR(IF(VLOOKUP($A401,Industry!$A$4:$AE$442,E$1,0)=0,"",VLOOKUP($A401,Industry!$A$4:$AE$442,E$1,0)),"")</f>
        <v/>
      </c>
      <c r="F401" s="1418" t="str">
        <f>IFERROR(IF(VLOOKUP($A401,Industry!$A$4:$AE$442,F$1,0)=0,"",VLOOKUP($A401,Industry!$A$4:$AE$442,F$1,0)),"")</f>
        <v/>
      </c>
      <c r="G401" s="1418" t="str">
        <f>IFERROR(IF(VLOOKUP($A401,Industry!$A$4:$AE$442,G$1,0)=0,"",VLOOKUP($A401,Industry!$A$4:$AE$442,G$1,0)),"")</f>
        <v/>
      </c>
      <c r="H401" s="1418" t="str">
        <f>IFERROR(IF(VLOOKUP($A401,Industry!$A$4:$AE$442,H$1,0)=0,"",VLOOKUP($A401,Industry!$A$4:$AE$442,H$1,0)),"")</f>
        <v/>
      </c>
      <c r="I401" s="1418" t="str">
        <f>IFERROR(IF(VLOOKUP($A401,Industry!$A$4:$AE$442,I$1,0)=0,"",VLOOKUP($A401,Industry!$A$4:$AE$442,I$1,0)),"")</f>
        <v/>
      </c>
      <c r="J401" s="1418" t="str">
        <f>IFERROR(IF(VLOOKUP($A401,Industry!$A$4:$AE$442,J$1,0)=0,"",VLOOKUP($A401,Industry!$A$4:$AE$442,J$1,0)),"")</f>
        <v/>
      </c>
      <c r="K401" s="1418" t="str">
        <f>IFERROR(IF(VLOOKUP($A401,Industry!$A$4:$AE$442,K$1,0)=0,"",VLOOKUP($A401,Industry!$A$4:$AE$442,K$1,0)),"")</f>
        <v/>
      </c>
      <c r="L401" s="1418" t="str">
        <f>IFERROR(IF(VLOOKUP($A401,Industry!$A$4:$AE$442,L$1,0)=0,"",VLOOKUP($A401,Industry!$A$4:$AE$442,L$1,0)),"")</f>
        <v/>
      </c>
      <c r="M401" s="1418" t="str">
        <f>IFERROR(IF(VLOOKUP($A401,Industry!$A$4:$AE$442,M$1,0)=0,"",VLOOKUP($A401,Industry!$A$4:$AE$442,M$1,0)),"")</f>
        <v/>
      </c>
      <c r="N401" s="1418" t="str">
        <f>IFERROR(IF(VLOOKUP($A401,Industry!$A$4:$AE$442,N$1,0)=0,"",VLOOKUP($A401,Industry!$A$4:$AE$442,N$1,0)),"")</f>
        <v/>
      </c>
      <c r="O401" s="1418" t="str">
        <f>IFERROR(IF(VLOOKUP($A401,Industry!$A$4:$AE$442,O$1,0)=0,"",VLOOKUP($A401,Industry!$A$4:$AE$442,O$1,0)),"")</f>
        <v/>
      </c>
      <c r="P401" s="1418" t="str">
        <f>IFERROR(IF(VLOOKUP($A401,Industry!$A$4:$AE$442,P$1,0)=0,"",VLOOKUP($A401,Industry!$A$4:$AE$442,P$1,0)),"")</f>
        <v/>
      </c>
      <c r="Q401" s="1418" t="str">
        <f>IFERROR(IF(VLOOKUP($A401,Industry!$A$4:$AE$442,Q$1,0)=0,"",VLOOKUP($A401,Industry!$A$4:$AE$442,Q$1,0)),"")</f>
        <v/>
      </c>
    </row>
    <row r="402" spans="1:17">
      <c r="A402" s="313" t="s">
        <v>2098</v>
      </c>
      <c r="B402" s="1290" t="s">
        <v>1080</v>
      </c>
      <c r="C402" s="1420" t="str">
        <f>IFERROR(IF(VLOOKUP($A402,Industry!$A$4:$AE$442,C$1,0)=0,"",VLOOKUP($A402,Industry!$A$4:$AE$442,C$1,0)),"")</f>
        <v>MUSD2000</v>
      </c>
      <c r="D402" s="1418" t="str">
        <f>IFERROR(IF(VLOOKUP($A402,Industry!$A$4:$AE$442,D$1,0)=0,"",VLOOKUP($A402,Industry!$A$4:$AE$442,D$1,0)),"")</f>
        <v/>
      </c>
      <c r="E402" s="1418" t="str">
        <f>IFERROR(IF(VLOOKUP($A402,Industry!$A$4:$AE$442,E$1,0)=0,"",VLOOKUP($A402,Industry!$A$4:$AE$442,E$1,0)),"")</f>
        <v/>
      </c>
      <c r="F402" s="1418" t="str">
        <f>IFERROR(IF(VLOOKUP($A402,Industry!$A$4:$AE$442,F$1,0)=0,"",VLOOKUP($A402,Industry!$A$4:$AE$442,F$1,0)),"")</f>
        <v/>
      </c>
      <c r="G402" s="1418" t="str">
        <f>IFERROR(IF(VLOOKUP($A402,Industry!$A$4:$AE$442,G$1,0)=0,"",VLOOKUP($A402,Industry!$A$4:$AE$442,G$1,0)),"")</f>
        <v/>
      </c>
      <c r="H402" s="1418" t="str">
        <f>IFERROR(IF(VLOOKUP($A402,Industry!$A$4:$AE$442,H$1,0)=0,"",VLOOKUP($A402,Industry!$A$4:$AE$442,H$1,0)),"")</f>
        <v/>
      </c>
      <c r="I402" s="1418" t="str">
        <f>IFERROR(IF(VLOOKUP($A402,Industry!$A$4:$AE$442,I$1,0)=0,"",VLOOKUP($A402,Industry!$A$4:$AE$442,I$1,0)),"")</f>
        <v/>
      </c>
      <c r="J402" s="1418" t="str">
        <f>IFERROR(IF(VLOOKUP($A402,Industry!$A$4:$AE$442,J$1,0)=0,"",VLOOKUP($A402,Industry!$A$4:$AE$442,J$1,0)),"")</f>
        <v/>
      </c>
      <c r="K402" s="1418" t="str">
        <f>IFERROR(IF(VLOOKUP($A402,Industry!$A$4:$AE$442,K$1,0)=0,"",VLOOKUP($A402,Industry!$A$4:$AE$442,K$1,0)),"")</f>
        <v/>
      </c>
      <c r="L402" s="1418" t="str">
        <f>IFERROR(IF(VLOOKUP($A402,Industry!$A$4:$AE$442,L$1,0)=0,"",VLOOKUP($A402,Industry!$A$4:$AE$442,L$1,0)),"")</f>
        <v/>
      </c>
      <c r="M402" s="1418" t="str">
        <f>IFERROR(IF(VLOOKUP($A402,Industry!$A$4:$AE$442,M$1,0)=0,"",VLOOKUP($A402,Industry!$A$4:$AE$442,M$1,0)),"")</f>
        <v/>
      </c>
      <c r="N402" s="1418" t="str">
        <f>IFERROR(IF(VLOOKUP($A402,Industry!$A$4:$AE$442,N$1,0)=0,"",VLOOKUP($A402,Industry!$A$4:$AE$442,N$1,0)),"")</f>
        <v/>
      </c>
      <c r="O402" s="1418" t="str">
        <f>IFERROR(IF(VLOOKUP($A402,Industry!$A$4:$AE$442,O$1,0)=0,"",VLOOKUP($A402,Industry!$A$4:$AE$442,O$1,0)),"")</f>
        <v/>
      </c>
      <c r="P402" s="1418" t="str">
        <f>IFERROR(IF(VLOOKUP($A402,Industry!$A$4:$AE$442,P$1,0)=0,"",VLOOKUP($A402,Industry!$A$4:$AE$442,P$1,0)),"")</f>
        <v/>
      </c>
      <c r="Q402" s="1418" t="str">
        <f>IFERROR(IF(VLOOKUP($A402,Industry!$A$4:$AE$442,Q$1,0)=0,"",VLOOKUP($A402,Industry!$A$4:$AE$442,Q$1,0)),"")</f>
        <v/>
      </c>
    </row>
    <row r="403" spans="1:17">
      <c r="A403" s="313" t="s">
        <v>2099</v>
      </c>
      <c r="B403" s="1290" t="s">
        <v>1080</v>
      </c>
      <c r="C403" s="1420" t="str">
        <f>IFERROR(IF(VLOOKUP($A403,Industry!$A$4:$AE$442,C$1,0)=0,"",VLOOKUP($A403,Industry!$A$4:$AE$442,C$1,0)),"")</f>
        <v>MUSD2000</v>
      </c>
      <c r="D403" s="1418" t="str">
        <f>IFERROR(IF(VLOOKUP($A403,Industry!$A$4:$AE$442,D$1,0)=0,"",VLOOKUP($A403,Industry!$A$4:$AE$442,D$1,0)),"")</f>
        <v/>
      </c>
      <c r="E403" s="1418" t="str">
        <f>IFERROR(IF(VLOOKUP($A403,Industry!$A$4:$AE$442,E$1,0)=0,"",VLOOKUP($A403,Industry!$A$4:$AE$442,E$1,0)),"")</f>
        <v/>
      </c>
      <c r="F403" s="1418" t="str">
        <f>IFERROR(IF(VLOOKUP($A403,Industry!$A$4:$AE$442,F$1,0)=0,"",VLOOKUP($A403,Industry!$A$4:$AE$442,F$1,0)),"")</f>
        <v/>
      </c>
      <c r="G403" s="1418" t="str">
        <f>IFERROR(IF(VLOOKUP($A403,Industry!$A$4:$AE$442,G$1,0)=0,"",VLOOKUP($A403,Industry!$A$4:$AE$442,G$1,0)),"")</f>
        <v/>
      </c>
      <c r="H403" s="1418" t="str">
        <f>IFERROR(IF(VLOOKUP($A403,Industry!$A$4:$AE$442,H$1,0)=0,"",VLOOKUP($A403,Industry!$A$4:$AE$442,H$1,0)),"")</f>
        <v/>
      </c>
      <c r="I403" s="1418" t="str">
        <f>IFERROR(IF(VLOOKUP($A403,Industry!$A$4:$AE$442,I$1,0)=0,"",VLOOKUP($A403,Industry!$A$4:$AE$442,I$1,0)),"")</f>
        <v/>
      </c>
      <c r="J403" s="1418" t="str">
        <f>IFERROR(IF(VLOOKUP($A403,Industry!$A$4:$AE$442,J$1,0)=0,"",VLOOKUP($A403,Industry!$A$4:$AE$442,J$1,0)),"")</f>
        <v/>
      </c>
      <c r="K403" s="1418" t="str">
        <f>IFERROR(IF(VLOOKUP($A403,Industry!$A$4:$AE$442,K$1,0)=0,"",VLOOKUP($A403,Industry!$A$4:$AE$442,K$1,0)),"")</f>
        <v/>
      </c>
      <c r="L403" s="1418" t="str">
        <f>IFERROR(IF(VLOOKUP($A403,Industry!$A$4:$AE$442,L$1,0)=0,"",VLOOKUP($A403,Industry!$A$4:$AE$442,L$1,0)),"")</f>
        <v/>
      </c>
      <c r="M403" s="1418" t="str">
        <f>IFERROR(IF(VLOOKUP($A403,Industry!$A$4:$AE$442,M$1,0)=0,"",VLOOKUP($A403,Industry!$A$4:$AE$442,M$1,0)),"")</f>
        <v/>
      </c>
      <c r="N403" s="1418" t="str">
        <f>IFERROR(IF(VLOOKUP($A403,Industry!$A$4:$AE$442,N$1,0)=0,"",VLOOKUP($A403,Industry!$A$4:$AE$442,N$1,0)),"")</f>
        <v/>
      </c>
      <c r="O403" s="1418" t="str">
        <f>IFERROR(IF(VLOOKUP($A403,Industry!$A$4:$AE$442,O$1,0)=0,"",VLOOKUP($A403,Industry!$A$4:$AE$442,O$1,0)),"")</f>
        <v/>
      </c>
      <c r="P403" s="1418" t="str">
        <f>IFERROR(IF(VLOOKUP($A403,Industry!$A$4:$AE$442,P$1,0)=0,"",VLOOKUP($A403,Industry!$A$4:$AE$442,P$1,0)),"")</f>
        <v/>
      </c>
      <c r="Q403" s="1418" t="str">
        <f>IFERROR(IF(VLOOKUP($A403,Industry!$A$4:$AE$442,Q$1,0)=0,"",VLOOKUP($A403,Industry!$A$4:$AE$442,Q$1,0)),"")</f>
        <v/>
      </c>
    </row>
    <row r="404" spans="1:17">
      <c r="A404" s="313" t="s">
        <v>2100</v>
      </c>
      <c r="B404" s="1290" t="s">
        <v>1080</v>
      </c>
      <c r="C404" s="1420" t="str">
        <f>IFERROR(IF(VLOOKUP($A404,Industry!$A$4:$AE$442,C$1,0)=0,"",VLOOKUP($A404,Industry!$A$4:$AE$442,C$1,0)),"")</f>
        <v>MUSD2000</v>
      </c>
      <c r="D404" s="1418" t="str">
        <f>IFERROR(IF(VLOOKUP($A404,Industry!$A$4:$AE$442,D$1,0)=0,"",VLOOKUP($A404,Industry!$A$4:$AE$442,D$1,0)),"")</f>
        <v/>
      </c>
      <c r="E404" s="1418" t="str">
        <f>IFERROR(IF(VLOOKUP($A404,Industry!$A$4:$AE$442,E$1,0)=0,"",VLOOKUP($A404,Industry!$A$4:$AE$442,E$1,0)),"")</f>
        <v/>
      </c>
      <c r="F404" s="1418" t="str">
        <f>IFERROR(IF(VLOOKUP($A404,Industry!$A$4:$AE$442,F$1,0)=0,"",VLOOKUP($A404,Industry!$A$4:$AE$442,F$1,0)),"")</f>
        <v/>
      </c>
      <c r="G404" s="1418" t="str">
        <f>IFERROR(IF(VLOOKUP($A404,Industry!$A$4:$AE$442,G$1,0)=0,"",VLOOKUP($A404,Industry!$A$4:$AE$442,G$1,0)),"")</f>
        <v/>
      </c>
      <c r="H404" s="1418" t="str">
        <f>IFERROR(IF(VLOOKUP($A404,Industry!$A$4:$AE$442,H$1,0)=0,"",VLOOKUP($A404,Industry!$A$4:$AE$442,H$1,0)),"")</f>
        <v/>
      </c>
      <c r="I404" s="1418" t="str">
        <f>IFERROR(IF(VLOOKUP($A404,Industry!$A$4:$AE$442,I$1,0)=0,"",VLOOKUP($A404,Industry!$A$4:$AE$442,I$1,0)),"")</f>
        <v/>
      </c>
      <c r="J404" s="1418" t="str">
        <f>IFERROR(IF(VLOOKUP($A404,Industry!$A$4:$AE$442,J$1,0)=0,"",VLOOKUP($A404,Industry!$A$4:$AE$442,J$1,0)),"")</f>
        <v/>
      </c>
      <c r="K404" s="1418" t="str">
        <f>IFERROR(IF(VLOOKUP($A404,Industry!$A$4:$AE$442,K$1,0)=0,"",VLOOKUP($A404,Industry!$A$4:$AE$442,K$1,0)),"")</f>
        <v/>
      </c>
      <c r="L404" s="1418" t="str">
        <f>IFERROR(IF(VLOOKUP($A404,Industry!$A$4:$AE$442,L$1,0)=0,"",VLOOKUP($A404,Industry!$A$4:$AE$442,L$1,0)),"")</f>
        <v/>
      </c>
      <c r="M404" s="1418" t="str">
        <f>IFERROR(IF(VLOOKUP($A404,Industry!$A$4:$AE$442,M$1,0)=0,"",VLOOKUP($A404,Industry!$A$4:$AE$442,M$1,0)),"")</f>
        <v/>
      </c>
      <c r="N404" s="1418" t="str">
        <f>IFERROR(IF(VLOOKUP($A404,Industry!$A$4:$AE$442,N$1,0)=0,"",VLOOKUP($A404,Industry!$A$4:$AE$442,N$1,0)),"")</f>
        <v/>
      </c>
      <c r="O404" s="1418" t="str">
        <f>IFERROR(IF(VLOOKUP($A404,Industry!$A$4:$AE$442,O$1,0)=0,"",VLOOKUP($A404,Industry!$A$4:$AE$442,O$1,0)),"")</f>
        <v/>
      </c>
      <c r="P404" s="1418" t="str">
        <f>IFERROR(IF(VLOOKUP($A404,Industry!$A$4:$AE$442,P$1,0)=0,"",VLOOKUP($A404,Industry!$A$4:$AE$442,P$1,0)),"")</f>
        <v/>
      </c>
      <c r="Q404" s="1418" t="str">
        <f>IFERROR(IF(VLOOKUP($A404,Industry!$A$4:$AE$442,Q$1,0)=0,"",VLOOKUP($A404,Industry!$A$4:$AE$442,Q$1,0)),"")</f>
        <v/>
      </c>
    </row>
    <row r="405" spans="1:17">
      <c r="A405" s="313" t="s">
        <v>2101</v>
      </c>
      <c r="B405" s="1290" t="s">
        <v>1080</v>
      </c>
      <c r="C405" s="1420" t="str">
        <f>IFERROR(IF(VLOOKUP($A405,Industry!$A$4:$AE$442,C$1,0)=0,"",VLOOKUP($A405,Industry!$A$4:$AE$442,C$1,0)),"")</f>
        <v>MUSD2000</v>
      </c>
      <c r="D405" s="1418" t="str">
        <f>IFERROR(IF(VLOOKUP($A405,Industry!$A$4:$AE$442,D$1,0)=0,"",VLOOKUP($A405,Industry!$A$4:$AE$442,D$1,0)),"")</f>
        <v/>
      </c>
      <c r="E405" s="1418" t="str">
        <f>IFERROR(IF(VLOOKUP($A405,Industry!$A$4:$AE$442,E$1,0)=0,"",VLOOKUP($A405,Industry!$A$4:$AE$442,E$1,0)),"")</f>
        <v/>
      </c>
      <c r="F405" s="1418" t="str">
        <f>IFERROR(IF(VLOOKUP($A405,Industry!$A$4:$AE$442,F$1,0)=0,"",VLOOKUP($A405,Industry!$A$4:$AE$442,F$1,0)),"")</f>
        <v/>
      </c>
      <c r="G405" s="1418" t="str">
        <f>IFERROR(IF(VLOOKUP($A405,Industry!$A$4:$AE$442,G$1,0)=0,"",VLOOKUP($A405,Industry!$A$4:$AE$442,G$1,0)),"")</f>
        <v/>
      </c>
      <c r="H405" s="1418" t="str">
        <f>IFERROR(IF(VLOOKUP($A405,Industry!$A$4:$AE$442,H$1,0)=0,"",VLOOKUP($A405,Industry!$A$4:$AE$442,H$1,0)),"")</f>
        <v/>
      </c>
      <c r="I405" s="1418" t="str">
        <f>IFERROR(IF(VLOOKUP($A405,Industry!$A$4:$AE$442,I$1,0)=0,"",VLOOKUP($A405,Industry!$A$4:$AE$442,I$1,0)),"")</f>
        <v/>
      </c>
      <c r="J405" s="1418" t="str">
        <f>IFERROR(IF(VLOOKUP($A405,Industry!$A$4:$AE$442,J$1,0)=0,"",VLOOKUP($A405,Industry!$A$4:$AE$442,J$1,0)),"")</f>
        <v/>
      </c>
      <c r="K405" s="1418" t="str">
        <f>IFERROR(IF(VLOOKUP($A405,Industry!$A$4:$AE$442,K$1,0)=0,"",VLOOKUP($A405,Industry!$A$4:$AE$442,K$1,0)),"")</f>
        <v/>
      </c>
      <c r="L405" s="1418" t="str">
        <f>IFERROR(IF(VLOOKUP($A405,Industry!$A$4:$AE$442,L$1,0)=0,"",VLOOKUP($A405,Industry!$A$4:$AE$442,L$1,0)),"")</f>
        <v/>
      </c>
      <c r="M405" s="1418" t="str">
        <f>IFERROR(IF(VLOOKUP($A405,Industry!$A$4:$AE$442,M$1,0)=0,"",VLOOKUP($A405,Industry!$A$4:$AE$442,M$1,0)),"")</f>
        <v/>
      </c>
      <c r="N405" s="1418" t="str">
        <f>IFERROR(IF(VLOOKUP($A405,Industry!$A$4:$AE$442,N$1,0)=0,"",VLOOKUP($A405,Industry!$A$4:$AE$442,N$1,0)),"")</f>
        <v/>
      </c>
      <c r="O405" s="1418" t="str">
        <f>IFERROR(IF(VLOOKUP($A405,Industry!$A$4:$AE$442,O$1,0)=0,"",VLOOKUP($A405,Industry!$A$4:$AE$442,O$1,0)),"")</f>
        <v/>
      </c>
      <c r="P405" s="1418" t="str">
        <f>IFERROR(IF(VLOOKUP($A405,Industry!$A$4:$AE$442,P$1,0)=0,"",VLOOKUP($A405,Industry!$A$4:$AE$442,P$1,0)),"")</f>
        <v/>
      </c>
      <c r="Q405" s="1418" t="str">
        <f>IFERROR(IF(VLOOKUP($A405,Industry!$A$4:$AE$442,Q$1,0)=0,"",VLOOKUP($A405,Industry!$A$4:$AE$442,Q$1,0)),"")</f>
        <v/>
      </c>
    </row>
    <row r="406" spans="1:17">
      <c r="A406" s="313" t="s">
        <v>2102</v>
      </c>
      <c r="B406" s="1290" t="s">
        <v>1080</v>
      </c>
      <c r="C406" s="1420" t="str">
        <f>IFERROR(IF(VLOOKUP($A406,Industry!$A$4:$AE$442,C$1,0)=0,"",VLOOKUP($A406,Industry!$A$4:$AE$442,C$1,0)),"")</f>
        <v>MUSD2000</v>
      </c>
      <c r="D406" s="1418" t="str">
        <f>IFERROR(IF(VLOOKUP($A406,Industry!$A$4:$AE$442,D$1,0)=0,"",VLOOKUP($A406,Industry!$A$4:$AE$442,D$1,0)),"")</f>
        <v/>
      </c>
      <c r="E406" s="1418" t="str">
        <f>IFERROR(IF(VLOOKUP($A406,Industry!$A$4:$AE$442,E$1,0)=0,"",VLOOKUP($A406,Industry!$A$4:$AE$442,E$1,0)),"")</f>
        <v/>
      </c>
      <c r="F406" s="1418" t="str">
        <f>IFERROR(IF(VLOOKUP($A406,Industry!$A$4:$AE$442,F$1,0)=0,"",VLOOKUP($A406,Industry!$A$4:$AE$442,F$1,0)),"")</f>
        <v/>
      </c>
      <c r="G406" s="1418" t="str">
        <f>IFERROR(IF(VLOOKUP($A406,Industry!$A$4:$AE$442,G$1,0)=0,"",VLOOKUP($A406,Industry!$A$4:$AE$442,G$1,0)),"")</f>
        <v/>
      </c>
      <c r="H406" s="1418" t="str">
        <f>IFERROR(IF(VLOOKUP($A406,Industry!$A$4:$AE$442,H$1,0)=0,"",VLOOKUP($A406,Industry!$A$4:$AE$442,H$1,0)),"")</f>
        <v/>
      </c>
      <c r="I406" s="1418" t="str">
        <f>IFERROR(IF(VLOOKUP($A406,Industry!$A$4:$AE$442,I$1,0)=0,"",VLOOKUP($A406,Industry!$A$4:$AE$442,I$1,0)),"")</f>
        <v/>
      </c>
      <c r="J406" s="1418" t="str">
        <f>IFERROR(IF(VLOOKUP($A406,Industry!$A$4:$AE$442,J$1,0)=0,"",VLOOKUP($A406,Industry!$A$4:$AE$442,J$1,0)),"")</f>
        <v/>
      </c>
      <c r="K406" s="1418" t="str">
        <f>IFERROR(IF(VLOOKUP($A406,Industry!$A$4:$AE$442,K$1,0)=0,"",VLOOKUP($A406,Industry!$A$4:$AE$442,K$1,0)),"")</f>
        <v/>
      </c>
      <c r="L406" s="1418" t="str">
        <f>IFERROR(IF(VLOOKUP($A406,Industry!$A$4:$AE$442,L$1,0)=0,"",VLOOKUP($A406,Industry!$A$4:$AE$442,L$1,0)),"")</f>
        <v/>
      </c>
      <c r="M406" s="1418" t="str">
        <f>IFERROR(IF(VLOOKUP($A406,Industry!$A$4:$AE$442,M$1,0)=0,"",VLOOKUP($A406,Industry!$A$4:$AE$442,M$1,0)),"")</f>
        <v/>
      </c>
      <c r="N406" s="1418" t="str">
        <f>IFERROR(IF(VLOOKUP($A406,Industry!$A$4:$AE$442,N$1,0)=0,"",VLOOKUP($A406,Industry!$A$4:$AE$442,N$1,0)),"")</f>
        <v/>
      </c>
      <c r="O406" s="1418" t="str">
        <f>IFERROR(IF(VLOOKUP($A406,Industry!$A$4:$AE$442,O$1,0)=0,"",VLOOKUP($A406,Industry!$A$4:$AE$442,O$1,0)),"")</f>
        <v/>
      </c>
      <c r="P406" s="1418" t="str">
        <f>IFERROR(IF(VLOOKUP($A406,Industry!$A$4:$AE$442,P$1,0)=0,"",VLOOKUP($A406,Industry!$A$4:$AE$442,P$1,0)),"")</f>
        <v/>
      </c>
      <c r="Q406" s="1418" t="str">
        <f>IFERROR(IF(VLOOKUP($A406,Industry!$A$4:$AE$442,Q$1,0)=0,"",VLOOKUP($A406,Industry!$A$4:$AE$442,Q$1,0)),"")</f>
        <v/>
      </c>
    </row>
    <row r="407" spans="1:17">
      <c r="A407" s="313" t="s">
        <v>2103</v>
      </c>
      <c r="B407" s="1290" t="s">
        <v>1080</v>
      </c>
      <c r="C407" s="1420" t="str">
        <f>IFERROR(IF(VLOOKUP($A407,Industry!$A$4:$AE$442,C$1,0)=0,"",VLOOKUP($A407,Industry!$A$4:$AE$442,C$1,0)),"")</f>
        <v>MUSD2000</v>
      </c>
      <c r="D407" s="1418" t="str">
        <f>IFERROR(IF(VLOOKUP($A407,Industry!$A$4:$AE$442,D$1,0)=0,"",VLOOKUP($A407,Industry!$A$4:$AE$442,D$1,0)),"")</f>
        <v/>
      </c>
      <c r="E407" s="1418" t="str">
        <f>IFERROR(IF(VLOOKUP($A407,Industry!$A$4:$AE$442,E$1,0)=0,"",VLOOKUP($A407,Industry!$A$4:$AE$442,E$1,0)),"")</f>
        <v/>
      </c>
      <c r="F407" s="1418" t="str">
        <f>IFERROR(IF(VLOOKUP($A407,Industry!$A$4:$AE$442,F$1,0)=0,"",VLOOKUP($A407,Industry!$A$4:$AE$442,F$1,0)),"")</f>
        <v/>
      </c>
      <c r="G407" s="1418" t="str">
        <f>IFERROR(IF(VLOOKUP($A407,Industry!$A$4:$AE$442,G$1,0)=0,"",VLOOKUP($A407,Industry!$A$4:$AE$442,G$1,0)),"")</f>
        <v/>
      </c>
      <c r="H407" s="1418" t="str">
        <f>IFERROR(IF(VLOOKUP($A407,Industry!$A$4:$AE$442,H$1,0)=0,"",VLOOKUP($A407,Industry!$A$4:$AE$442,H$1,0)),"")</f>
        <v/>
      </c>
      <c r="I407" s="1418" t="str">
        <f>IFERROR(IF(VLOOKUP($A407,Industry!$A$4:$AE$442,I$1,0)=0,"",VLOOKUP($A407,Industry!$A$4:$AE$442,I$1,0)),"")</f>
        <v/>
      </c>
      <c r="J407" s="1418" t="str">
        <f>IFERROR(IF(VLOOKUP($A407,Industry!$A$4:$AE$442,J$1,0)=0,"",VLOOKUP($A407,Industry!$A$4:$AE$442,J$1,0)),"")</f>
        <v/>
      </c>
      <c r="K407" s="1418" t="str">
        <f>IFERROR(IF(VLOOKUP($A407,Industry!$A$4:$AE$442,K$1,0)=0,"",VLOOKUP($A407,Industry!$A$4:$AE$442,K$1,0)),"")</f>
        <v/>
      </c>
      <c r="L407" s="1418" t="str">
        <f>IFERROR(IF(VLOOKUP($A407,Industry!$A$4:$AE$442,L$1,0)=0,"",VLOOKUP($A407,Industry!$A$4:$AE$442,L$1,0)),"")</f>
        <v/>
      </c>
      <c r="M407" s="1418" t="str">
        <f>IFERROR(IF(VLOOKUP($A407,Industry!$A$4:$AE$442,M$1,0)=0,"",VLOOKUP($A407,Industry!$A$4:$AE$442,M$1,0)),"")</f>
        <v/>
      </c>
      <c r="N407" s="1418" t="str">
        <f>IFERROR(IF(VLOOKUP($A407,Industry!$A$4:$AE$442,N$1,0)=0,"",VLOOKUP($A407,Industry!$A$4:$AE$442,N$1,0)),"")</f>
        <v/>
      </c>
      <c r="O407" s="1418" t="str">
        <f>IFERROR(IF(VLOOKUP($A407,Industry!$A$4:$AE$442,O$1,0)=0,"",VLOOKUP($A407,Industry!$A$4:$AE$442,O$1,0)),"")</f>
        <v/>
      </c>
      <c r="P407" s="1418" t="str">
        <f>IFERROR(IF(VLOOKUP($A407,Industry!$A$4:$AE$442,P$1,0)=0,"",VLOOKUP($A407,Industry!$A$4:$AE$442,P$1,0)),"")</f>
        <v/>
      </c>
      <c r="Q407" s="1418" t="str">
        <f>IFERROR(IF(VLOOKUP($A407,Industry!$A$4:$AE$442,Q$1,0)=0,"",VLOOKUP($A407,Industry!$A$4:$AE$442,Q$1,0)),"")</f>
        <v/>
      </c>
    </row>
    <row r="408" spans="1:17">
      <c r="A408" s="313" t="s">
        <v>2104</v>
      </c>
      <c r="B408" s="1290" t="s">
        <v>1080</v>
      </c>
      <c r="C408" s="1420" t="str">
        <f>IFERROR(IF(VLOOKUP($A408,Industry!$A$4:$AE$442,C$1,0)=0,"",VLOOKUP($A408,Industry!$A$4:$AE$442,C$1,0)),"")</f>
        <v>MUSD2000</v>
      </c>
      <c r="D408" s="1418" t="str">
        <f>IFERROR(IF(VLOOKUP($A408,Industry!$A$4:$AE$442,D$1,0)=0,"",VLOOKUP($A408,Industry!$A$4:$AE$442,D$1,0)),"")</f>
        <v/>
      </c>
      <c r="E408" s="1418" t="str">
        <f>IFERROR(IF(VLOOKUP($A408,Industry!$A$4:$AE$442,E$1,0)=0,"",VLOOKUP($A408,Industry!$A$4:$AE$442,E$1,0)),"")</f>
        <v/>
      </c>
      <c r="F408" s="1418" t="str">
        <f>IFERROR(IF(VLOOKUP($A408,Industry!$A$4:$AE$442,F$1,0)=0,"",VLOOKUP($A408,Industry!$A$4:$AE$442,F$1,0)),"")</f>
        <v/>
      </c>
      <c r="G408" s="1418" t="str">
        <f>IFERROR(IF(VLOOKUP($A408,Industry!$A$4:$AE$442,G$1,0)=0,"",VLOOKUP($A408,Industry!$A$4:$AE$442,G$1,0)),"")</f>
        <v/>
      </c>
      <c r="H408" s="1418" t="str">
        <f>IFERROR(IF(VLOOKUP($A408,Industry!$A$4:$AE$442,H$1,0)=0,"",VLOOKUP($A408,Industry!$A$4:$AE$442,H$1,0)),"")</f>
        <v/>
      </c>
      <c r="I408" s="1418" t="str">
        <f>IFERROR(IF(VLOOKUP($A408,Industry!$A$4:$AE$442,I$1,0)=0,"",VLOOKUP($A408,Industry!$A$4:$AE$442,I$1,0)),"")</f>
        <v/>
      </c>
      <c r="J408" s="1418" t="str">
        <f>IFERROR(IF(VLOOKUP($A408,Industry!$A$4:$AE$442,J$1,0)=0,"",VLOOKUP($A408,Industry!$A$4:$AE$442,J$1,0)),"")</f>
        <v/>
      </c>
      <c r="K408" s="1418" t="str">
        <f>IFERROR(IF(VLOOKUP($A408,Industry!$A$4:$AE$442,K$1,0)=0,"",VLOOKUP($A408,Industry!$A$4:$AE$442,K$1,0)),"")</f>
        <v/>
      </c>
      <c r="L408" s="1418" t="str">
        <f>IFERROR(IF(VLOOKUP($A408,Industry!$A$4:$AE$442,L$1,0)=0,"",VLOOKUP($A408,Industry!$A$4:$AE$442,L$1,0)),"")</f>
        <v/>
      </c>
      <c r="M408" s="1418" t="str">
        <f>IFERROR(IF(VLOOKUP($A408,Industry!$A$4:$AE$442,M$1,0)=0,"",VLOOKUP($A408,Industry!$A$4:$AE$442,M$1,0)),"")</f>
        <v/>
      </c>
      <c r="N408" s="1418" t="str">
        <f>IFERROR(IF(VLOOKUP($A408,Industry!$A$4:$AE$442,N$1,0)=0,"",VLOOKUP($A408,Industry!$A$4:$AE$442,N$1,0)),"")</f>
        <v/>
      </c>
      <c r="O408" s="1418" t="str">
        <f>IFERROR(IF(VLOOKUP($A408,Industry!$A$4:$AE$442,O$1,0)=0,"",VLOOKUP($A408,Industry!$A$4:$AE$442,O$1,0)),"")</f>
        <v/>
      </c>
      <c r="P408" s="1418" t="str">
        <f>IFERROR(IF(VLOOKUP($A408,Industry!$A$4:$AE$442,P$1,0)=0,"",VLOOKUP($A408,Industry!$A$4:$AE$442,P$1,0)),"")</f>
        <v/>
      </c>
      <c r="Q408" s="1418" t="str">
        <f>IFERROR(IF(VLOOKUP($A408,Industry!$A$4:$AE$442,Q$1,0)=0,"",VLOOKUP($A408,Industry!$A$4:$AE$442,Q$1,0)),"")</f>
        <v/>
      </c>
    </row>
    <row r="409" spans="1:17">
      <c r="A409" s="313" t="s">
        <v>2105</v>
      </c>
      <c r="B409" s="1290" t="s">
        <v>1080</v>
      </c>
      <c r="C409" s="1420" t="str">
        <f>IFERROR(IF(VLOOKUP($A409,Industry!$A$4:$AE$442,C$1,0)=0,"",VLOOKUP($A409,Industry!$A$4:$AE$442,C$1,0)),"")</f>
        <v>MUSD2000</v>
      </c>
      <c r="D409" s="1418" t="str">
        <f>IFERROR(IF(VLOOKUP($A409,Industry!$A$4:$AE$442,D$1,0)=0,"",VLOOKUP($A409,Industry!$A$4:$AE$442,D$1,0)),"")</f>
        <v/>
      </c>
      <c r="E409" s="1418" t="str">
        <f>IFERROR(IF(VLOOKUP($A409,Industry!$A$4:$AE$442,E$1,0)=0,"",VLOOKUP($A409,Industry!$A$4:$AE$442,E$1,0)),"")</f>
        <v/>
      </c>
      <c r="F409" s="1418" t="str">
        <f>IFERROR(IF(VLOOKUP($A409,Industry!$A$4:$AE$442,F$1,0)=0,"",VLOOKUP($A409,Industry!$A$4:$AE$442,F$1,0)),"")</f>
        <v/>
      </c>
      <c r="G409" s="1418" t="str">
        <f>IFERROR(IF(VLOOKUP($A409,Industry!$A$4:$AE$442,G$1,0)=0,"",VLOOKUP($A409,Industry!$A$4:$AE$442,G$1,0)),"")</f>
        <v/>
      </c>
      <c r="H409" s="1418" t="str">
        <f>IFERROR(IF(VLOOKUP($A409,Industry!$A$4:$AE$442,H$1,0)=0,"",VLOOKUP($A409,Industry!$A$4:$AE$442,H$1,0)),"")</f>
        <v/>
      </c>
      <c r="I409" s="1418" t="str">
        <f>IFERROR(IF(VLOOKUP($A409,Industry!$A$4:$AE$442,I$1,0)=0,"",VLOOKUP($A409,Industry!$A$4:$AE$442,I$1,0)),"")</f>
        <v/>
      </c>
      <c r="J409" s="1418" t="str">
        <f>IFERROR(IF(VLOOKUP($A409,Industry!$A$4:$AE$442,J$1,0)=0,"",VLOOKUP($A409,Industry!$A$4:$AE$442,J$1,0)),"")</f>
        <v/>
      </c>
      <c r="K409" s="1418" t="str">
        <f>IFERROR(IF(VLOOKUP($A409,Industry!$A$4:$AE$442,K$1,0)=0,"",VLOOKUP($A409,Industry!$A$4:$AE$442,K$1,0)),"")</f>
        <v/>
      </c>
      <c r="L409" s="1418" t="str">
        <f>IFERROR(IF(VLOOKUP($A409,Industry!$A$4:$AE$442,L$1,0)=0,"",VLOOKUP($A409,Industry!$A$4:$AE$442,L$1,0)),"")</f>
        <v/>
      </c>
      <c r="M409" s="1418" t="str">
        <f>IFERROR(IF(VLOOKUP($A409,Industry!$A$4:$AE$442,M$1,0)=0,"",VLOOKUP($A409,Industry!$A$4:$AE$442,M$1,0)),"")</f>
        <v/>
      </c>
      <c r="N409" s="1418" t="str">
        <f>IFERROR(IF(VLOOKUP($A409,Industry!$A$4:$AE$442,N$1,0)=0,"",VLOOKUP($A409,Industry!$A$4:$AE$442,N$1,0)),"")</f>
        <v/>
      </c>
      <c r="O409" s="1418" t="str">
        <f>IFERROR(IF(VLOOKUP($A409,Industry!$A$4:$AE$442,O$1,0)=0,"",VLOOKUP($A409,Industry!$A$4:$AE$442,O$1,0)),"")</f>
        <v/>
      </c>
      <c r="P409" s="1418" t="str">
        <f>IFERROR(IF(VLOOKUP($A409,Industry!$A$4:$AE$442,P$1,0)=0,"",VLOOKUP($A409,Industry!$A$4:$AE$442,P$1,0)),"")</f>
        <v/>
      </c>
      <c r="Q409" s="1418" t="str">
        <f>IFERROR(IF(VLOOKUP($A409,Industry!$A$4:$AE$442,Q$1,0)=0,"",VLOOKUP($A409,Industry!$A$4:$AE$442,Q$1,0)),"")</f>
        <v/>
      </c>
    </row>
    <row r="410" spans="1:17">
      <c r="A410" s="313" t="s">
        <v>2106</v>
      </c>
      <c r="B410" s="1290" t="s">
        <v>1080</v>
      </c>
      <c r="C410" s="1420" t="str">
        <f>IFERROR(IF(VLOOKUP($A410,Industry!$A$4:$AE$442,C$1,0)=0,"",VLOOKUP($A410,Industry!$A$4:$AE$442,C$1,0)),"")</f>
        <v>MUSD2000</v>
      </c>
      <c r="D410" s="1418" t="str">
        <f>IFERROR(IF(VLOOKUP($A410,Industry!$A$4:$AE$442,D$1,0)=0,"",VLOOKUP($A410,Industry!$A$4:$AE$442,D$1,0)),"")</f>
        <v/>
      </c>
      <c r="E410" s="1418" t="str">
        <f>IFERROR(IF(VLOOKUP($A410,Industry!$A$4:$AE$442,E$1,0)=0,"",VLOOKUP($A410,Industry!$A$4:$AE$442,E$1,0)),"")</f>
        <v/>
      </c>
      <c r="F410" s="1418" t="str">
        <f>IFERROR(IF(VLOOKUP($A410,Industry!$A$4:$AE$442,F$1,0)=0,"",VLOOKUP($A410,Industry!$A$4:$AE$442,F$1,0)),"")</f>
        <v/>
      </c>
      <c r="G410" s="1418" t="str">
        <f>IFERROR(IF(VLOOKUP($A410,Industry!$A$4:$AE$442,G$1,0)=0,"",VLOOKUP($A410,Industry!$A$4:$AE$442,G$1,0)),"")</f>
        <v/>
      </c>
      <c r="H410" s="1418" t="str">
        <f>IFERROR(IF(VLOOKUP($A410,Industry!$A$4:$AE$442,H$1,0)=0,"",VLOOKUP($A410,Industry!$A$4:$AE$442,H$1,0)),"")</f>
        <v/>
      </c>
      <c r="I410" s="1418" t="str">
        <f>IFERROR(IF(VLOOKUP($A410,Industry!$A$4:$AE$442,I$1,0)=0,"",VLOOKUP($A410,Industry!$A$4:$AE$442,I$1,0)),"")</f>
        <v/>
      </c>
      <c r="J410" s="1418" t="str">
        <f>IFERROR(IF(VLOOKUP($A410,Industry!$A$4:$AE$442,J$1,0)=0,"",VLOOKUP($A410,Industry!$A$4:$AE$442,J$1,0)),"")</f>
        <v/>
      </c>
      <c r="K410" s="1418" t="str">
        <f>IFERROR(IF(VLOOKUP($A410,Industry!$A$4:$AE$442,K$1,0)=0,"",VLOOKUP($A410,Industry!$A$4:$AE$442,K$1,0)),"")</f>
        <v/>
      </c>
      <c r="L410" s="1418" t="str">
        <f>IFERROR(IF(VLOOKUP($A410,Industry!$A$4:$AE$442,L$1,0)=0,"",VLOOKUP($A410,Industry!$A$4:$AE$442,L$1,0)),"")</f>
        <v/>
      </c>
      <c r="M410" s="1418" t="str">
        <f>IFERROR(IF(VLOOKUP($A410,Industry!$A$4:$AE$442,M$1,0)=0,"",VLOOKUP($A410,Industry!$A$4:$AE$442,M$1,0)),"")</f>
        <v/>
      </c>
      <c r="N410" s="1418" t="str">
        <f>IFERROR(IF(VLOOKUP($A410,Industry!$A$4:$AE$442,N$1,0)=0,"",VLOOKUP($A410,Industry!$A$4:$AE$442,N$1,0)),"")</f>
        <v/>
      </c>
      <c r="O410" s="1418" t="str">
        <f>IFERROR(IF(VLOOKUP($A410,Industry!$A$4:$AE$442,O$1,0)=0,"",VLOOKUP($A410,Industry!$A$4:$AE$442,O$1,0)),"")</f>
        <v/>
      </c>
      <c r="P410" s="1418" t="str">
        <f>IFERROR(IF(VLOOKUP($A410,Industry!$A$4:$AE$442,P$1,0)=0,"",VLOOKUP($A410,Industry!$A$4:$AE$442,P$1,0)),"")</f>
        <v/>
      </c>
      <c r="Q410" s="1418" t="str">
        <f>IFERROR(IF(VLOOKUP($A410,Industry!$A$4:$AE$442,Q$1,0)=0,"",VLOOKUP($A410,Industry!$A$4:$AE$442,Q$1,0)),"")</f>
        <v/>
      </c>
    </row>
    <row r="411" spans="1:17">
      <c r="A411" s="313" t="s">
        <v>2107</v>
      </c>
      <c r="B411" s="1290" t="s">
        <v>1080</v>
      </c>
      <c r="C411" s="1420" t="str">
        <f>IFERROR(IF(VLOOKUP($A411,Industry!$A$4:$AE$442,C$1,0)=0,"",VLOOKUP($A411,Industry!$A$4:$AE$442,C$1,0)),"")</f>
        <v>MUSD2000</v>
      </c>
      <c r="D411" s="1418" t="str">
        <f>IFERROR(IF(VLOOKUP($A411,Industry!$A$4:$AE$442,D$1,0)=0,"",VLOOKUP($A411,Industry!$A$4:$AE$442,D$1,0)),"")</f>
        <v/>
      </c>
      <c r="E411" s="1418" t="str">
        <f>IFERROR(IF(VLOOKUP($A411,Industry!$A$4:$AE$442,E$1,0)=0,"",VLOOKUP($A411,Industry!$A$4:$AE$442,E$1,0)),"")</f>
        <v/>
      </c>
      <c r="F411" s="1418" t="str">
        <f>IFERROR(IF(VLOOKUP($A411,Industry!$A$4:$AE$442,F$1,0)=0,"",VLOOKUP($A411,Industry!$A$4:$AE$442,F$1,0)),"")</f>
        <v/>
      </c>
      <c r="G411" s="1418" t="str">
        <f>IFERROR(IF(VLOOKUP($A411,Industry!$A$4:$AE$442,G$1,0)=0,"",VLOOKUP($A411,Industry!$A$4:$AE$442,G$1,0)),"")</f>
        <v/>
      </c>
      <c r="H411" s="1418" t="str">
        <f>IFERROR(IF(VLOOKUP($A411,Industry!$A$4:$AE$442,H$1,0)=0,"",VLOOKUP($A411,Industry!$A$4:$AE$442,H$1,0)),"")</f>
        <v/>
      </c>
      <c r="I411" s="1418" t="str">
        <f>IFERROR(IF(VLOOKUP($A411,Industry!$A$4:$AE$442,I$1,0)=0,"",VLOOKUP($A411,Industry!$A$4:$AE$442,I$1,0)),"")</f>
        <v/>
      </c>
      <c r="J411" s="1418" t="str">
        <f>IFERROR(IF(VLOOKUP($A411,Industry!$A$4:$AE$442,J$1,0)=0,"",VLOOKUP($A411,Industry!$A$4:$AE$442,J$1,0)),"")</f>
        <v/>
      </c>
      <c r="K411" s="1418" t="str">
        <f>IFERROR(IF(VLOOKUP($A411,Industry!$A$4:$AE$442,K$1,0)=0,"",VLOOKUP($A411,Industry!$A$4:$AE$442,K$1,0)),"")</f>
        <v/>
      </c>
      <c r="L411" s="1418" t="str">
        <f>IFERROR(IF(VLOOKUP($A411,Industry!$A$4:$AE$442,L$1,0)=0,"",VLOOKUP($A411,Industry!$A$4:$AE$442,L$1,0)),"")</f>
        <v/>
      </c>
      <c r="M411" s="1418" t="str">
        <f>IFERROR(IF(VLOOKUP($A411,Industry!$A$4:$AE$442,M$1,0)=0,"",VLOOKUP($A411,Industry!$A$4:$AE$442,M$1,0)),"")</f>
        <v/>
      </c>
      <c r="N411" s="1418" t="str">
        <f>IFERROR(IF(VLOOKUP($A411,Industry!$A$4:$AE$442,N$1,0)=0,"",VLOOKUP($A411,Industry!$A$4:$AE$442,N$1,0)),"")</f>
        <v/>
      </c>
      <c r="O411" s="1418" t="str">
        <f>IFERROR(IF(VLOOKUP($A411,Industry!$A$4:$AE$442,O$1,0)=0,"",VLOOKUP($A411,Industry!$A$4:$AE$442,O$1,0)),"")</f>
        <v/>
      </c>
      <c r="P411" s="1418" t="str">
        <f>IFERROR(IF(VLOOKUP($A411,Industry!$A$4:$AE$442,P$1,0)=0,"",VLOOKUP($A411,Industry!$A$4:$AE$442,P$1,0)),"")</f>
        <v/>
      </c>
      <c r="Q411" s="1418" t="str">
        <f>IFERROR(IF(VLOOKUP($A411,Industry!$A$4:$AE$442,Q$1,0)=0,"",VLOOKUP($A411,Industry!$A$4:$AE$442,Q$1,0)),"")</f>
        <v/>
      </c>
    </row>
    <row r="412" spans="1:17">
      <c r="A412" s="313" t="s">
        <v>2108</v>
      </c>
      <c r="B412" s="1290" t="s">
        <v>1080</v>
      </c>
      <c r="C412" s="1420" t="str">
        <f>IFERROR(IF(VLOOKUP($A412,Industry!$A$4:$AE$442,C$1,0)=0,"",VLOOKUP($A412,Industry!$A$4:$AE$442,C$1,0)),"")</f>
        <v>MUSD2000</v>
      </c>
      <c r="D412" s="1418" t="str">
        <f>IFERROR(IF(VLOOKUP($A412,Industry!$A$4:$AE$442,D$1,0)=0,"",VLOOKUP($A412,Industry!$A$4:$AE$442,D$1,0)),"")</f>
        <v/>
      </c>
      <c r="E412" s="1418" t="str">
        <f>IFERROR(IF(VLOOKUP($A412,Industry!$A$4:$AE$442,E$1,0)=0,"",VLOOKUP($A412,Industry!$A$4:$AE$442,E$1,0)),"")</f>
        <v/>
      </c>
      <c r="F412" s="1418" t="str">
        <f>IFERROR(IF(VLOOKUP($A412,Industry!$A$4:$AE$442,F$1,0)=0,"",VLOOKUP($A412,Industry!$A$4:$AE$442,F$1,0)),"")</f>
        <v/>
      </c>
      <c r="G412" s="1418" t="str">
        <f>IFERROR(IF(VLOOKUP($A412,Industry!$A$4:$AE$442,G$1,0)=0,"",VLOOKUP($A412,Industry!$A$4:$AE$442,G$1,0)),"")</f>
        <v/>
      </c>
      <c r="H412" s="1418" t="str">
        <f>IFERROR(IF(VLOOKUP($A412,Industry!$A$4:$AE$442,H$1,0)=0,"",VLOOKUP($A412,Industry!$A$4:$AE$442,H$1,0)),"")</f>
        <v/>
      </c>
      <c r="I412" s="1418" t="str">
        <f>IFERROR(IF(VLOOKUP($A412,Industry!$A$4:$AE$442,I$1,0)=0,"",VLOOKUP($A412,Industry!$A$4:$AE$442,I$1,0)),"")</f>
        <v/>
      </c>
      <c r="J412" s="1418" t="str">
        <f>IFERROR(IF(VLOOKUP($A412,Industry!$A$4:$AE$442,J$1,0)=0,"",VLOOKUP($A412,Industry!$A$4:$AE$442,J$1,0)),"")</f>
        <v/>
      </c>
      <c r="K412" s="1418" t="str">
        <f>IFERROR(IF(VLOOKUP($A412,Industry!$A$4:$AE$442,K$1,0)=0,"",VLOOKUP($A412,Industry!$A$4:$AE$442,K$1,0)),"")</f>
        <v/>
      </c>
      <c r="L412" s="1418" t="str">
        <f>IFERROR(IF(VLOOKUP($A412,Industry!$A$4:$AE$442,L$1,0)=0,"",VLOOKUP($A412,Industry!$A$4:$AE$442,L$1,0)),"")</f>
        <v/>
      </c>
      <c r="M412" s="1418" t="str">
        <f>IFERROR(IF(VLOOKUP($A412,Industry!$A$4:$AE$442,M$1,0)=0,"",VLOOKUP($A412,Industry!$A$4:$AE$442,M$1,0)),"")</f>
        <v/>
      </c>
      <c r="N412" s="1418" t="str">
        <f>IFERROR(IF(VLOOKUP($A412,Industry!$A$4:$AE$442,N$1,0)=0,"",VLOOKUP($A412,Industry!$A$4:$AE$442,N$1,0)),"")</f>
        <v/>
      </c>
      <c r="O412" s="1418" t="str">
        <f>IFERROR(IF(VLOOKUP($A412,Industry!$A$4:$AE$442,O$1,0)=0,"",VLOOKUP($A412,Industry!$A$4:$AE$442,O$1,0)),"")</f>
        <v/>
      </c>
      <c r="P412" s="1418" t="str">
        <f>IFERROR(IF(VLOOKUP($A412,Industry!$A$4:$AE$442,P$1,0)=0,"",VLOOKUP($A412,Industry!$A$4:$AE$442,P$1,0)),"")</f>
        <v/>
      </c>
      <c r="Q412" s="1418" t="str">
        <f>IFERROR(IF(VLOOKUP($A412,Industry!$A$4:$AE$442,Q$1,0)=0,"",VLOOKUP($A412,Industry!$A$4:$AE$442,Q$1,0)),"")</f>
        <v/>
      </c>
    </row>
    <row r="413" spans="1:17" ht="14.25">
      <c r="A413" s="459" t="s">
        <v>2109</v>
      </c>
      <c r="B413" s="1290" t="s">
        <v>1080</v>
      </c>
      <c r="C413" s="1420" t="str">
        <f>IFERROR(IF(VLOOKUP($A413,Industry!$A$4:$AE$442,C$1,0)=0,"",VLOOKUP($A413,Industry!$A$4:$AE$442,C$1,0)),"")</f>
        <v>MUSD2000</v>
      </c>
      <c r="D413" s="1418" t="str">
        <f>IFERROR(IF(VLOOKUP($A413,Industry!$A$4:$AE$442,D$1,0)=0,"",VLOOKUP($A413,Industry!$A$4:$AE$442,D$1,0)),"")</f>
        <v/>
      </c>
      <c r="E413" s="1418" t="str">
        <f>IFERROR(IF(VLOOKUP($A413,Industry!$A$4:$AE$442,E$1,0)=0,"",VLOOKUP($A413,Industry!$A$4:$AE$442,E$1,0)),"")</f>
        <v/>
      </c>
      <c r="F413" s="1418" t="str">
        <f>IFERROR(IF(VLOOKUP($A413,Industry!$A$4:$AE$442,F$1,0)=0,"",VLOOKUP($A413,Industry!$A$4:$AE$442,F$1,0)),"")</f>
        <v/>
      </c>
      <c r="G413" s="1418" t="str">
        <f>IFERROR(IF(VLOOKUP($A413,Industry!$A$4:$AE$442,G$1,0)=0,"",VLOOKUP($A413,Industry!$A$4:$AE$442,G$1,0)),"")</f>
        <v/>
      </c>
      <c r="H413" s="1418" t="str">
        <f>IFERROR(IF(VLOOKUP($A413,Industry!$A$4:$AE$442,H$1,0)=0,"",VLOOKUP($A413,Industry!$A$4:$AE$442,H$1,0)),"")</f>
        <v/>
      </c>
      <c r="I413" s="1418" t="str">
        <f>IFERROR(IF(VLOOKUP($A413,Industry!$A$4:$AE$442,I$1,0)=0,"",VLOOKUP($A413,Industry!$A$4:$AE$442,I$1,0)),"")</f>
        <v/>
      </c>
      <c r="J413" s="1418" t="str">
        <f>IFERROR(IF(VLOOKUP($A413,Industry!$A$4:$AE$442,J$1,0)=0,"",VLOOKUP($A413,Industry!$A$4:$AE$442,J$1,0)),"")</f>
        <v/>
      </c>
      <c r="K413" s="1418" t="str">
        <f>IFERROR(IF(VLOOKUP($A413,Industry!$A$4:$AE$442,K$1,0)=0,"",VLOOKUP($A413,Industry!$A$4:$AE$442,K$1,0)),"")</f>
        <v/>
      </c>
      <c r="L413" s="1418" t="str">
        <f>IFERROR(IF(VLOOKUP($A413,Industry!$A$4:$AE$442,L$1,0)=0,"",VLOOKUP($A413,Industry!$A$4:$AE$442,L$1,0)),"")</f>
        <v/>
      </c>
      <c r="M413" s="1418" t="str">
        <f>IFERROR(IF(VLOOKUP($A413,Industry!$A$4:$AE$442,M$1,0)=0,"",VLOOKUP($A413,Industry!$A$4:$AE$442,M$1,0)),"")</f>
        <v/>
      </c>
      <c r="N413" s="1418" t="str">
        <f>IFERROR(IF(VLOOKUP($A413,Industry!$A$4:$AE$442,N$1,0)=0,"",VLOOKUP($A413,Industry!$A$4:$AE$442,N$1,0)),"")</f>
        <v/>
      </c>
      <c r="O413" s="1418" t="str">
        <f>IFERROR(IF(VLOOKUP($A413,Industry!$A$4:$AE$442,O$1,0)=0,"",VLOOKUP($A413,Industry!$A$4:$AE$442,O$1,0)),"")</f>
        <v/>
      </c>
      <c r="P413" s="1418" t="str">
        <f>IFERROR(IF(VLOOKUP($A413,Industry!$A$4:$AE$442,P$1,0)=0,"",VLOOKUP($A413,Industry!$A$4:$AE$442,P$1,0)),"")</f>
        <v/>
      </c>
      <c r="Q413" s="1418" t="str">
        <f>IFERROR(IF(VLOOKUP($A413,Industry!$A$4:$AE$442,Q$1,0)=0,"",VLOOKUP($A413,Industry!$A$4:$AE$442,Q$1,0)),"")</f>
        <v/>
      </c>
    </row>
    <row r="414" spans="1:17" ht="14.25">
      <c r="A414" s="459" t="s">
        <v>2110</v>
      </c>
      <c r="B414" s="1290" t="s">
        <v>1080</v>
      </c>
      <c r="C414" s="1420" t="str">
        <f>IFERROR(IF(VLOOKUP($A414,Industry!$A$4:$AE$442,C$1,0)=0,"",VLOOKUP($A414,Industry!$A$4:$AE$442,C$1,0)),"")</f>
        <v>MUSD2000</v>
      </c>
      <c r="D414" s="1418" t="str">
        <f>IFERROR(IF(VLOOKUP($A414,Industry!$A$4:$AE$442,D$1,0)=0,"",VLOOKUP($A414,Industry!$A$4:$AE$442,D$1,0)),"")</f>
        <v/>
      </c>
      <c r="E414" s="1418" t="str">
        <f>IFERROR(IF(VLOOKUP($A414,Industry!$A$4:$AE$442,E$1,0)=0,"",VLOOKUP($A414,Industry!$A$4:$AE$442,E$1,0)),"")</f>
        <v/>
      </c>
      <c r="F414" s="1418" t="str">
        <f>IFERROR(IF(VLOOKUP($A414,Industry!$A$4:$AE$442,F$1,0)=0,"",VLOOKUP($A414,Industry!$A$4:$AE$442,F$1,0)),"")</f>
        <v/>
      </c>
      <c r="G414" s="1418" t="str">
        <f>IFERROR(IF(VLOOKUP($A414,Industry!$A$4:$AE$442,G$1,0)=0,"",VLOOKUP($A414,Industry!$A$4:$AE$442,G$1,0)),"")</f>
        <v/>
      </c>
      <c r="H414" s="1418" t="str">
        <f>IFERROR(IF(VLOOKUP($A414,Industry!$A$4:$AE$442,H$1,0)=0,"",VLOOKUP($A414,Industry!$A$4:$AE$442,H$1,0)),"")</f>
        <v/>
      </c>
      <c r="I414" s="1418" t="str">
        <f>IFERROR(IF(VLOOKUP($A414,Industry!$A$4:$AE$442,I$1,0)=0,"",VLOOKUP($A414,Industry!$A$4:$AE$442,I$1,0)),"")</f>
        <v/>
      </c>
      <c r="J414" s="1418" t="str">
        <f>IFERROR(IF(VLOOKUP($A414,Industry!$A$4:$AE$442,J$1,0)=0,"",VLOOKUP($A414,Industry!$A$4:$AE$442,J$1,0)),"")</f>
        <v/>
      </c>
      <c r="K414" s="1418" t="str">
        <f>IFERROR(IF(VLOOKUP($A414,Industry!$A$4:$AE$442,K$1,0)=0,"",VLOOKUP($A414,Industry!$A$4:$AE$442,K$1,0)),"")</f>
        <v/>
      </c>
      <c r="L414" s="1418" t="str">
        <f>IFERROR(IF(VLOOKUP($A414,Industry!$A$4:$AE$442,L$1,0)=0,"",VLOOKUP($A414,Industry!$A$4:$AE$442,L$1,0)),"")</f>
        <v/>
      </c>
      <c r="M414" s="1418" t="str">
        <f>IFERROR(IF(VLOOKUP($A414,Industry!$A$4:$AE$442,M$1,0)=0,"",VLOOKUP($A414,Industry!$A$4:$AE$442,M$1,0)),"")</f>
        <v/>
      </c>
      <c r="N414" s="1418" t="str">
        <f>IFERROR(IF(VLOOKUP($A414,Industry!$A$4:$AE$442,N$1,0)=0,"",VLOOKUP($A414,Industry!$A$4:$AE$442,N$1,0)),"")</f>
        <v/>
      </c>
      <c r="O414" s="1418" t="str">
        <f>IFERROR(IF(VLOOKUP($A414,Industry!$A$4:$AE$442,O$1,0)=0,"",VLOOKUP($A414,Industry!$A$4:$AE$442,O$1,0)),"")</f>
        <v/>
      </c>
      <c r="P414" s="1418" t="str">
        <f>IFERROR(IF(VLOOKUP($A414,Industry!$A$4:$AE$442,P$1,0)=0,"",VLOOKUP($A414,Industry!$A$4:$AE$442,P$1,0)),"")</f>
        <v/>
      </c>
      <c r="Q414" s="1418" t="str">
        <f>IFERROR(IF(VLOOKUP($A414,Industry!$A$4:$AE$442,Q$1,0)=0,"",VLOOKUP($A414,Industry!$A$4:$AE$442,Q$1,0)),"")</f>
        <v/>
      </c>
    </row>
    <row r="415" spans="1:17" ht="14.25">
      <c r="A415" s="781" t="s">
        <v>810</v>
      </c>
      <c r="B415" s="1290" t="s">
        <v>1080</v>
      </c>
      <c r="C415" s="1420" t="str">
        <f>IFERROR(IF(VLOOKUP($A415,Industry!$A$4:$AE$442,C$1,0)=0,"",VLOOKUP($A415,Industry!$A$4:$AE$442,C$1,0)),"")</f>
        <v>koe/lcxx</v>
      </c>
      <c r="D415" s="1418" t="str">
        <f>IFERROR(IF(VLOOKUP($A415,Industry!$A$4:$AE$442,D$1,0)=0,"",VLOOKUP($A415,Industry!$A$4:$AE$442,D$1,0)),"")</f>
        <v/>
      </c>
      <c r="E415" s="1418" t="str">
        <f>IFERROR(IF(VLOOKUP($A415,Industry!$A$4:$AE$442,E$1,0)=0,"",VLOOKUP($A415,Industry!$A$4:$AE$442,E$1,0)),"")</f>
        <v/>
      </c>
      <c r="F415" s="1418" t="str">
        <f>IFERROR(IF(VLOOKUP($A415,Industry!$A$4:$AE$442,F$1,0)=0,"",VLOOKUP($A415,Industry!$A$4:$AE$442,F$1,0)),"")</f>
        <v/>
      </c>
      <c r="G415" s="1418" t="str">
        <f>IFERROR(IF(VLOOKUP($A415,Industry!$A$4:$AE$442,G$1,0)=0,"",VLOOKUP($A415,Industry!$A$4:$AE$442,G$1,0)),"")</f>
        <v/>
      </c>
      <c r="H415" s="1418" t="str">
        <f>IFERROR(IF(VLOOKUP($A415,Industry!$A$4:$AE$442,H$1,0)=0,"",VLOOKUP($A415,Industry!$A$4:$AE$442,H$1,0)),"")</f>
        <v/>
      </c>
      <c r="I415" s="1418" t="str">
        <f>IFERROR(IF(VLOOKUP($A415,Industry!$A$4:$AE$442,I$1,0)=0,"",VLOOKUP($A415,Industry!$A$4:$AE$442,I$1,0)),"")</f>
        <v/>
      </c>
      <c r="J415" s="1418" t="str">
        <f>IFERROR(IF(VLOOKUP($A415,Industry!$A$4:$AE$442,J$1,0)=0,"",VLOOKUP($A415,Industry!$A$4:$AE$442,J$1,0)),"")</f>
        <v/>
      </c>
      <c r="K415" s="1418" t="str">
        <f>IFERROR(IF(VLOOKUP($A415,Industry!$A$4:$AE$442,K$1,0)=0,"",VLOOKUP($A415,Industry!$A$4:$AE$442,K$1,0)),"")</f>
        <v/>
      </c>
      <c r="L415" s="1418" t="str">
        <f>IFERROR(IF(VLOOKUP($A415,Industry!$A$4:$AE$442,L$1,0)=0,"",VLOOKUP($A415,Industry!$A$4:$AE$442,L$1,0)),"")</f>
        <v/>
      </c>
      <c r="M415" s="1418" t="str">
        <f>IFERROR(IF(VLOOKUP($A415,Industry!$A$4:$AE$442,M$1,0)=0,"",VLOOKUP($A415,Industry!$A$4:$AE$442,M$1,0)),"")</f>
        <v/>
      </c>
      <c r="N415" s="1418" t="str">
        <f>IFERROR(IF(VLOOKUP($A415,Industry!$A$4:$AE$442,N$1,0)=0,"",VLOOKUP($A415,Industry!$A$4:$AE$442,N$1,0)),"")</f>
        <v/>
      </c>
      <c r="O415" s="1418" t="str">
        <f>IFERROR(IF(VLOOKUP($A415,Industry!$A$4:$AE$442,O$1,0)=0,"",VLOOKUP($A415,Industry!$A$4:$AE$442,O$1,0)),"")</f>
        <v/>
      </c>
      <c r="P415" s="1418" t="str">
        <f>IFERROR(IF(VLOOKUP($A415,Industry!$A$4:$AE$442,P$1,0)=0,"",VLOOKUP($A415,Industry!$A$4:$AE$442,P$1,0)),"")</f>
        <v/>
      </c>
      <c r="Q415" s="1418" t="str">
        <f>IFERROR(IF(VLOOKUP($A415,Industry!$A$4:$AE$442,Q$1,0)=0,"",VLOOKUP($A415,Industry!$A$4:$AE$442,Q$1,0)),"")</f>
        <v/>
      </c>
    </row>
    <row r="416" spans="1:17" ht="14.25">
      <c r="A416" s="781" t="s">
        <v>1712</v>
      </c>
      <c r="B416" s="1290" t="s">
        <v>1080</v>
      </c>
      <c r="C416" s="1420" t="str">
        <f>IFERROR(IF(VLOOKUP($A416,Industry!$A$4:$AE$442,C$1,0)=0,"",VLOOKUP($A416,Industry!$A$4:$AE$442,C$1,0)),"")</f>
        <v>koe/lcxx</v>
      </c>
      <c r="D416" s="1418" t="str">
        <f>IFERROR(IF(VLOOKUP($A416,Industry!$A$4:$AE$442,D$1,0)=0,"",VLOOKUP($A416,Industry!$A$4:$AE$442,D$1,0)),"")</f>
        <v/>
      </c>
      <c r="E416" s="1418" t="str">
        <f>IFERROR(IF(VLOOKUP($A416,Industry!$A$4:$AE$442,E$1,0)=0,"",VLOOKUP($A416,Industry!$A$4:$AE$442,E$1,0)),"")</f>
        <v/>
      </c>
      <c r="F416" s="1418" t="str">
        <f>IFERROR(IF(VLOOKUP($A416,Industry!$A$4:$AE$442,F$1,0)=0,"",VLOOKUP($A416,Industry!$A$4:$AE$442,F$1,0)),"")</f>
        <v/>
      </c>
      <c r="G416" s="1418" t="str">
        <f>IFERROR(IF(VLOOKUP($A416,Industry!$A$4:$AE$442,G$1,0)=0,"",VLOOKUP($A416,Industry!$A$4:$AE$442,G$1,0)),"")</f>
        <v/>
      </c>
      <c r="H416" s="1418" t="str">
        <f>IFERROR(IF(VLOOKUP($A416,Industry!$A$4:$AE$442,H$1,0)=0,"",VLOOKUP($A416,Industry!$A$4:$AE$442,H$1,0)),"")</f>
        <v/>
      </c>
      <c r="I416" s="1418" t="str">
        <f>IFERROR(IF(VLOOKUP($A416,Industry!$A$4:$AE$442,I$1,0)=0,"",VLOOKUP($A416,Industry!$A$4:$AE$442,I$1,0)),"")</f>
        <v/>
      </c>
      <c r="J416" s="1418" t="str">
        <f>IFERROR(IF(VLOOKUP($A416,Industry!$A$4:$AE$442,J$1,0)=0,"",VLOOKUP($A416,Industry!$A$4:$AE$442,J$1,0)),"")</f>
        <v/>
      </c>
      <c r="K416" s="1418" t="str">
        <f>IFERROR(IF(VLOOKUP($A416,Industry!$A$4:$AE$442,K$1,0)=0,"",VLOOKUP($A416,Industry!$A$4:$AE$442,K$1,0)),"")</f>
        <v/>
      </c>
      <c r="L416" s="1418" t="str">
        <f>IFERROR(IF(VLOOKUP($A416,Industry!$A$4:$AE$442,L$1,0)=0,"",VLOOKUP($A416,Industry!$A$4:$AE$442,L$1,0)),"")</f>
        <v/>
      </c>
      <c r="M416" s="1418" t="str">
        <f>IFERROR(IF(VLOOKUP($A416,Industry!$A$4:$AE$442,M$1,0)=0,"",VLOOKUP($A416,Industry!$A$4:$AE$442,M$1,0)),"")</f>
        <v/>
      </c>
      <c r="N416" s="1418" t="str">
        <f>IFERROR(IF(VLOOKUP($A416,Industry!$A$4:$AE$442,N$1,0)=0,"",VLOOKUP($A416,Industry!$A$4:$AE$442,N$1,0)),"")</f>
        <v/>
      </c>
      <c r="O416" s="1418" t="str">
        <f>IFERROR(IF(VLOOKUP($A416,Industry!$A$4:$AE$442,O$1,0)=0,"",VLOOKUP($A416,Industry!$A$4:$AE$442,O$1,0)),"")</f>
        <v/>
      </c>
      <c r="P416" s="1418" t="str">
        <f>IFERROR(IF(VLOOKUP($A416,Industry!$A$4:$AE$442,P$1,0)=0,"",VLOOKUP($A416,Industry!$A$4:$AE$442,P$1,0)),"")</f>
        <v/>
      </c>
      <c r="Q416" s="1418" t="str">
        <f>IFERROR(IF(VLOOKUP($A416,Industry!$A$4:$AE$442,Q$1,0)=0,"",VLOOKUP($A416,Industry!$A$4:$AE$442,Q$1,0)),"")</f>
        <v/>
      </c>
    </row>
    <row r="417" spans="1:17" ht="14.25">
      <c r="A417" s="1267" t="s">
        <v>1694</v>
      </c>
      <c r="B417" s="1290" t="s">
        <v>1080</v>
      </c>
      <c r="C417" s="1420" t="str">
        <f>IFERROR(IF(VLOOKUP($A417,Industry!$A$4:$AE$442,C$1,0)=0,"",VLOOKUP($A417,Industry!$A$4:$AE$442,C$1,0)),"")</f>
        <v>koe/lcxx</v>
      </c>
      <c r="D417" s="1418" t="str">
        <f>IFERROR(IF(VLOOKUP($A417,Industry!$A$4:$AE$442,D$1,0)=0,"",VLOOKUP($A417,Industry!$A$4:$AE$442,D$1,0)),"")</f>
        <v/>
      </c>
      <c r="E417" s="1418" t="str">
        <f>IFERROR(IF(VLOOKUP($A417,Industry!$A$4:$AE$442,E$1,0)=0,"",VLOOKUP($A417,Industry!$A$4:$AE$442,E$1,0)),"")</f>
        <v/>
      </c>
      <c r="F417" s="1418" t="str">
        <f>IFERROR(IF(VLOOKUP($A417,Industry!$A$4:$AE$442,F$1,0)=0,"",VLOOKUP($A417,Industry!$A$4:$AE$442,F$1,0)),"")</f>
        <v/>
      </c>
      <c r="G417" s="1418" t="str">
        <f>IFERROR(IF(VLOOKUP($A417,Industry!$A$4:$AE$442,G$1,0)=0,"",VLOOKUP($A417,Industry!$A$4:$AE$442,G$1,0)),"")</f>
        <v/>
      </c>
      <c r="H417" s="1418" t="str">
        <f>IFERROR(IF(VLOOKUP($A417,Industry!$A$4:$AE$442,H$1,0)=0,"",VLOOKUP($A417,Industry!$A$4:$AE$442,H$1,0)),"")</f>
        <v/>
      </c>
      <c r="I417" s="1418" t="str">
        <f>IFERROR(IF(VLOOKUP($A417,Industry!$A$4:$AE$442,I$1,0)=0,"",VLOOKUP($A417,Industry!$A$4:$AE$442,I$1,0)),"")</f>
        <v/>
      </c>
      <c r="J417" s="1418" t="str">
        <f>IFERROR(IF(VLOOKUP($A417,Industry!$A$4:$AE$442,J$1,0)=0,"",VLOOKUP($A417,Industry!$A$4:$AE$442,J$1,0)),"")</f>
        <v/>
      </c>
      <c r="K417" s="1418" t="str">
        <f>IFERROR(IF(VLOOKUP($A417,Industry!$A$4:$AE$442,K$1,0)=0,"",VLOOKUP($A417,Industry!$A$4:$AE$442,K$1,0)),"")</f>
        <v/>
      </c>
      <c r="L417" s="1418" t="str">
        <f>IFERROR(IF(VLOOKUP($A417,Industry!$A$4:$AE$442,L$1,0)=0,"",VLOOKUP($A417,Industry!$A$4:$AE$442,L$1,0)),"")</f>
        <v/>
      </c>
      <c r="M417" s="1418" t="str">
        <f>IFERROR(IF(VLOOKUP($A417,Industry!$A$4:$AE$442,M$1,0)=0,"",VLOOKUP($A417,Industry!$A$4:$AE$442,M$1,0)),"")</f>
        <v/>
      </c>
      <c r="N417" s="1418" t="str">
        <f>IFERROR(IF(VLOOKUP($A417,Industry!$A$4:$AE$442,N$1,0)=0,"",VLOOKUP($A417,Industry!$A$4:$AE$442,N$1,0)),"")</f>
        <v/>
      </c>
      <c r="O417" s="1418" t="str">
        <f>IFERROR(IF(VLOOKUP($A417,Industry!$A$4:$AE$442,O$1,0)=0,"",VLOOKUP($A417,Industry!$A$4:$AE$442,O$1,0)),"")</f>
        <v/>
      </c>
      <c r="P417" s="1418" t="str">
        <f>IFERROR(IF(VLOOKUP($A417,Industry!$A$4:$AE$442,P$1,0)=0,"",VLOOKUP($A417,Industry!$A$4:$AE$442,P$1,0)),"")</f>
        <v/>
      </c>
      <c r="Q417" s="1418" t="str">
        <f>IFERROR(IF(VLOOKUP($A417,Industry!$A$4:$AE$442,Q$1,0)=0,"",VLOOKUP($A417,Industry!$A$4:$AE$442,Q$1,0)),"")</f>
        <v/>
      </c>
    </row>
    <row r="418" spans="1:17" ht="14.25">
      <c r="A418" s="1267" t="s">
        <v>1695</v>
      </c>
      <c r="B418" s="1290" t="s">
        <v>1080</v>
      </c>
      <c r="C418" s="1420" t="str">
        <f>IFERROR(IF(VLOOKUP($A418,Industry!$A$4:$AE$442,C$1,0)=0,"",VLOOKUP($A418,Industry!$A$4:$AE$442,C$1,0)),"")</f>
        <v>koe/lcxx</v>
      </c>
      <c r="D418" s="1418" t="str">
        <f>IFERROR(IF(VLOOKUP($A418,Industry!$A$4:$AE$442,D$1,0)=0,"",VLOOKUP($A418,Industry!$A$4:$AE$442,D$1,0)),"")</f>
        <v/>
      </c>
      <c r="E418" s="1418" t="str">
        <f>IFERROR(IF(VLOOKUP($A418,Industry!$A$4:$AE$442,E$1,0)=0,"",VLOOKUP($A418,Industry!$A$4:$AE$442,E$1,0)),"")</f>
        <v/>
      </c>
      <c r="F418" s="1418" t="str">
        <f>IFERROR(IF(VLOOKUP($A418,Industry!$A$4:$AE$442,F$1,0)=0,"",VLOOKUP($A418,Industry!$A$4:$AE$442,F$1,0)),"")</f>
        <v/>
      </c>
      <c r="G418" s="1418" t="str">
        <f>IFERROR(IF(VLOOKUP($A418,Industry!$A$4:$AE$442,G$1,0)=0,"",VLOOKUP($A418,Industry!$A$4:$AE$442,G$1,0)),"")</f>
        <v/>
      </c>
      <c r="H418" s="1418" t="str">
        <f>IFERROR(IF(VLOOKUP($A418,Industry!$A$4:$AE$442,H$1,0)=0,"",VLOOKUP($A418,Industry!$A$4:$AE$442,H$1,0)),"")</f>
        <v/>
      </c>
      <c r="I418" s="1418" t="str">
        <f>IFERROR(IF(VLOOKUP($A418,Industry!$A$4:$AE$442,I$1,0)=0,"",VLOOKUP($A418,Industry!$A$4:$AE$442,I$1,0)),"")</f>
        <v/>
      </c>
      <c r="J418" s="1418" t="str">
        <f>IFERROR(IF(VLOOKUP($A418,Industry!$A$4:$AE$442,J$1,0)=0,"",VLOOKUP($A418,Industry!$A$4:$AE$442,J$1,0)),"")</f>
        <v/>
      </c>
      <c r="K418" s="1418" t="str">
        <f>IFERROR(IF(VLOOKUP($A418,Industry!$A$4:$AE$442,K$1,0)=0,"",VLOOKUP($A418,Industry!$A$4:$AE$442,K$1,0)),"")</f>
        <v/>
      </c>
      <c r="L418" s="1418" t="str">
        <f>IFERROR(IF(VLOOKUP($A418,Industry!$A$4:$AE$442,L$1,0)=0,"",VLOOKUP($A418,Industry!$A$4:$AE$442,L$1,0)),"")</f>
        <v/>
      </c>
      <c r="M418" s="1418" t="str">
        <f>IFERROR(IF(VLOOKUP($A418,Industry!$A$4:$AE$442,M$1,0)=0,"",VLOOKUP($A418,Industry!$A$4:$AE$442,M$1,0)),"")</f>
        <v/>
      </c>
      <c r="N418" s="1418" t="str">
        <f>IFERROR(IF(VLOOKUP($A418,Industry!$A$4:$AE$442,N$1,0)=0,"",VLOOKUP($A418,Industry!$A$4:$AE$442,N$1,0)),"")</f>
        <v/>
      </c>
      <c r="O418" s="1418" t="str">
        <f>IFERROR(IF(VLOOKUP($A418,Industry!$A$4:$AE$442,O$1,0)=0,"",VLOOKUP($A418,Industry!$A$4:$AE$442,O$1,0)),"")</f>
        <v/>
      </c>
      <c r="P418" s="1418" t="str">
        <f>IFERROR(IF(VLOOKUP($A418,Industry!$A$4:$AE$442,P$1,0)=0,"",VLOOKUP($A418,Industry!$A$4:$AE$442,P$1,0)),"")</f>
        <v/>
      </c>
      <c r="Q418" s="1418" t="str">
        <f>IFERROR(IF(VLOOKUP($A418,Industry!$A$4:$AE$442,Q$1,0)=0,"",VLOOKUP($A418,Industry!$A$4:$AE$442,Q$1,0)),"")</f>
        <v/>
      </c>
    </row>
    <row r="419" spans="1:17" ht="14.25">
      <c r="A419" s="1267" t="s">
        <v>1696</v>
      </c>
      <c r="B419" s="1290" t="s">
        <v>1080</v>
      </c>
      <c r="C419" s="1420" t="str">
        <f>IFERROR(IF(VLOOKUP($A419,Industry!$A$4:$AE$442,C$1,0)=0,"",VLOOKUP($A419,Industry!$A$4:$AE$442,C$1,0)),"")</f>
        <v>koe/lcxx</v>
      </c>
      <c r="D419" s="1418" t="str">
        <f>IFERROR(IF(VLOOKUP($A419,Industry!$A$4:$AE$442,D$1,0)=0,"",VLOOKUP($A419,Industry!$A$4:$AE$442,D$1,0)),"")</f>
        <v/>
      </c>
      <c r="E419" s="1418" t="str">
        <f>IFERROR(IF(VLOOKUP($A419,Industry!$A$4:$AE$442,E$1,0)=0,"",VLOOKUP($A419,Industry!$A$4:$AE$442,E$1,0)),"")</f>
        <v/>
      </c>
      <c r="F419" s="1418" t="str">
        <f>IFERROR(IF(VLOOKUP($A419,Industry!$A$4:$AE$442,F$1,0)=0,"",VLOOKUP($A419,Industry!$A$4:$AE$442,F$1,0)),"")</f>
        <v/>
      </c>
      <c r="G419" s="1418" t="str">
        <f>IFERROR(IF(VLOOKUP($A419,Industry!$A$4:$AE$442,G$1,0)=0,"",VLOOKUP($A419,Industry!$A$4:$AE$442,G$1,0)),"")</f>
        <v/>
      </c>
      <c r="H419" s="1418" t="str">
        <f>IFERROR(IF(VLOOKUP($A419,Industry!$A$4:$AE$442,H$1,0)=0,"",VLOOKUP($A419,Industry!$A$4:$AE$442,H$1,0)),"")</f>
        <v/>
      </c>
      <c r="I419" s="1418" t="str">
        <f>IFERROR(IF(VLOOKUP($A419,Industry!$A$4:$AE$442,I$1,0)=0,"",VLOOKUP($A419,Industry!$A$4:$AE$442,I$1,0)),"")</f>
        <v/>
      </c>
      <c r="J419" s="1418" t="str">
        <f>IFERROR(IF(VLOOKUP($A419,Industry!$A$4:$AE$442,J$1,0)=0,"",VLOOKUP($A419,Industry!$A$4:$AE$442,J$1,0)),"")</f>
        <v/>
      </c>
      <c r="K419" s="1418" t="str">
        <f>IFERROR(IF(VLOOKUP($A419,Industry!$A$4:$AE$442,K$1,0)=0,"",VLOOKUP($A419,Industry!$A$4:$AE$442,K$1,0)),"")</f>
        <v/>
      </c>
      <c r="L419" s="1418" t="str">
        <f>IFERROR(IF(VLOOKUP($A419,Industry!$A$4:$AE$442,L$1,0)=0,"",VLOOKUP($A419,Industry!$A$4:$AE$442,L$1,0)),"")</f>
        <v/>
      </c>
      <c r="M419" s="1418" t="str">
        <f>IFERROR(IF(VLOOKUP($A419,Industry!$A$4:$AE$442,M$1,0)=0,"",VLOOKUP($A419,Industry!$A$4:$AE$442,M$1,0)),"")</f>
        <v/>
      </c>
      <c r="N419" s="1418" t="str">
        <f>IFERROR(IF(VLOOKUP($A419,Industry!$A$4:$AE$442,N$1,0)=0,"",VLOOKUP($A419,Industry!$A$4:$AE$442,N$1,0)),"")</f>
        <v/>
      </c>
      <c r="O419" s="1418" t="str">
        <f>IFERROR(IF(VLOOKUP($A419,Industry!$A$4:$AE$442,O$1,0)=0,"",VLOOKUP($A419,Industry!$A$4:$AE$442,O$1,0)),"")</f>
        <v/>
      </c>
      <c r="P419" s="1418" t="str">
        <f>IFERROR(IF(VLOOKUP($A419,Industry!$A$4:$AE$442,P$1,0)=0,"",VLOOKUP($A419,Industry!$A$4:$AE$442,P$1,0)),"")</f>
        <v/>
      </c>
      <c r="Q419" s="1418" t="str">
        <f>IFERROR(IF(VLOOKUP($A419,Industry!$A$4:$AE$442,Q$1,0)=0,"",VLOOKUP($A419,Industry!$A$4:$AE$442,Q$1,0)),"")</f>
        <v/>
      </c>
    </row>
    <row r="420" spans="1:17" ht="14.25">
      <c r="A420" s="1267" t="s">
        <v>1697</v>
      </c>
      <c r="B420" s="1290" t="s">
        <v>1080</v>
      </c>
      <c r="C420" s="1420" t="str">
        <f>IFERROR(IF(VLOOKUP($A420,Industry!$A$4:$AE$442,C$1,0)=0,"",VLOOKUP($A420,Industry!$A$4:$AE$442,C$1,0)),"")</f>
        <v>koe/lcxx</v>
      </c>
      <c r="D420" s="1418" t="str">
        <f>IFERROR(IF(VLOOKUP($A420,Industry!$A$4:$AE$442,D$1,0)=0,"",VLOOKUP($A420,Industry!$A$4:$AE$442,D$1,0)),"")</f>
        <v/>
      </c>
      <c r="E420" s="1418" t="str">
        <f>IFERROR(IF(VLOOKUP($A420,Industry!$A$4:$AE$442,E$1,0)=0,"",VLOOKUP($A420,Industry!$A$4:$AE$442,E$1,0)),"")</f>
        <v/>
      </c>
      <c r="F420" s="1418" t="str">
        <f>IFERROR(IF(VLOOKUP($A420,Industry!$A$4:$AE$442,F$1,0)=0,"",VLOOKUP($A420,Industry!$A$4:$AE$442,F$1,0)),"")</f>
        <v/>
      </c>
      <c r="G420" s="1418" t="str">
        <f>IFERROR(IF(VLOOKUP($A420,Industry!$A$4:$AE$442,G$1,0)=0,"",VLOOKUP($A420,Industry!$A$4:$AE$442,G$1,0)),"")</f>
        <v/>
      </c>
      <c r="H420" s="1418" t="str">
        <f>IFERROR(IF(VLOOKUP($A420,Industry!$A$4:$AE$442,H$1,0)=0,"",VLOOKUP($A420,Industry!$A$4:$AE$442,H$1,0)),"")</f>
        <v/>
      </c>
      <c r="I420" s="1418" t="str">
        <f>IFERROR(IF(VLOOKUP($A420,Industry!$A$4:$AE$442,I$1,0)=0,"",VLOOKUP($A420,Industry!$A$4:$AE$442,I$1,0)),"")</f>
        <v/>
      </c>
      <c r="J420" s="1418" t="str">
        <f>IFERROR(IF(VLOOKUP($A420,Industry!$A$4:$AE$442,J$1,0)=0,"",VLOOKUP($A420,Industry!$A$4:$AE$442,J$1,0)),"")</f>
        <v/>
      </c>
      <c r="K420" s="1418" t="str">
        <f>IFERROR(IF(VLOOKUP($A420,Industry!$A$4:$AE$442,K$1,0)=0,"",VLOOKUP($A420,Industry!$A$4:$AE$442,K$1,0)),"")</f>
        <v/>
      </c>
      <c r="L420" s="1418" t="str">
        <f>IFERROR(IF(VLOOKUP($A420,Industry!$A$4:$AE$442,L$1,0)=0,"",VLOOKUP($A420,Industry!$A$4:$AE$442,L$1,0)),"")</f>
        <v/>
      </c>
      <c r="M420" s="1418" t="str">
        <f>IFERROR(IF(VLOOKUP($A420,Industry!$A$4:$AE$442,M$1,0)=0,"",VLOOKUP($A420,Industry!$A$4:$AE$442,M$1,0)),"")</f>
        <v/>
      </c>
      <c r="N420" s="1418" t="str">
        <f>IFERROR(IF(VLOOKUP($A420,Industry!$A$4:$AE$442,N$1,0)=0,"",VLOOKUP($A420,Industry!$A$4:$AE$442,N$1,0)),"")</f>
        <v/>
      </c>
      <c r="O420" s="1418" t="str">
        <f>IFERROR(IF(VLOOKUP($A420,Industry!$A$4:$AE$442,O$1,0)=0,"",VLOOKUP($A420,Industry!$A$4:$AE$442,O$1,0)),"")</f>
        <v/>
      </c>
      <c r="P420" s="1418" t="str">
        <f>IFERROR(IF(VLOOKUP($A420,Industry!$A$4:$AE$442,P$1,0)=0,"",VLOOKUP($A420,Industry!$A$4:$AE$442,P$1,0)),"")</f>
        <v/>
      </c>
      <c r="Q420" s="1418" t="str">
        <f>IFERROR(IF(VLOOKUP($A420,Industry!$A$4:$AE$442,Q$1,0)=0,"",VLOOKUP($A420,Industry!$A$4:$AE$442,Q$1,0)),"")</f>
        <v/>
      </c>
    </row>
    <row r="421" spans="1:17" ht="14.25">
      <c r="A421" s="1267" t="s">
        <v>1698</v>
      </c>
      <c r="B421" s="1290" t="s">
        <v>1080</v>
      </c>
      <c r="C421" s="1420" t="str">
        <f>IFERROR(IF(VLOOKUP($A421,Industry!$A$4:$AE$442,C$1,0)=0,"",VLOOKUP($A421,Industry!$A$4:$AE$442,C$1,0)),"")</f>
        <v>koe/lcxx</v>
      </c>
      <c r="D421" s="1418" t="str">
        <f>IFERROR(IF(VLOOKUP($A421,Industry!$A$4:$AE$442,D$1,0)=0,"",VLOOKUP($A421,Industry!$A$4:$AE$442,D$1,0)),"")</f>
        <v/>
      </c>
      <c r="E421" s="1418" t="str">
        <f>IFERROR(IF(VLOOKUP($A421,Industry!$A$4:$AE$442,E$1,0)=0,"",VLOOKUP($A421,Industry!$A$4:$AE$442,E$1,0)),"")</f>
        <v/>
      </c>
      <c r="F421" s="1418" t="str">
        <f>IFERROR(IF(VLOOKUP($A421,Industry!$A$4:$AE$442,F$1,0)=0,"",VLOOKUP($A421,Industry!$A$4:$AE$442,F$1,0)),"")</f>
        <v/>
      </c>
      <c r="G421" s="1418" t="str">
        <f>IFERROR(IF(VLOOKUP($A421,Industry!$A$4:$AE$442,G$1,0)=0,"",VLOOKUP($A421,Industry!$A$4:$AE$442,G$1,0)),"")</f>
        <v/>
      </c>
      <c r="H421" s="1418" t="str">
        <f>IFERROR(IF(VLOOKUP($A421,Industry!$A$4:$AE$442,H$1,0)=0,"",VLOOKUP($A421,Industry!$A$4:$AE$442,H$1,0)),"")</f>
        <v/>
      </c>
      <c r="I421" s="1418" t="str">
        <f>IFERROR(IF(VLOOKUP($A421,Industry!$A$4:$AE$442,I$1,0)=0,"",VLOOKUP($A421,Industry!$A$4:$AE$442,I$1,0)),"")</f>
        <v/>
      </c>
      <c r="J421" s="1418" t="str">
        <f>IFERROR(IF(VLOOKUP($A421,Industry!$A$4:$AE$442,J$1,0)=0,"",VLOOKUP($A421,Industry!$A$4:$AE$442,J$1,0)),"")</f>
        <v/>
      </c>
      <c r="K421" s="1418" t="str">
        <f>IFERROR(IF(VLOOKUP($A421,Industry!$A$4:$AE$442,K$1,0)=0,"",VLOOKUP($A421,Industry!$A$4:$AE$442,K$1,0)),"")</f>
        <v/>
      </c>
      <c r="L421" s="1418" t="str">
        <f>IFERROR(IF(VLOOKUP($A421,Industry!$A$4:$AE$442,L$1,0)=0,"",VLOOKUP($A421,Industry!$A$4:$AE$442,L$1,0)),"")</f>
        <v/>
      </c>
      <c r="M421" s="1418" t="str">
        <f>IFERROR(IF(VLOOKUP($A421,Industry!$A$4:$AE$442,M$1,0)=0,"",VLOOKUP($A421,Industry!$A$4:$AE$442,M$1,0)),"")</f>
        <v/>
      </c>
      <c r="N421" s="1418" t="str">
        <f>IFERROR(IF(VLOOKUP($A421,Industry!$A$4:$AE$442,N$1,0)=0,"",VLOOKUP($A421,Industry!$A$4:$AE$442,N$1,0)),"")</f>
        <v/>
      </c>
      <c r="O421" s="1418" t="str">
        <f>IFERROR(IF(VLOOKUP($A421,Industry!$A$4:$AE$442,O$1,0)=0,"",VLOOKUP($A421,Industry!$A$4:$AE$442,O$1,0)),"")</f>
        <v/>
      </c>
      <c r="P421" s="1418" t="str">
        <f>IFERROR(IF(VLOOKUP($A421,Industry!$A$4:$AE$442,P$1,0)=0,"",VLOOKUP($A421,Industry!$A$4:$AE$442,P$1,0)),"")</f>
        <v/>
      </c>
      <c r="Q421" s="1418" t="str">
        <f>IFERROR(IF(VLOOKUP($A421,Industry!$A$4:$AE$442,Q$1,0)=0,"",VLOOKUP($A421,Industry!$A$4:$AE$442,Q$1,0)),"")</f>
        <v/>
      </c>
    </row>
    <row r="422" spans="1:17" ht="14.25">
      <c r="A422" s="1267" t="s">
        <v>1699</v>
      </c>
      <c r="B422" s="1290" t="s">
        <v>1080</v>
      </c>
      <c r="C422" s="1420" t="str">
        <f>IFERROR(IF(VLOOKUP($A422,Industry!$A$4:$AE$442,C$1,0)=0,"",VLOOKUP($A422,Industry!$A$4:$AE$442,C$1,0)),"")</f>
        <v>koe/lcxx</v>
      </c>
      <c r="D422" s="1418" t="str">
        <f>IFERROR(IF(VLOOKUP($A422,Industry!$A$4:$AE$442,D$1,0)=0,"",VLOOKUP($A422,Industry!$A$4:$AE$442,D$1,0)),"")</f>
        <v/>
      </c>
      <c r="E422" s="1418" t="str">
        <f>IFERROR(IF(VLOOKUP($A422,Industry!$A$4:$AE$442,E$1,0)=0,"",VLOOKUP($A422,Industry!$A$4:$AE$442,E$1,0)),"")</f>
        <v/>
      </c>
      <c r="F422" s="1418" t="str">
        <f>IFERROR(IF(VLOOKUP($A422,Industry!$A$4:$AE$442,F$1,0)=0,"",VLOOKUP($A422,Industry!$A$4:$AE$442,F$1,0)),"")</f>
        <v/>
      </c>
      <c r="G422" s="1418" t="str">
        <f>IFERROR(IF(VLOOKUP($A422,Industry!$A$4:$AE$442,G$1,0)=0,"",VLOOKUP($A422,Industry!$A$4:$AE$442,G$1,0)),"")</f>
        <v/>
      </c>
      <c r="H422" s="1418" t="str">
        <f>IFERROR(IF(VLOOKUP($A422,Industry!$A$4:$AE$442,H$1,0)=0,"",VLOOKUP($A422,Industry!$A$4:$AE$442,H$1,0)),"")</f>
        <v/>
      </c>
      <c r="I422" s="1418" t="str">
        <f>IFERROR(IF(VLOOKUP($A422,Industry!$A$4:$AE$442,I$1,0)=0,"",VLOOKUP($A422,Industry!$A$4:$AE$442,I$1,0)),"")</f>
        <v/>
      </c>
      <c r="J422" s="1418" t="str">
        <f>IFERROR(IF(VLOOKUP($A422,Industry!$A$4:$AE$442,J$1,0)=0,"",VLOOKUP($A422,Industry!$A$4:$AE$442,J$1,0)),"")</f>
        <v/>
      </c>
      <c r="K422" s="1418" t="str">
        <f>IFERROR(IF(VLOOKUP($A422,Industry!$A$4:$AE$442,K$1,0)=0,"",VLOOKUP($A422,Industry!$A$4:$AE$442,K$1,0)),"")</f>
        <v/>
      </c>
      <c r="L422" s="1418" t="str">
        <f>IFERROR(IF(VLOOKUP($A422,Industry!$A$4:$AE$442,L$1,0)=0,"",VLOOKUP($A422,Industry!$A$4:$AE$442,L$1,0)),"")</f>
        <v/>
      </c>
      <c r="M422" s="1418" t="str">
        <f>IFERROR(IF(VLOOKUP($A422,Industry!$A$4:$AE$442,M$1,0)=0,"",VLOOKUP($A422,Industry!$A$4:$AE$442,M$1,0)),"")</f>
        <v/>
      </c>
      <c r="N422" s="1418" t="str">
        <f>IFERROR(IF(VLOOKUP($A422,Industry!$A$4:$AE$442,N$1,0)=0,"",VLOOKUP($A422,Industry!$A$4:$AE$442,N$1,0)),"")</f>
        <v/>
      </c>
      <c r="O422" s="1418" t="str">
        <f>IFERROR(IF(VLOOKUP($A422,Industry!$A$4:$AE$442,O$1,0)=0,"",VLOOKUP($A422,Industry!$A$4:$AE$442,O$1,0)),"")</f>
        <v/>
      </c>
      <c r="P422" s="1418" t="str">
        <f>IFERROR(IF(VLOOKUP($A422,Industry!$A$4:$AE$442,P$1,0)=0,"",VLOOKUP($A422,Industry!$A$4:$AE$442,P$1,0)),"")</f>
        <v/>
      </c>
      <c r="Q422" s="1418" t="str">
        <f>IFERROR(IF(VLOOKUP($A422,Industry!$A$4:$AE$442,Q$1,0)=0,"",VLOOKUP($A422,Industry!$A$4:$AE$442,Q$1,0)),"")</f>
        <v/>
      </c>
    </row>
    <row r="423" spans="1:17" ht="14.25">
      <c r="A423" s="1267" t="s">
        <v>1700</v>
      </c>
      <c r="B423" s="1290" t="s">
        <v>1080</v>
      </c>
      <c r="C423" s="1420" t="str">
        <f>IFERROR(IF(VLOOKUP($A423,Industry!$A$4:$AE$442,C$1,0)=0,"",VLOOKUP($A423,Industry!$A$4:$AE$442,C$1,0)),"")</f>
        <v>koe/lcxx</v>
      </c>
      <c r="D423" s="1418" t="str">
        <f>IFERROR(IF(VLOOKUP($A423,Industry!$A$4:$AE$442,D$1,0)=0,"",VLOOKUP($A423,Industry!$A$4:$AE$442,D$1,0)),"")</f>
        <v/>
      </c>
      <c r="E423" s="1418" t="str">
        <f>IFERROR(IF(VLOOKUP($A423,Industry!$A$4:$AE$442,E$1,0)=0,"",VLOOKUP($A423,Industry!$A$4:$AE$442,E$1,0)),"")</f>
        <v/>
      </c>
      <c r="F423" s="1418" t="str">
        <f>IFERROR(IF(VLOOKUP($A423,Industry!$A$4:$AE$442,F$1,0)=0,"",VLOOKUP($A423,Industry!$A$4:$AE$442,F$1,0)),"")</f>
        <v/>
      </c>
      <c r="G423" s="1418" t="str">
        <f>IFERROR(IF(VLOOKUP($A423,Industry!$A$4:$AE$442,G$1,0)=0,"",VLOOKUP($A423,Industry!$A$4:$AE$442,G$1,0)),"")</f>
        <v/>
      </c>
      <c r="H423" s="1418" t="str">
        <f>IFERROR(IF(VLOOKUP($A423,Industry!$A$4:$AE$442,H$1,0)=0,"",VLOOKUP($A423,Industry!$A$4:$AE$442,H$1,0)),"")</f>
        <v/>
      </c>
      <c r="I423" s="1418" t="str">
        <f>IFERROR(IF(VLOOKUP($A423,Industry!$A$4:$AE$442,I$1,0)=0,"",VLOOKUP($A423,Industry!$A$4:$AE$442,I$1,0)),"")</f>
        <v/>
      </c>
      <c r="J423" s="1418" t="str">
        <f>IFERROR(IF(VLOOKUP($A423,Industry!$A$4:$AE$442,J$1,0)=0,"",VLOOKUP($A423,Industry!$A$4:$AE$442,J$1,0)),"")</f>
        <v/>
      </c>
      <c r="K423" s="1418" t="str">
        <f>IFERROR(IF(VLOOKUP($A423,Industry!$A$4:$AE$442,K$1,0)=0,"",VLOOKUP($A423,Industry!$A$4:$AE$442,K$1,0)),"")</f>
        <v/>
      </c>
      <c r="L423" s="1418" t="str">
        <f>IFERROR(IF(VLOOKUP($A423,Industry!$A$4:$AE$442,L$1,0)=0,"",VLOOKUP($A423,Industry!$A$4:$AE$442,L$1,0)),"")</f>
        <v/>
      </c>
      <c r="M423" s="1418" t="str">
        <f>IFERROR(IF(VLOOKUP($A423,Industry!$A$4:$AE$442,M$1,0)=0,"",VLOOKUP($A423,Industry!$A$4:$AE$442,M$1,0)),"")</f>
        <v/>
      </c>
      <c r="N423" s="1418" t="str">
        <f>IFERROR(IF(VLOOKUP($A423,Industry!$A$4:$AE$442,N$1,0)=0,"",VLOOKUP($A423,Industry!$A$4:$AE$442,N$1,0)),"")</f>
        <v/>
      </c>
      <c r="O423" s="1418" t="str">
        <f>IFERROR(IF(VLOOKUP($A423,Industry!$A$4:$AE$442,O$1,0)=0,"",VLOOKUP($A423,Industry!$A$4:$AE$442,O$1,0)),"")</f>
        <v/>
      </c>
      <c r="P423" s="1418" t="str">
        <f>IFERROR(IF(VLOOKUP($A423,Industry!$A$4:$AE$442,P$1,0)=0,"",VLOOKUP($A423,Industry!$A$4:$AE$442,P$1,0)),"")</f>
        <v/>
      </c>
      <c r="Q423" s="1418" t="str">
        <f>IFERROR(IF(VLOOKUP($A423,Industry!$A$4:$AE$442,Q$1,0)=0,"",VLOOKUP($A423,Industry!$A$4:$AE$442,Q$1,0)),"")</f>
        <v/>
      </c>
    </row>
    <row r="424" spans="1:17" ht="14.25">
      <c r="A424" s="1267" t="s">
        <v>1701</v>
      </c>
      <c r="B424" s="1290" t="s">
        <v>1080</v>
      </c>
      <c r="C424" s="1420" t="str">
        <f>IFERROR(IF(VLOOKUP($A424,Industry!$A$4:$AE$442,C$1,0)=0,"",VLOOKUP($A424,Industry!$A$4:$AE$442,C$1,0)),"")</f>
        <v>koe/lcxx</v>
      </c>
      <c r="D424" s="1418" t="str">
        <f>IFERROR(IF(VLOOKUP($A424,Industry!$A$4:$AE$442,D$1,0)=0,"",VLOOKUP($A424,Industry!$A$4:$AE$442,D$1,0)),"")</f>
        <v/>
      </c>
      <c r="E424" s="1418" t="str">
        <f>IFERROR(IF(VLOOKUP($A424,Industry!$A$4:$AE$442,E$1,0)=0,"",VLOOKUP($A424,Industry!$A$4:$AE$442,E$1,0)),"")</f>
        <v/>
      </c>
      <c r="F424" s="1418" t="str">
        <f>IFERROR(IF(VLOOKUP($A424,Industry!$A$4:$AE$442,F$1,0)=0,"",VLOOKUP($A424,Industry!$A$4:$AE$442,F$1,0)),"")</f>
        <v/>
      </c>
      <c r="G424" s="1418" t="str">
        <f>IFERROR(IF(VLOOKUP($A424,Industry!$A$4:$AE$442,G$1,0)=0,"",VLOOKUP($A424,Industry!$A$4:$AE$442,G$1,0)),"")</f>
        <v/>
      </c>
      <c r="H424" s="1418" t="str">
        <f>IFERROR(IF(VLOOKUP($A424,Industry!$A$4:$AE$442,H$1,0)=0,"",VLOOKUP($A424,Industry!$A$4:$AE$442,H$1,0)),"")</f>
        <v/>
      </c>
      <c r="I424" s="1418" t="str">
        <f>IFERROR(IF(VLOOKUP($A424,Industry!$A$4:$AE$442,I$1,0)=0,"",VLOOKUP($A424,Industry!$A$4:$AE$442,I$1,0)),"")</f>
        <v/>
      </c>
      <c r="J424" s="1418" t="str">
        <f>IFERROR(IF(VLOOKUP($A424,Industry!$A$4:$AE$442,J$1,0)=0,"",VLOOKUP($A424,Industry!$A$4:$AE$442,J$1,0)),"")</f>
        <v/>
      </c>
      <c r="K424" s="1418" t="str">
        <f>IFERROR(IF(VLOOKUP($A424,Industry!$A$4:$AE$442,K$1,0)=0,"",VLOOKUP($A424,Industry!$A$4:$AE$442,K$1,0)),"")</f>
        <v/>
      </c>
      <c r="L424" s="1418" t="str">
        <f>IFERROR(IF(VLOOKUP($A424,Industry!$A$4:$AE$442,L$1,0)=0,"",VLOOKUP($A424,Industry!$A$4:$AE$442,L$1,0)),"")</f>
        <v/>
      </c>
      <c r="M424" s="1418" t="str">
        <f>IFERROR(IF(VLOOKUP($A424,Industry!$A$4:$AE$442,M$1,0)=0,"",VLOOKUP($A424,Industry!$A$4:$AE$442,M$1,0)),"")</f>
        <v/>
      </c>
      <c r="N424" s="1418" t="str">
        <f>IFERROR(IF(VLOOKUP($A424,Industry!$A$4:$AE$442,N$1,0)=0,"",VLOOKUP($A424,Industry!$A$4:$AE$442,N$1,0)),"")</f>
        <v/>
      </c>
      <c r="O424" s="1418" t="str">
        <f>IFERROR(IF(VLOOKUP($A424,Industry!$A$4:$AE$442,O$1,0)=0,"",VLOOKUP($A424,Industry!$A$4:$AE$442,O$1,0)),"")</f>
        <v/>
      </c>
      <c r="P424" s="1418" t="str">
        <f>IFERROR(IF(VLOOKUP($A424,Industry!$A$4:$AE$442,P$1,0)=0,"",VLOOKUP($A424,Industry!$A$4:$AE$442,P$1,0)),"")</f>
        <v/>
      </c>
      <c r="Q424" s="1418" t="str">
        <f>IFERROR(IF(VLOOKUP($A424,Industry!$A$4:$AE$442,Q$1,0)=0,"",VLOOKUP($A424,Industry!$A$4:$AE$442,Q$1,0)),"")</f>
        <v/>
      </c>
    </row>
    <row r="425" spans="1:17" ht="14.25">
      <c r="A425" s="1267" t="s">
        <v>1702</v>
      </c>
      <c r="B425" s="1290" t="s">
        <v>1080</v>
      </c>
      <c r="C425" s="1420" t="str">
        <f>IFERROR(IF(VLOOKUP($A425,Industry!$A$4:$AE$442,C$1,0)=0,"",VLOOKUP($A425,Industry!$A$4:$AE$442,C$1,0)),"")</f>
        <v>koe/lcxx</v>
      </c>
      <c r="D425" s="1418" t="str">
        <f>IFERROR(IF(VLOOKUP($A425,Industry!$A$4:$AE$442,D$1,0)=0,"",VLOOKUP($A425,Industry!$A$4:$AE$442,D$1,0)),"")</f>
        <v/>
      </c>
      <c r="E425" s="1418" t="str">
        <f>IFERROR(IF(VLOOKUP($A425,Industry!$A$4:$AE$442,E$1,0)=0,"",VLOOKUP($A425,Industry!$A$4:$AE$442,E$1,0)),"")</f>
        <v/>
      </c>
      <c r="F425" s="1418" t="str">
        <f>IFERROR(IF(VLOOKUP($A425,Industry!$A$4:$AE$442,F$1,0)=0,"",VLOOKUP($A425,Industry!$A$4:$AE$442,F$1,0)),"")</f>
        <v/>
      </c>
      <c r="G425" s="1418" t="str">
        <f>IFERROR(IF(VLOOKUP($A425,Industry!$A$4:$AE$442,G$1,0)=0,"",VLOOKUP($A425,Industry!$A$4:$AE$442,G$1,0)),"")</f>
        <v/>
      </c>
      <c r="H425" s="1418" t="str">
        <f>IFERROR(IF(VLOOKUP($A425,Industry!$A$4:$AE$442,H$1,0)=0,"",VLOOKUP($A425,Industry!$A$4:$AE$442,H$1,0)),"")</f>
        <v/>
      </c>
      <c r="I425" s="1418" t="str">
        <f>IFERROR(IF(VLOOKUP($A425,Industry!$A$4:$AE$442,I$1,0)=0,"",VLOOKUP($A425,Industry!$A$4:$AE$442,I$1,0)),"")</f>
        <v/>
      </c>
      <c r="J425" s="1418" t="str">
        <f>IFERROR(IF(VLOOKUP($A425,Industry!$A$4:$AE$442,J$1,0)=0,"",VLOOKUP($A425,Industry!$A$4:$AE$442,J$1,0)),"")</f>
        <v/>
      </c>
      <c r="K425" s="1418" t="str">
        <f>IFERROR(IF(VLOOKUP($A425,Industry!$A$4:$AE$442,K$1,0)=0,"",VLOOKUP($A425,Industry!$A$4:$AE$442,K$1,0)),"")</f>
        <v/>
      </c>
      <c r="L425" s="1418" t="str">
        <f>IFERROR(IF(VLOOKUP($A425,Industry!$A$4:$AE$442,L$1,0)=0,"",VLOOKUP($A425,Industry!$A$4:$AE$442,L$1,0)),"")</f>
        <v/>
      </c>
      <c r="M425" s="1418" t="str">
        <f>IFERROR(IF(VLOOKUP($A425,Industry!$A$4:$AE$442,M$1,0)=0,"",VLOOKUP($A425,Industry!$A$4:$AE$442,M$1,0)),"")</f>
        <v/>
      </c>
      <c r="N425" s="1418" t="str">
        <f>IFERROR(IF(VLOOKUP($A425,Industry!$A$4:$AE$442,N$1,0)=0,"",VLOOKUP($A425,Industry!$A$4:$AE$442,N$1,0)),"")</f>
        <v/>
      </c>
      <c r="O425" s="1418" t="str">
        <f>IFERROR(IF(VLOOKUP($A425,Industry!$A$4:$AE$442,O$1,0)=0,"",VLOOKUP($A425,Industry!$A$4:$AE$442,O$1,0)),"")</f>
        <v/>
      </c>
      <c r="P425" s="1418" t="str">
        <f>IFERROR(IF(VLOOKUP($A425,Industry!$A$4:$AE$442,P$1,0)=0,"",VLOOKUP($A425,Industry!$A$4:$AE$442,P$1,0)),"")</f>
        <v/>
      </c>
      <c r="Q425" s="1418" t="str">
        <f>IFERROR(IF(VLOOKUP($A425,Industry!$A$4:$AE$442,Q$1,0)=0,"",VLOOKUP($A425,Industry!$A$4:$AE$442,Q$1,0)),"")</f>
        <v/>
      </c>
    </row>
    <row r="426" spans="1:17" ht="14.25">
      <c r="A426" s="1267" t="s">
        <v>1703</v>
      </c>
      <c r="B426" s="1290" t="s">
        <v>1080</v>
      </c>
      <c r="C426" s="1420" t="str">
        <f>IFERROR(IF(VLOOKUP($A426,Industry!$A$4:$AE$442,C$1,0)=0,"",VLOOKUP($A426,Industry!$A$4:$AE$442,C$1,0)),"")</f>
        <v>koe/lcxx</v>
      </c>
      <c r="D426" s="1418" t="str">
        <f>IFERROR(IF(VLOOKUP($A426,Industry!$A$4:$AE$442,D$1,0)=0,"",VLOOKUP($A426,Industry!$A$4:$AE$442,D$1,0)),"")</f>
        <v/>
      </c>
      <c r="E426" s="1418" t="str">
        <f>IFERROR(IF(VLOOKUP($A426,Industry!$A$4:$AE$442,E$1,0)=0,"",VLOOKUP($A426,Industry!$A$4:$AE$442,E$1,0)),"")</f>
        <v/>
      </c>
      <c r="F426" s="1418" t="str">
        <f>IFERROR(IF(VLOOKUP($A426,Industry!$A$4:$AE$442,F$1,0)=0,"",VLOOKUP($A426,Industry!$A$4:$AE$442,F$1,0)),"")</f>
        <v/>
      </c>
      <c r="G426" s="1418" t="str">
        <f>IFERROR(IF(VLOOKUP($A426,Industry!$A$4:$AE$442,G$1,0)=0,"",VLOOKUP($A426,Industry!$A$4:$AE$442,G$1,0)),"")</f>
        <v/>
      </c>
      <c r="H426" s="1418" t="str">
        <f>IFERROR(IF(VLOOKUP($A426,Industry!$A$4:$AE$442,H$1,0)=0,"",VLOOKUP($A426,Industry!$A$4:$AE$442,H$1,0)),"")</f>
        <v/>
      </c>
      <c r="I426" s="1418" t="str">
        <f>IFERROR(IF(VLOOKUP($A426,Industry!$A$4:$AE$442,I$1,0)=0,"",VLOOKUP($A426,Industry!$A$4:$AE$442,I$1,0)),"")</f>
        <v/>
      </c>
      <c r="J426" s="1418" t="str">
        <f>IFERROR(IF(VLOOKUP($A426,Industry!$A$4:$AE$442,J$1,0)=0,"",VLOOKUP($A426,Industry!$A$4:$AE$442,J$1,0)),"")</f>
        <v/>
      </c>
      <c r="K426" s="1418" t="str">
        <f>IFERROR(IF(VLOOKUP($A426,Industry!$A$4:$AE$442,K$1,0)=0,"",VLOOKUP($A426,Industry!$A$4:$AE$442,K$1,0)),"")</f>
        <v/>
      </c>
      <c r="L426" s="1418" t="str">
        <f>IFERROR(IF(VLOOKUP($A426,Industry!$A$4:$AE$442,L$1,0)=0,"",VLOOKUP($A426,Industry!$A$4:$AE$442,L$1,0)),"")</f>
        <v/>
      </c>
      <c r="M426" s="1418" t="str">
        <f>IFERROR(IF(VLOOKUP($A426,Industry!$A$4:$AE$442,M$1,0)=0,"",VLOOKUP($A426,Industry!$A$4:$AE$442,M$1,0)),"")</f>
        <v/>
      </c>
      <c r="N426" s="1418" t="str">
        <f>IFERROR(IF(VLOOKUP($A426,Industry!$A$4:$AE$442,N$1,0)=0,"",VLOOKUP($A426,Industry!$A$4:$AE$442,N$1,0)),"")</f>
        <v/>
      </c>
      <c r="O426" s="1418" t="str">
        <f>IFERROR(IF(VLOOKUP($A426,Industry!$A$4:$AE$442,O$1,0)=0,"",VLOOKUP($A426,Industry!$A$4:$AE$442,O$1,0)),"")</f>
        <v/>
      </c>
      <c r="P426" s="1418" t="str">
        <f>IFERROR(IF(VLOOKUP($A426,Industry!$A$4:$AE$442,P$1,0)=0,"",VLOOKUP($A426,Industry!$A$4:$AE$442,P$1,0)),"")</f>
        <v/>
      </c>
      <c r="Q426" s="1418" t="str">
        <f>IFERROR(IF(VLOOKUP($A426,Industry!$A$4:$AE$442,Q$1,0)=0,"",VLOOKUP($A426,Industry!$A$4:$AE$442,Q$1,0)),"")</f>
        <v/>
      </c>
    </row>
    <row r="427" spans="1:17" ht="14.25">
      <c r="A427" s="1267" t="s">
        <v>1704</v>
      </c>
      <c r="B427" s="1290" t="s">
        <v>1080</v>
      </c>
      <c r="C427" s="1420" t="str">
        <f>IFERROR(IF(VLOOKUP($A427,Industry!$A$4:$AE$442,C$1,0)=0,"",VLOOKUP($A427,Industry!$A$4:$AE$442,C$1,0)),"")</f>
        <v>koe/lcxx</v>
      </c>
      <c r="D427" s="1418" t="str">
        <f>IFERROR(IF(VLOOKUP($A427,Industry!$A$4:$AE$442,D$1,0)=0,"",VLOOKUP($A427,Industry!$A$4:$AE$442,D$1,0)),"")</f>
        <v/>
      </c>
      <c r="E427" s="1418" t="str">
        <f>IFERROR(IF(VLOOKUP($A427,Industry!$A$4:$AE$442,E$1,0)=0,"",VLOOKUP($A427,Industry!$A$4:$AE$442,E$1,0)),"")</f>
        <v/>
      </c>
      <c r="F427" s="1418" t="str">
        <f>IFERROR(IF(VLOOKUP($A427,Industry!$A$4:$AE$442,F$1,0)=0,"",VLOOKUP($A427,Industry!$A$4:$AE$442,F$1,0)),"")</f>
        <v/>
      </c>
      <c r="G427" s="1418" t="str">
        <f>IFERROR(IF(VLOOKUP($A427,Industry!$A$4:$AE$442,G$1,0)=0,"",VLOOKUP($A427,Industry!$A$4:$AE$442,G$1,0)),"")</f>
        <v/>
      </c>
      <c r="H427" s="1418" t="str">
        <f>IFERROR(IF(VLOOKUP($A427,Industry!$A$4:$AE$442,H$1,0)=0,"",VLOOKUP($A427,Industry!$A$4:$AE$442,H$1,0)),"")</f>
        <v/>
      </c>
      <c r="I427" s="1418" t="str">
        <f>IFERROR(IF(VLOOKUP($A427,Industry!$A$4:$AE$442,I$1,0)=0,"",VLOOKUP($A427,Industry!$A$4:$AE$442,I$1,0)),"")</f>
        <v/>
      </c>
      <c r="J427" s="1418" t="str">
        <f>IFERROR(IF(VLOOKUP($A427,Industry!$A$4:$AE$442,J$1,0)=0,"",VLOOKUP($A427,Industry!$A$4:$AE$442,J$1,0)),"")</f>
        <v/>
      </c>
      <c r="K427" s="1418" t="str">
        <f>IFERROR(IF(VLOOKUP($A427,Industry!$A$4:$AE$442,K$1,0)=0,"",VLOOKUP($A427,Industry!$A$4:$AE$442,K$1,0)),"")</f>
        <v/>
      </c>
      <c r="L427" s="1418" t="str">
        <f>IFERROR(IF(VLOOKUP($A427,Industry!$A$4:$AE$442,L$1,0)=0,"",VLOOKUP($A427,Industry!$A$4:$AE$442,L$1,0)),"")</f>
        <v/>
      </c>
      <c r="M427" s="1418" t="str">
        <f>IFERROR(IF(VLOOKUP($A427,Industry!$A$4:$AE$442,M$1,0)=0,"",VLOOKUP($A427,Industry!$A$4:$AE$442,M$1,0)),"")</f>
        <v/>
      </c>
      <c r="N427" s="1418" t="str">
        <f>IFERROR(IF(VLOOKUP($A427,Industry!$A$4:$AE$442,N$1,0)=0,"",VLOOKUP($A427,Industry!$A$4:$AE$442,N$1,0)),"")</f>
        <v/>
      </c>
      <c r="O427" s="1418" t="str">
        <f>IFERROR(IF(VLOOKUP($A427,Industry!$A$4:$AE$442,O$1,0)=0,"",VLOOKUP($A427,Industry!$A$4:$AE$442,O$1,0)),"")</f>
        <v/>
      </c>
      <c r="P427" s="1418" t="str">
        <f>IFERROR(IF(VLOOKUP($A427,Industry!$A$4:$AE$442,P$1,0)=0,"",VLOOKUP($A427,Industry!$A$4:$AE$442,P$1,0)),"")</f>
        <v/>
      </c>
      <c r="Q427" s="1418" t="str">
        <f>IFERROR(IF(VLOOKUP($A427,Industry!$A$4:$AE$442,Q$1,0)=0,"",VLOOKUP($A427,Industry!$A$4:$AE$442,Q$1,0)),"")</f>
        <v/>
      </c>
    </row>
    <row r="428" spans="1:17" ht="14.25">
      <c r="A428" s="1267" t="s">
        <v>1705</v>
      </c>
      <c r="B428" s="1290" t="s">
        <v>1080</v>
      </c>
      <c r="C428" s="1420" t="str">
        <f>IFERROR(IF(VLOOKUP($A428,Industry!$A$4:$AE$442,C$1,0)=0,"",VLOOKUP($A428,Industry!$A$4:$AE$442,C$1,0)),"")</f>
        <v>koe/lcxx</v>
      </c>
      <c r="D428" s="1418" t="str">
        <f>IFERROR(IF(VLOOKUP($A428,Industry!$A$4:$AE$442,D$1,0)=0,"",VLOOKUP($A428,Industry!$A$4:$AE$442,D$1,0)),"")</f>
        <v/>
      </c>
      <c r="E428" s="1418" t="str">
        <f>IFERROR(IF(VLOOKUP($A428,Industry!$A$4:$AE$442,E$1,0)=0,"",VLOOKUP($A428,Industry!$A$4:$AE$442,E$1,0)),"")</f>
        <v/>
      </c>
      <c r="F428" s="1418" t="str">
        <f>IFERROR(IF(VLOOKUP($A428,Industry!$A$4:$AE$442,F$1,0)=0,"",VLOOKUP($A428,Industry!$A$4:$AE$442,F$1,0)),"")</f>
        <v/>
      </c>
      <c r="G428" s="1418" t="str">
        <f>IFERROR(IF(VLOOKUP($A428,Industry!$A$4:$AE$442,G$1,0)=0,"",VLOOKUP($A428,Industry!$A$4:$AE$442,G$1,0)),"")</f>
        <v/>
      </c>
      <c r="H428" s="1418" t="str">
        <f>IFERROR(IF(VLOOKUP($A428,Industry!$A$4:$AE$442,H$1,0)=0,"",VLOOKUP($A428,Industry!$A$4:$AE$442,H$1,0)),"")</f>
        <v/>
      </c>
      <c r="I428" s="1418" t="str">
        <f>IFERROR(IF(VLOOKUP($A428,Industry!$A$4:$AE$442,I$1,0)=0,"",VLOOKUP($A428,Industry!$A$4:$AE$442,I$1,0)),"")</f>
        <v/>
      </c>
      <c r="J428" s="1418" t="str">
        <f>IFERROR(IF(VLOOKUP($A428,Industry!$A$4:$AE$442,J$1,0)=0,"",VLOOKUP($A428,Industry!$A$4:$AE$442,J$1,0)),"")</f>
        <v/>
      </c>
      <c r="K428" s="1418" t="str">
        <f>IFERROR(IF(VLOOKUP($A428,Industry!$A$4:$AE$442,K$1,0)=0,"",VLOOKUP($A428,Industry!$A$4:$AE$442,K$1,0)),"")</f>
        <v/>
      </c>
      <c r="L428" s="1418" t="str">
        <f>IFERROR(IF(VLOOKUP($A428,Industry!$A$4:$AE$442,L$1,0)=0,"",VLOOKUP($A428,Industry!$A$4:$AE$442,L$1,0)),"")</f>
        <v/>
      </c>
      <c r="M428" s="1418" t="str">
        <f>IFERROR(IF(VLOOKUP($A428,Industry!$A$4:$AE$442,M$1,0)=0,"",VLOOKUP($A428,Industry!$A$4:$AE$442,M$1,0)),"")</f>
        <v/>
      </c>
      <c r="N428" s="1418" t="str">
        <f>IFERROR(IF(VLOOKUP($A428,Industry!$A$4:$AE$442,N$1,0)=0,"",VLOOKUP($A428,Industry!$A$4:$AE$442,N$1,0)),"")</f>
        <v/>
      </c>
      <c r="O428" s="1418" t="str">
        <f>IFERROR(IF(VLOOKUP($A428,Industry!$A$4:$AE$442,O$1,0)=0,"",VLOOKUP($A428,Industry!$A$4:$AE$442,O$1,0)),"")</f>
        <v/>
      </c>
      <c r="P428" s="1418" t="str">
        <f>IFERROR(IF(VLOOKUP($A428,Industry!$A$4:$AE$442,P$1,0)=0,"",VLOOKUP($A428,Industry!$A$4:$AE$442,P$1,0)),"")</f>
        <v/>
      </c>
      <c r="Q428" s="1418" t="str">
        <f>IFERROR(IF(VLOOKUP($A428,Industry!$A$4:$AE$442,Q$1,0)=0,"",VLOOKUP($A428,Industry!$A$4:$AE$442,Q$1,0)),"")</f>
        <v/>
      </c>
    </row>
    <row r="429" spans="1:17" ht="15">
      <c r="A429" s="798" t="s">
        <v>2178</v>
      </c>
      <c r="B429" s="1290" t="s">
        <v>1080</v>
      </c>
      <c r="C429" s="1420" t="str">
        <f>IFERROR(IF(VLOOKUP($A429,Industry!$A$4:$AE$442,C$1,0)=0,"",VLOOKUP($A429,Industry!$A$4:$AE$442,C$1,0)),"")</f>
        <v>koe/lcxx</v>
      </c>
      <c r="D429" s="1418" t="str">
        <f>IFERROR(IF(VLOOKUP($A429,Industry!$A$4:$AE$442,D$1,0)=0,"",VLOOKUP($A429,Industry!$A$4:$AE$442,D$1,0)),"")</f>
        <v/>
      </c>
      <c r="E429" s="1418" t="str">
        <f>IFERROR(IF(VLOOKUP($A429,Industry!$A$4:$AE$442,E$1,0)=0,"",VLOOKUP($A429,Industry!$A$4:$AE$442,E$1,0)),"")</f>
        <v/>
      </c>
      <c r="F429" s="1418" t="str">
        <f>IFERROR(IF(VLOOKUP($A429,Industry!$A$4:$AE$442,F$1,0)=0,"",VLOOKUP($A429,Industry!$A$4:$AE$442,F$1,0)),"")</f>
        <v/>
      </c>
      <c r="G429" s="1418" t="str">
        <f>IFERROR(IF(VLOOKUP($A429,Industry!$A$4:$AE$442,G$1,0)=0,"",VLOOKUP($A429,Industry!$A$4:$AE$442,G$1,0)),"")</f>
        <v/>
      </c>
      <c r="H429" s="1418" t="str">
        <f>IFERROR(IF(VLOOKUP($A429,Industry!$A$4:$AE$442,H$1,0)=0,"",VLOOKUP($A429,Industry!$A$4:$AE$442,H$1,0)),"")</f>
        <v/>
      </c>
      <c r="I429" s="1418" t="str">
        <f>IFERROR(IF(VLOOKUP($A429,Industry!$A$4:$AE$442,I$1,0)=0,"",VLOOKUP($A429,Industry!$A$4:$AE$442,I$1,0)),"")</f>
        <v/>
      </c>
      <c r="J429" s="1418" t="str">
        <f>IFERROR(IF(VLOOKUP($A429,Industry!$A$4:$AE$442,J$1,0)=0,"",VLOOKUP($A429,Industry!$A$4:$AE$442,J$1,0)),"")</f>
        <v/>
      </c>
      <c r="K429" s="1418" t="str">
        <f>IFERROR(IF(VLOOKUP($A429,Industry!$A$4:$AE$442,K$1,0)=0,"",VLOOKUP($A429,Industry!$A$4:$AE$442,K$1,0)),"")</f>
        <v/>
      </c>
      <c r="L429" s="1418" t="str">
        <f>IFERROR(IF(VLOOKUP($A429,Industry!$A$4:$AE$442,L$1,0)=0,"",VLOOKUP($A429,Industry!$A$4:$AE$442,L$1,0)),"")</f>
        <v/>
      </c>
      <c r="M429" s="1418" t="str">
        <f>IFERROR(IF(VLOOKUP($A429,Industry!$A$4:$AE$442,M$1,0)=0,"",VLOOKUP($A429,Industry!$A$4:$AE$442,M$1,0)),"")</f>
        <v/>
      </c>
      <c r="N429" s="1418" t="str">
        <f>IFERROR(IF(VLOOKUP($A429,Industry!$A$4:$AE$442,N$1,0)=0,"",VLOOKUP($A429,Industry!$A$4:$AE$442,N$1,0)),"")</f>
        <v/>
      </c>
      <c r="O429" s="1418" t="str">
        <f>IFERROR(IF(VLOOKUP($A429,Industry!$A$4:$AE$442,O$1,0)=0,"",VLOOKUP($A429,Industry!$A$4:$AE$442,O$1,0)),"")</f>
        <v/>
      </c>
      <c r="P429" s="1418" t="str">
        <f>IFERROR(IF(VLOOKUP($A429,Industry!$A$4:$AE$442,P$1,0)=0,"",VLOOKUP($A429,Industry!$A$4:$AE$442,P$1,0)),"")</f>
        <v/>
      </c>
      <c r="Q429" s="1418" t="str">
        <f>IFERROR(IF(VLOOKUP($A429,Industry!$A$4:$AE$442,Q$1,0)=0,"",VLOOKUP($A429,Industry!$A$4:$AE$442,Q$1,0)),"")</f>
        <v/>
      </c>
    </row>
    <row r="430" spans="1:17" ht="14.25">
      <c r="A430" s="781" t="s">
        <v>1706</v>
      </c>
      <c r="B430" s="1290" t="s">
        <v>1080</v>
      </c>
      <c r="C430" s="1420" t="str">
        <f>IFERROR(IF(VLOOKUP($A430,Industry!$A$4:$AE$442,C$1,0)=0,"",VLOOKUP($A430,Industry!$A$4:$AE$442,C$1,0)),"")</f>
        <v>koe/lcxx</v>
      </c>
      <c r="D430" s="1418" t="str">
        <f>IFERROR(IF(VLOOKUP($A430,Industry!$A$4:$AE$442,D$1,0)=0,"",VLOOKUP($A430,Industry!$A$4:$AE$442,D$1,0)),"")</f>
        <v/>
      </c>
      <c r="E430" s="1418" t="str">
        <f>IFERROR(IF(VLOOKUP($A430,Industry!$A$4:$AE$442,E$1,0)=0,"",VLOOKUP($A430,Industry!$A$4:$AE$442,E$1,0)),"")</f>
        <v/>
      </c>
      <c r="F430" s="1418" t="str">
        <f>IFERROR(IF(VLOOKUP($A430,Industry!$A$4:$AE$442,F$1,0)=0,"",VLOOKUP($A430,Industry!$A$4:$AE$442,F$1,0)),"")</f>
        <v/>
      </c>
      <c r="G430" s="1418" t="str">
        <f>IFERROR(IF(VLOOKUP($A430,Industry!$A$4:$AE$442,G$1,0)=0,"",VLOOKUP($A430,Industry!$A$4:$AE$442,G$1,0)),"")</f>
        <v/>
      </c>
      <c r="H430" s="1418" t="str">
        <f>IFERROR(IF(VLOOKUP($A430,Industry!$A$4:$AE$442,H$1,0)=0,"",VLOOKUP($A430,Industry!$A$4:$AE$442,H$1,0)),"")</f>
        <v/>
      </c>
      <c r="I430" s="1418" t="str">
        <f>IFERROR(IF(VLOOKUP($A430,Industry!$A$4:$AE$442,I$1,0)=0,"",VLOOKUP($A430,Industry!$A$4:$AE$442,I$1,0)),"")</f>
        <v/>
      </c>
      <c r="J430" s="1418" t="str">
        <f>IFERROR(IF(VLOOKUP($A430,Industry!$A$4:$AE$442,J$1,0)=0,"",VLOOKUP($A430,Industry!$A$4:$AE$442,J$1,0)),"")</f>
        <v/>
      </c>
      <c r="K430" s="1418" t="str">
        <f>IFERROR(IF(VLOOKUP($A430,Industry!$A$4:$AE$442,K$1,0)=0,"",VLOOKUP($A430,Industry!$A$4:$AE$442,K$1,0)),"")</f>
        <v/>
      </c>
      <c r="L430" s="1418" t="str">
        <f>IFERROR(IF(VLOOKUP($A430,Industry!$A$4:$AE$442,L$1,0)=0,"",VLOOKUP($A430,Industry!$A$4:$AE$442,L$1,0)),"")</f>
        <v/>
      </c>
      <c r="M430" s="1418" t="str">
        <f>IFERROR(IF(VLOOKUP($A430,Industry!$A$4:$AE$442,M$1,0)=0,"",VLOOKUP($A430,Industry!$A$4:$AE$442,M$1,0)),"")</f>
        <v/>
      </c>
      <c r="N430" s="1418" t="str">
        <f>IFERROR(IF(VLOOKUP($A430,Industry!$A$4:$AE$442,N$1,0)=0,"",VLOOKUP($A430,Industry!$A$4:$AE$442,N$1,0)),"")</f>
        <v/>
      </c>
      <c r="O430" s="1418" t="str">
        <f>IFERROR(IF(VLOOKUP($A430,Industry!$A$4:$AE$442,O$1,0)=0,"",VLOOKUP($A430,Industry!$A$4:$AE$442,O$1,0)),"")</f>
        <v/>
      </c>
      <c r="P430" s="1418" t="str">
        <f>IFERROR(IF(VLOOKUP($A430,Industry!$A$4:$AE$442,P$1,0)=0,"",VLOOKUP($A430,Industry!$A$4:$AE$442,P$1,0)),"")</f>
        <v/>
      </c>
      <c r="Q430" s="1418" t="str">
        <f>IFERROR(IF(VLOOKUP($A430,Industry!$A$4:$AE$442,Q$1,0)=0,"",VLOOKUP($A430,Industry!$A$4:$AE$442,Q$1,0)),"")</f>
        <v/>
      </c>
    </row>
    <row r="431" spans="1:17" ht="14.25">
      <c r="A431" s="781" t="s">
        <v>1708</v>
      </c>
      <c r="B431" s="1290" t="s">
        <v>1080</v>
      </c>
      <c r="C431" s="1420" t="str">
        <f>IFERROR(IF(VLOOKUP($A431,Industry!$A$4:$AE$442,C$1,0)=0,"",VLOOKUP($A431,Industry!$A$4:$AE$442,C$1,0)),"")</f>
        <v>toe/tonne</v>
      </c>
      <c r="D431" s="1418" t="str">
        <f>IFERROR(IF(VLOOKUP($A431,Industry!$A$4:$AE$442,D$1,0)=0,"",VLOOKUP($A431,Industry!$A$4:$AE$442,D$1,0)),"")</f>
        <v/>
      </c>
      <c r="E431" s="1418" t="str">
        <f>IFERROR(IF(VLOOKUP($A431,Industry!$A$4:$AE$442,E$1,0)=0,"",VLOOKUP($A431,Industry!$A$4:$AE$442,E$1,0)),"")</f>
        <v/>
      </c>
      <c r="F431" s="1418" t="str">
        <f>IFERROR(IF(VLOOKUP($A431,Industry!$A$4:$AE$442,F$1,0)=0,"",VLOOKUP($A431,Industry!$A$4:$AE$442,F$1,0)),"")</f>
        <v/>
      </c>
      <c r="G431" s="1418" t="str">
        <f>IFERROR(IF(VLOOKUP($A431,Industry!$A$4:$AE$442,G$1,0)=0,"",VLOOKUP($A431,Industry!$A$4:$AE$442,G$1,0)),"")</f>
        <v/>
      </c>
      <c r="H431" s="1418" t="str">
        <f>IFERROR(IF(VLOOKUP($A431,Industry!$A$4:$AE$442,H$1,0)=0,"",VLOOKUP($A431,Industry!$A$4:$AE$442,H$1,0)),"")</f>
        <v/>
      </c>
      <c r="I431" s="1418" t="str">
        <f>IFERROR(IF(VLOOKUP($A431,Industry!$A$4:$AE$442,I$1,0)=0,"",VLOOKUP($A431,Industry!$A$4:$AE$442,I$1,0)),"")</f>
        <v/>
      </c>
      <c r="J431" s="1418" t="str">
        <f>IFERROR(IF(VLOOKUP($A431,Industry!$A$4:$AE$442,J$1,0)=0,"",VLOOKUP($A431,Industry!$A$4:$AE$442,J$1,0)),"")</f>
        <v/>
      </c>
      <c r="K431" s="1418" t="str">
        <f>IFERROR(IF(VLOOKUP($A431,Industry!$A$4:$AE$442,K$1,0)=0,"",VLOOKUP($A431,Industry!$A$4:$AE$442,K$1,0)),"")</f>
        <v/>
      </c>
      <c r="L431" s="1418" t="str">
        <f>IFERROR(IF(VLOOKUP($A431,Industry!$A$4:$AE$442,L$1,0)=0,"",VLOOKUP($A431,Industry!$A$4:$AE$442,L$1,0)),"")</f>
        <v/>
      </c>
      <c r="M431" s="1418" t="str">
        <f>IFERROR(IF(VLOOKUP($A431,Industry!$A$4:$AE$442,M$1,0)=0,"",VLOOKUP($A431,Industry!$A$4:$AE$442,M$1,0)),"")</f>
        <v/>
      </c>
      <c r="N431" s="1418" t="str">
        <f>IFERROR(IF(VLOOKUP($A431,Industry!$A$4:$AE$442,N$1,0)=0,"",VLOOKUP($A431,Industry!$A$4:$AE$442,N$1,0)),"")</f>
        <v/>
      </c>
      <c r="O431" s="1418" t="str">
        <f>IFERROR(IF(VLOOKUP($A431,Industry!$A$4:$AE$442,O$1,0)=0,"",VLOOKUP($A431,Industry!$A$4:$AE$442,O$1,0)),"")</f>
        <v/>
      </c>
      <c r="P431" s="1418" t="str">
        <f>IFERROR(IF(VLOOKUP($A431,Industry!$A$4:$AE$442,P$1,0)=0,"",VLOOKUP($A431,Industry!$A$4:$AE$442,P$1,0)),"")</f>
        <v/>
      </c>
      <c r="Q431" s="1418" t="str">
        <f>IFERROR(IF(VLOOKUP($A431,Industry!$A$4:$AE$442,Q$1,0)=0,"",VLOOKUP($A431,Industry!$A$4:$AE$442,Q$1,0)),"")</f>
        <v/>
      </c>
    </row>
    <row r="432" spans="1:17" ht="14.25">
      <c r="A432" s="781" t="s">
        <v>801</v>
      </c>
      <c r="B432" s="1290" t="s">
        <v>1080</v>
      </c>
      <c r="C432" s="1420" t="str">
        <f>IFERROR(IF(VLOOKUP($A432,Industry!$A$4:$AE$442,C$1,0)=0,"",VLOOKUP($A432,Industry!$A$4:$AE$442,C$1,0)),"")</f>
        <v>kWh/t</v>
      </c>
      <c r="D432" s="1418" t="str">
        <f>IFERROR(IF(VLOOKUP($A432,Industry!$A$4:$AE$442,D$1,0)=0,"",VLOOKUP($A432,Industry!$A$4:$AE$442,D$1,0)),"")</f>
        <v/>
      </c>
      <c r="E432" s="1418" t="str">
        <f>IFERROR(IF(VLOOKUP($A432,Industry!$A$4:$AE$442,E$1,0)=0,"",VLOOKUP($A432,Industry!$A$4:$AE$442,E$1,0)),"")</f>
        <v/>
      </c>
      <c r="F432" s="1418" t="str">
        <f>IFERROR(IF(VLOOKUP($A432,Industry!$A$4:$AE$442,F$1,0)=0,"",VLOOKUP($A432,Industry!$A$4:$AE$442,F$1,0)),"")</f>
        <v/>
      </c>
      <c r="G432" s="1418" t="str">
        <f>IFERROR(IF(VLOOKUP($A432,Industry!$A$4:$AE$442,G$1,0)=0,"",VLOOKUP($A432,Industry!$A$4:$AE$442,G$1,0)),"")</f>
        <v/>
      </c>
      <c r="H432" s="1418" t="str">
        <f>IFERROR(IF(VLOOKUP($A432,Industry!$A$4:$AE$442,H$1,0)=0,"",VLOOKUP($A432,Industry!$A$4:$AE$442,H$1,0)),"")</f>
        <v/>
      </c>
      <c r="I432" s="1418" t="str">
        <f>IFERROR(IF(VLOOKUP($A432,Industry!$A$4:$AE$442,I$1,0)=0,"",VLOOKUP($A432,Industry!$A$4:$AE$442,I$1,0)),"")</f>
        <v/>
      </c>
      <c r="J432" s="1418" t="str">
        <f>IFERROR(IF(VLOOKUP($A432,Industry!$A$4:$AE$442,J$1,0)=0,"",VLOOKUP($A432,Industry!$A$4:$AE$442,J$1,0)),"")</f>
        <v/>
      </c>
      <c r="K432" s="1418" t="str">
        <f>IFERROR(IF(VLOOKUP($A432,Industry!$A$4:$AE$442,K$1,0)=0,"",VLOOKUP($A432,Industry!$A$4:$AE$442,K$1,0)),"")</f>
        <v/>
      </c>
      <c r="L432" s="1418" t="str">
        <f>IFERROR(IF(VLOOKUP($A432,Industry!$A$4:$AE$442,L$1,0)=0,"",VLOOKUP($A432,Industry!$A$4:$AE$442,L$1,0)),"")</f>
        <v/>
      </c>
      <c r="M432" s="1418" t="str">
        <f>IFERROR(IF(VLOOKUP($A432,Industry!$A$4:$AE$442,M$1,0)=0,"",VLOOKUP($A432,Industry!$A$4:$AE$442,M$1,0)),"")</f>
        <v/>
      </c>
      <c r="N432" s="1418" t="str">
        <f>IFERROR(IF(VLOOKUP($A432,Industry!$A$4:$AE$442,N$1,0)=0,"",VLOOKUP($A432,Industry!$A$4:$AE$442,N$1,0)),"")</f>
        <v/>
      </c>
      <c r="O432" s="1418" t="str">
        <f>IFERROR(IF(VLOOKUP($A432,Industry!$A$4:$AE$442,O$1,0)=0,"",VLOOKUP($A432,Industry!$A$4:$AE$442,O$1,0)),"")</f>
        <v/>
      </c>
      <c r="P432" s="1418" t="str">
        <f>IFERROR(IF(VLOOKUP($A432,Industry!$A$4:$AE$442,P$1,0)=0,"",VLOOKUP($A432,Industry!$A$4:$AE$442,P$1,0)),"")</f>
        <v/>
      </c>
      <c r="Q432" s="1418" t="str">
        <f>IFERROR(IF(VLOOKUP($A432,Industry!$A$4:$AE$442,Q$1,0)=0,"",VLOOKUP($A432,Industry!$A$4:$AE$442,Q$1,0)),"")</f>
        <v/>
      </c>
    </row>
    <row r="433" spans="1:17" ht="14.25">
      <c r="A433" s="781" t="s">
        <v>1709</v>
      </c>
      <c r="B433" s="1290" t="s">
        <v>1080</v>
      </c>
      <c r="C433" s="1420" t="str">
        <f>IFERROR(IF(VLOOKUP($A433,Industry!$A$4:$AE$442,C$1,0)=0,"",VLOOKUP($A433,Industry!$A$4:$AE$442,C$1,0)),"")</f>
        <v>toe/tonne</v>
      </c>
      <c r="D433" s="1418" t="str">
        <f>IFERROR(IF(VLOOKUP($A433,Industry!$A$4:$AE$442,D$1,0)=0,"",VLOOKUP($A433,Industry!$A$4:$AE$442,D$1,0)),"")</f>
        <v/>
      </c>
      <c r="E433" s="1418" t="str">
        <f>IFERROR(IF(VLOOKUP($A433,Industry!$A$4:$AE$442,E$1,0)=0,"",VLOOKUP($A433,Industry!$A$4:$AE$442,E$1,0)),"")</f>
        <v/>
      </c>
      <c r="F433" s="1418" t="str">
        <f>IFERROR(IF(VLOOKUP($A433,Industry!$A$4:$AE$442,F$1,0)=0,"",VLOOKUP($A433,Industry!$A$4:$AE$442,F$1,0)),"")</f>
        <v/>
      </c>
      <c r="G433" s="1418" t="str">
        <f>IFERROR(IF(VLOOKUP($A433,Industry!$A$4:$AE$442,G$1,0)=0,"",VLOOKUP($A433,Industry!$A$4:$AE$442,G$1,0)),"")</f>
        <v/>
      </c>
      <c r="H433" s="1418" t="str">
        <f>IFERROR(IF(VLOOKUP($A433,Industry!$A$4:$AE$442,H$1,0)=0,"",VLOOKUP($A433,Industry!$A$4:$AE$442,H$1,0)),"")</f>
        <v/>
      </c>
      <c r="I433" s="1418" t="str">
        <f>IFERROR(IF(VLOOKUP($A433,Industry!$A$4:$AE$442,I$1,0)=0,"",VLOOKUP($A433,Industry!$A$4:$AE$442,I$1,0)),"")</f>
        <v/>
      </c>
      <c r="J433" s="1418" t="str">
        <f>IFERROR(IF(VLOOKUP($A433,Industry!$A$4:$AE$442,J$1,0)=0,"",VLOOKUP($A433,Industry!$A$4:$AE$442,J$1,0)),"")</f>
        <v/>
      </c>
      <c r="K433" s="1418" t="str">
        <f>IFERROR(IF(VLOOKUP($A433,Industry!$A$4:$AE$442,K$1,0)=0,"",VLOOKUP($A433,Industry!$A$4:$AE$442,K$1,0)),"")</f>
        <v/>
      </c>
      <c r="L433" s="1418" t="str">
        <f>IFERROR(IF(VLOOKUP($A433,Industry!$A$4:$AE$442,L$1,0)=0,"",VLOOKUP($A433,Industry!$A$4:$AE$442,L$1,0)),"")</f>
        <v/>
      </c>
      <c r="M433" s="1418" t="str">
        <f>IFERROR(IF(VLOOKUP($A433,Industry!$A$4:$AE$442,M$1,0)=0,"",VLOOKUP($A433,Industry!$A$4:$AE$442,M$1,0)),"")</f>
        <v/>
      </c>
      <c r="N433" s="1418" t="str">
        <f>IFERROR(IF(VLOOKUP($A433,Industry!$A$4:$AE$442,N$1,0)=0,"",VLOOKUP($A433,Industry!$A$4:$AE$442,N$1,0)),"")</f>
        <v/>
      </c>
      <c r="O433" s="1418" t="str">
        <f>IFERROR(IF(VLOOKUP($A433,Industry!$A$4:$AE$442,O$1,0)=0,"",VLOOKUP($A433,Industry!$A$4:$AE$442,O$1,0)),"")</f>
        <v/>
      </c>
      <c r="P433" s="1418" t="str">
        <f>IFERROR(IF(VLOOKUP($A433,Industry!$A$4:$AE$442,P$1,0)=0,"",VLOOKUP($A433,Industry!$A$4:$AE$442,P$1,0)),"")</f>
        <v/>
      </c>
      <c r="Q433" s="1418" t="str">
        <f>IFERROR(IF(VLOOKUP($A433,Industry!$A$4:$AE$442,Q$1,0)=0,"",VLOOKUP($A433,Industry!$A$4:$AE$442,Q$1,0)),"")</f>
        <v/>
      </c>
    </row>
    <row r="434" spans="1:17" ht="14.25">
      <c r="A434" s="781" t="s">
        <v>803</v>
      </c>
      <c r="B434" s="1290" t="s">
        <v>1080</v>
      </c>
      <c r="C434" s="1420" t="str">
        <f>IFERROR(IF(VLOOKUP($A434,Industry!$A$4:$AE$442,C$1,0)=0,"",VLOOKUP($A434,Industry!$A$4:$AE$442,C$1,0)),"")</f>
        <v>kWh/t</v>
      </c>
      <c r="D434" s="1418" t="str">
        <f>IFERROR(IF(VLOOKUP($A434,Industry!$A$4:$AE$442,D$1,0)=0,"",VLOOKUP($A434,Industry!$A$4:$AE$442,D$1,0)),"")</f>
        <v/>
      </c>
      <c r="E434" s="1418" t="str">
        <f>IFERROR(IF(VLOOKUP($A434,Industry!$A$4:$AE$442,E$1,0)=0,"",VLOOKUP($A434,Industry!$A$4:$AE$442,E$1,0)),"")</f>
        <v/>
      </c>
      <c r="F434" s="1418" t="str">
        <f>IFERROR(IF(VLOOKUP($A434,Industry!$A$4:$AE$442,F$1,0)=0,"",VLOOKUP($A434,Industry!$A$4:$AE$442,F$1,0)),"")</f>
        <v/>
      </c>
      <c r="G434" s="1418" t="str">
        <f>IFERROR(IF(VLOOKUP($A434,Industry!$A$4:$AE$442,G$1,0)=0,"",VLOOKUP($A434,Industry!$A$4:$AE$442,G$1,0)),"")</f>
        <v/>
      </c>
      <c r="H434" s="1418" t="str">
        <f>IFERROR(IF(VLOOKUP($A434,Industry!$A$4:$AE$442,H$1,0)=0,"",VLOOKUP($A434,Industry!$A$4:$AE$442,H$1,0)),"")</f>
        <v/>
      </c>
      <c r="I434" s="1418" t="str">
        <f>IFERROR(IF(VLOOKUP($A434,Industry!$A$4:$AE$442,I$1,0)=0,"",VLOOKUP($A434,Industry!$A$4:$AE$442,I$1,0)),"")</f>
        <v/>
      </c>
      <c r="J434" s="1418" t="str">
        <f>IFERROR(IF(VLOOKUP($A434,Industry!$A$4:$AE$442,J$1,0)=0,"",VLOOKUP($A434,Industry!$A$4:$AE$442,J$1,0)),"")</f>
        <v/>
      </c>
      <c r="K434" s="1418" t="str">
        <f>IFERROR(IF(VLOOKUP($A434,Industry!$A$4:$AE$442,K$1,0)=0,"",VLOOKUP($A434,Industry!$A$4:$AE$442,K$1,0)),"")</f>
        <v/>
      </c>
      <c r="L434" s="1418" t="str">
        <f>IFERROR(IF(VLOOKUP($A434,Industry!$A$4:$AE$442,L$1,0)=0,"",VLOOKUP($A434,Industry!$A$4:$AE$442,L$1,0)),"")</f>
        <v/>
      </c>
      <c r="M434" s="1418" t="str">
        <f>IFERROR(IF(VLOOKUP($A434,Industry!$A$4:$AE$442,M$1,0)=0,"",VLOOKUP($A434,Industry!$A$4:$AE$442,M$1,0)),"")</f>
        <v/>
      </c>
      <c r="N434" s="1418" t="str">
        <f>IFERROR(IF(VLOOKUP($A434,Industry!$A$4:$AE$442,N$1,0)=0,"",VLOOKUP($A434,Industry!$A$4:$AE$442,N$1,0)),"")</f>
        <v/>
      </c>
      <c r="O434" s="1418" t="str">
        <f>IFERROR(IF(VLOOKUP($A434,Industry!$A$4:$AE$442,O$1,0)=0,"",VLOOKUP($A434,Industry!$A$4:$AE$442,O$1,0)),"")</f>
        <v/>
      </c>
      <c r="P434" s="1418" t="str">
        <f>IFERROR(IF(VLOOKUP($A434,Industry!$A$4:$AE$442,P$1,0)=0,"",VLOOKUP($A434,Industry!$A$4:$AE$442,P$1,0)),"")</f>
        <v/>
      </c>
      <c r="Q434" s="1418" t="str">
        <f>IFERROR(IF(VLOOKUP($A434,Industry!$A$4:$AE$442,Q$1,0)=0,"",VLOOKUP($A434,Industry!$A$4:$AE$442,Q$1,0)),"")</f>
        <v/>
      </c>
    </row>
    <row r="435" spans="1:17" ht="14.25">
      <c r="A435" s="781" t="s">
        <v>805</v>
      </c>
      <c r="B435" s="1290" t="s">
        <v>1080</v>
      </c>
      <c r="C435" s="1420" t="str">
        <f>IFERROR(IF(VLOOKUP($A435,Industry!$A$4:$AE$442,C$1,0)=0,"",VLOOKUP($A435,Industry!$A$4:$AE$442,C$1,0)),"")</f>
        <v>toe/tonne</v>
      </c>
      <c r="D435" s="1418" t="str">
        <f>IFERROR(IF(VLOOKUP($A435,Industry!$A$4:$AE$442,D$1,0)=0,"",VLOOKUP($A435,Industry!$A$4:$AE$442,D$1,0)),"")</f>
        <v/>
      </c>
      <c r="E435" s="1418" t="str">
        <f>IFERROR(IF(VLOOKUP($A435,Industry!$A$4:$AE$442,E$1,0)=0,"",VLOOKUP($A435,Industry!$A$4:$AE$442,E$1,0)),"")</f>
        <v/>
      </c>
      <c r="F435" s="1418" t="str">
        <f>IFERROR(IF(VLOOKUP($A435,Industry!$A$4:$AE$442,F$1,0)=0,"",VLOOKUP($A435,Industry!$A$4:$AE$442,F$1,0)),"")</f>
        <v/>
      </c>
      <c r="G435" s="1418" t="str">
        <f>IFERROR(IF(VLOOKUP($A435,Industry!$A$4:$AE$442,G$1,0)=0,"",VLOOKUP($A435,Industry!$A$4:$AE$442,G$1,0)),"")</f>
        <v/>
      </c>
      <c r="H435" s="1418" t="str">
        <f>IFERROR(IF(VLOOKUP($A435,Industry!$A$4:$AE$442,H$1,0)=0,"",VLOOKUP($A435,Industry!$A$4:$AE$442,H$1,0)),"")</f>
        <v/>
      </c>
      <c r="I435" s="1418" t="str">
        <f>IFERROR(IF(VLOOKUP($A435,Industry!$A$4:$AE$442,I$1,0)=0,"",VLOOKUP($A435,Industry!$A$4:$AE$442,I$1,0)),"")</f>
        <v/>
      </c>
      <c r="J435" s="1418" t="str">
        <f>IFERROR(IF(VLOOKUP($A435,Industry!$A$4:$AE$442,J$1,0)=0,"",VLOOKUP($A435,Industry!$A$4:$AE$442,J$1,0)),"")</f>
        <v/>
      </c>
      <c r="K435" s="1418" t="str">
        <f>IFERROR(IF(VLOOKUP($A435,Industry!$A$4:$AE$442,K$1,0)=0,"",VLOOKUP($A435,Industry!$A$4:$AE$442,K$1,0)),"")</f>
        <v/>
      </c>
      <c r="L435" s="1418" t="str">
        <f>IFERROR(IF(VLOOKUP($A435,Industry!$A$4:$AE$442,L$1,0)=0,"",VLOOKUP($A435,Industry!$A$4:$AE$442,L$1,0)),"")</f>
        <v/>
      </c>
      <c r="M435" s="1418" t="str">
        <f>IFERROR(IF(VLOOKUP($A435,Industry!$A$4:$AE$442,M$1,0)=0,"",VLOOKUP($A435,Industry!$A$4:$AE$442,M$1,0)),"")</f>
        <v/>
      </c>
      <c r="N435" s="1418" t="str">
        <f>IFERROR(IF(VLOOKUP($A435,Industry!$A$4:$AE$442,N$1,0)=0,"",VLOOKUP($A435,Industry!$A$4:$AE$442,N$1,0)),"")</f>
        <v/>
      </c>
      <c r="O435" s="1418" t="str">
        <f>IFERROR(IF(VLOOKUP($A435,Industry!$A$4:$AE$442,O$1,0)=0,"",VLOOKUP($A435,Industry!$A$4:$AE$442,O$1,0)),"")</f>
        <v/>
      </c>
      <c r="P435" s="1418" t="str">
        <f>IFERROR(IF(VLOOKUP($A435,Industry!$A$4:$AE$442,P$1,0)=0,"",VLOOKUP($A435,Industry!$A$4:$AE$442,P$1,0)),"")</f>
        <v/>
      </c>
      <c r="Q435" s="1418" t="str">
        <f>IFERROR(IF(VLOOKUP($A435,Industry!$A$4:$AE$442,Q$1,0)=0,"",VLOOKUP($A435,Industry!$A$4:$AE$442,Q$1,0)),"")</f>
        <v/>
      </c>
    </row>
    <row r="436" spans="1:17" ht="14.25">
      <c r="A436" s="781" t="s">
        <v>1710</v>
      </c>
      <c r="B436" s="1290" t="s">
        <v>1080</v>
      </c>
      <c r="C436" s="1420" t="str">
        <f>IFERROR(IF(VLOOKUP($A436,Industry!$A$4:$AE$442,C$1,0)=0,"",VLOOKUP($A436,Industry!$A$4:$AE$442,C$1,0)),"")</f>
        <v>toe/tonne</v>
      </c>
      <c r="D436" s="1418" t="str">
        <f>IFERROR(IF(VLOOKUP($A436,Industry!$A$4:$AE$442,D$1,0)=0,"",VLOOKUP($A436,Industry!$A$4:$AE$442,D$1,0)),"")</f>
        <v/>
      </c>
      <c r="E436" s="1418" t="str">
        <f>IFERROR(IF(VLOOKUP($A436,Industry!$A$4:$AE$442,E$1,0)=0,"",VLOOKUP($A436,Industry!$A$4:$AE$442,E$1,0)),"")</f>
        <v/>
      </c>
      <c r="F436" s="1418" t="str">
        <f>IFERROR(IF(VLOOKUP($A436,Industry!$A$4:$AE$442,F$1,0)=0,"",VLOOKUP($A436,Industry!$A$4:$AE$442,F$1,0)),"")</f>
        <v/>
      </c>
      <c r="G436" s="1418" t="str">
        <f>IFERROR(IF(VLOOKUP($A436,Industry!$A$4:$AE$442,G$1,0)=0,"",VLOOKUP($A436,Industry!$A$4:$AE$442,G$1,0)),"")</f>
        <v/>
      </c>
      <c r="H436" s="1418" t="str">
        <f>IFERROR(IF(VLOOKUP($A436,Industry!$A$4:$AE$442,H$1,0)=0,"",VLOOKUP($A436,Industry!$A$4:$AE$442,H$1,0)),"")</f>
        <v/>
      </c>
      <c r="I436" s="1418" t="str">
        <f>IFERROR(IF(VLOOKUP($A436,Industry!$A$4:$AE$442,I$1,0)=0,"",VLOOKUP($A436,Industry!$A$4:$AE$442,I$1,0)),"")</f>
        <v/>
      </c>
      <c r="J436" s="1418" t="str">
        <f>IFERROR(IF(VLOOKUP($A436,Industry!$A$4:$AE$442,J$1,0)=0,"",VLOOKUP($A436,Industry!$A$4:$AE$442,J$1,0)),"")</f>
        <v/>
      </c>
      <c r="K436" s="1418" t="str">
        <f>IFERROR(IF(VLOOKUP($A436,Industry!$A$4:$AE$442,K$1,0)=0,"",VLOOKUP($A436,Industry!$A$4:$AE$442,K$1,0)),"")</f>
        <v/>
      </c>
      <c r="L436" s="1418" t="str">
        <f>IFERROR(IF(VLOOKUP($A436,Industry!$A$4:$AE$442,L$1,0)=0,"",VLOOKUP($A436,Industry!$A$4:$AE$442,L$1,0)),"")</f>
        <v/>
      </c>
      <c r="M436" s="1418" t="str">
        <f>IFERROR(IF(VLOOKUP($A436,Industry!$A$4:$AE$442,M$1,0)=0,"",VLOOKUP($A436,Industry!$A$4:$AE$442,M$1,0)),"")</f>
        <v/>
      </c>
      <c r="N436" s="1418" t="str">
        <f>IFERROR(IF(VLOOKUP($A436,Industry!$A$4:$AE$442,N$1,0)=0,"",VLOOKUP($A436,Industry!$A$4:$AE$442,N$1,0)),"")</f>
        <v/>
      </c>
      <c r="O436" s="1418" t="str">
        <f>IFERROR(IF(VLOOKUP($A436,Industry!$A$4:$AE$442,O$1,0)=0,"",VLOOKUP($A436,Industry!$A$4:$AE$442,O$1,0)),"")</f>
        <v/>
      </c>
      <c r="P436" s="1418" t="str">
        <f>IFERROR(IF(VLOOKUP($A436,Industry!$A$4:$AE$442,P$1,0)=0,"",VLOOKUP($A436,Industry!$A$4:$AE$442,P$1,0)),"")</f>
        <v/>
      </c>
      <c r="Q436" s="1418" t="str">
        <f>IFERROR(IF(VLOOKUP($A436,Industry!$A$4:$AE$442,Q$1,0)=0,"",VLOOKUP($A436,Industry!$A$4:$AE$442,Q$1,0)),"")</f>
        <v/>
      </c>
    </row>
    <row r="437" spans="1:17" ht="14.25">
      <c r="A437" s="781" t="s">
        <v>1286</v>
      </c>
      <c r="B437" s="1290" t="s">
        <v>1080</v>
      </c>
      <c r="C437" s="1420" t="str">
        <f>IFERROR(IF(VLOOKUP($A437,Industry!$A$4:$AE$442,C$1,0)=0,"",VLOOKUP($A437,Industry!$A$4:$AE$442,C$1,0)),"")</f>
        <v>toe/tonne</v>
      </c>
      <c r="D437" s="1418" t="str">
        <f>IFERROR(IF(VLOOKUP($A437,Industry!$A$4:$AE$442,D$1,0)=0,"",VLOOKUP($A437,Industry!$A$4:$AE$442,D$1,0)),"")</f>
        <v/>
      </c>
      <c r="E437" s="1418" t="str">
        <f>IFERROR(IF(VLOOKUP($A437,Industry!$A$4:$AE$442,E$1,0)=0,"",VLOOKUP($A437,Industry!$A$4:$AE$442,E$1,0)),"")</f>
        <v/>
      </c>
      <c r="F437" s="1418" t="str">
        <f>IFERROR(IF(VLOOKUP($A437,Industry!$A$4:$AE$442,F$1,0)=0,"",VLOOKUP($A437,Industry!$A$4:$AE$442,F$1,0)),"")</f>
        <v/>
      </c>
      <c r="G437" s="1418" t="str">
        <f>IFERROR(IF(VLOOKUP($A437,Industry!$A$4:$AE$442,G$1,0)=0,"",VLOOKUP($A437,Industry!$A$4:$AE$442,G$1,0)),"")</f>
        <v/>
      </c>
      <c r="H437" s="1418" t="str">
        <f>IFERROR(IF(VLOOKUP($A437,Industry!$A$4:$AE$442,H$1,0)=0,"",VLOOKUP($A437,Industry!$A$4:$AE$442,H$1,0)),"")</f>
        <v/>
      </c>
      <c r="I437" s="1418" t="str">
        <f>IFERROR(IF(VLOOKUP($A437,Industry!$A$4:$AE$442,I$1,0)=0,"",VLOOKUP($A437,Industry!$A$4:$AE$442,I$1,0)),"")</f>
        <v/>
      </c>
      <c r="J437" s="1418" t="str">
        <f>IFERROR(IF(VLOOKUP($A437,Industry!$A$4:$AE$442,J$1,0)=0,"",VLOOKUP($A437,Industry!$A$4:$AE$442,J$1,0)),"")</f>
        <v/>
      </c>
      <c r="K437" s="1418" t="str">
        <f>IFERROR(IF(VLOOKUP($A437,Industry!$A$4:$AE$442,K$1,0)=0,"",VLOOKUP($A437,Industry!$A$4:$AE$442,K$1,0)),"")</f>
        <v/>
      </c>
      <c r="L437" s="1418" t="str">
        <f>IFERROR(IF(VLOOKUP($A437,Industry!$A$4:$AE$442,L$1,0)=0,"",VLOOKUP($A437,Industry!$A$4:$AE$442,L$1,0)),"")</f>
        <v/>
      </c>
      <c r="M437" s="1418" t="str">
        <f>IFERROR(IF(VLOOKUP($A437,Industry!$A$4:$AE$442,M$1,0)=0,"",VLOOKUP($A437,Industry!$A$4:$AE$442,M$1,0)),"")</f>
        <v/>
      </c>
      <c r="N437" s="1418" t="str">
        <f>IFERROR(IF(VLOOKUP($A437,Industry!$A$4:$AE$442,N$1,0)=0,"",VLOOKUP($A437,Industry!$A$4:$AE$442,N$1,0)),"")</f>
        <v/>
      </c>
      <c r="O437" s="1418" t="str">
        <f>IFERROR(IF(VLOOKUP($A437,Industry!$A$4:$AE$442,O$1,0)=0,"",VLOOKUP($A437,Industry!$A$4:$AE$442,O$1,0)),"")</f>
        <v/>
      </c>
      <c r="P437" s="1418" t="str">
        <f>IFERROR(IF(VLOOKUP($A437,Industry!$A$4:$AE$442,P$1,0)=0,"",VLOOKUP($A437,Industry!$A$4:$AE$442,P$1,0)),"")</f>
        <v/>
      </c>
      <c r="Q437" s="1418" t="str">
        <f>IFERROR(IF(VLOOKUP($A437,Industry!$A$4:$AE$442,Q$1,0)=0,"",VLOOKUP($A437,Industry!$A$4:$AE$442,Q$1,0)),"")</f>
        <v/>
      </c>
    </row>
    <row r="438" spans="1:17" ht="14.25">
      <c r="A438" s="781" t="s">
        <v>1287</v>
      </c>
      <c r="B438" s="1290" t="s">
        <v>1080</v>
      </c>
      <c r="C438" s="1420" t="str">
        <f>IFERROR(IF(VLOOKUP($A438,Industry!$A$4:$AE$442,C$1,0)=0,"",VLOOKUP($A438,Industry!$A$4:$AE$442,C$1,0)),"")</f>
        <v>toe/tonne</v>
      </c>
      <c r="D438" s="1418" t="str">
        <f>IFERROR(IF(VLOOKUP($A438,Industry!$A$4:$AE$442,D$1,0)=0,"",VLOOKUP($A438,Industry!$A$4:$AE$442,D$1,0)),"")</f>
        <v/>
      </c>
      <c r="E438" s="1418" t="str">
        <f>IFERROR(IF(VLOOKUP($A438,Industry!$A$4:$AE$442,E$1,0)=0,"",VLOOKUP($A438,Industry!$A$4:$AE$442,E$1,0)),"")</f>
        <v/>
      </c>
      <c r="F438" s="1418" t="str">
        <f>IFERROR(IF(VLOOKUP($A438,Industry!$A$4:$AE$442,F$1,0)=0,"",VLOOKUP($A438,Industry!$A$4:$AE$442,F$1,0)),"")</f>
        <v/>
      </c>
      <c r="G438" s="1418" t="str">
        <f>IFERROR(IF(VLOOKUP($A438,Industry!$A$4:$AE$442,G$1,0)=0,"",VLOOKUP($A438,Industry!$A$4:$AE$442,G$1,0)),"")</f>
        <v/>
      </c>
      <c r="H438" s="1418" t="str">
        <f>IFERROR(IF(VLOOKUP($A438,Industry!$A$4:$AE$442,H$1,0)=0,"",VLOOKUP($A438,Industry!$A$4:$AE$442,H$1,0)),"")</f>
        <v/>
      </c>
      <c r="I438" s="1418" t="str">
        <f>IFERROR(IF(VLOOKUP($A438,Industry!$A$4:$AE$442,I$1,0)=0,"",VLOOKUP($A438,Industry!$A$4:$AE$442,I$1,0)),"")</f>
        <v/>
      </c>
      <c r="J438" s="1418" t="str">
        <f>IFERROR(IF(VLOOKUP($A438,Industry!$A$4:$AE$442,J$1,0)=0,"",VLOOKUP($A438,Industry!$A$4:$AE$442,J$1,0)),"")</f>
        <v/>
      </c>
      <c r="K438" s="1418" t="str">
        <f>IFERROR(IF(VLOOKUP($A438,Industry!$A$4:$AE$442,K$1,0)=0,"",VLOOKUP($A438,Industry!$A$4:$AE$442,K$1,0)),"")</f>
        <v/>
      </c>
      <c r="L438" s="1418" t="str">
        <f>IFERROR(IF(VLOOKUP($A438,Industry!$A$4:$AE$442,L$1,0)=0,"",VLOOKUP($A438,Industry!$A$4:$AE$442,L$1,0)),"")</f>
        <v/>
      </c>
      <c r="M438" s="1418" t="str">
        <f>IFERROR(IF(VLOOKUP($A438,Industry!$A$4:$AE$442,M$1,0)=0,"",VLOOKUP($A438,Industry!$A$4:$AE$442,M$1,0)),"")</f>
        <v/>
      </c>
      <c r="N438" s="1418" t="str">
        <f>IFERROR(IF(VLOOKUP($A438,Industry!$A$4:$AE$442,N$1,0)=0,"",VLOOKUP($A438,Industry!$A$4:$AE$442,N$1,0)),"")</f>
        <v/>
      </c>
      <c r="O438" s="1418" t="str">
        <f>IFERROR(IF(VLOOKUP($A438,Industry!$A$4:$AE$442,O$1,0)=0,"",VLOOKUP($A438,Industry!$A$4:$AE$442,O$1,0)),"")</f>
        <v/>
      </c>
      <c r="P438" s="1418" t="str">
        <f>IFERROR(IF(VLOOKUP($A438,Industry!$A$4:$AE$442,P$1,0)=0,"",VLOOKUP($A438,Industry!$A$4:$AE$442,P$1,0)),"")</f>
        <v/>
      </c>
      <c r="Q438" s="1418" t="str">
        <f>IFERROR(IF(VLOOKUP($A438,Industry!$A$4:$AE$442,Q$1,0)=0,"",VLOOKUP($A438,Industry!$A$4:$AE$442,Q$1,0)),"")</f>
        <v/>
      </c>
    </row>
    <row r="439" spans="1:17" ht="14.25">
      <c r="A439" s="781" t="s">
        <v>1288</v>
      </c>
      <c r="B439" s="1290" t="s">
        <v>1080</v>
      </c>
      <c r="C439" s="1420" t="str">
        <f>IFERROR(IF(VLOOKUP($A439,Industry!$A$4:$AE$442,C$1,0)=0,"",VLOOKUP($A439,Industry!$A$4:$AE$442,C$1,0)),"")</f>
        <v>toe/tonne</v>
      </c>
      <c r="D439" s="1418" t="str">
        <f>IFERROR(IF(VLOOKUP($A439,Industry!$A$4:$AE$442,D$1,0)=0,"",VLOOKUP($A439,Industry!$A$4:$AE$442,D$1,0)),"")</f>
        <v/>
      </c>
      <c r="E439" s="1418" t="str">
        <f>IFERROR(IF(VLOOKUP($A439,Industry!$A$4:$AE$442,E$1,0)=0,"",VLOOKUP($A439,Industry!$A$4:$AE$442,E$1,0)),"")</f>
        <v/>
      </c>
      <c r="F439" s="1418" t="str">
        <f>IFERROR(IF(VLOOKUP($A439,Industry!$A$4:$AE$442,F$1,0)=0,"",VLOOKUP($A439,Industry!$A$4:$AE$442,F$1,0)),"")</f>
        <v/>
      </c>
      <c r="G439" s="1418" t="str">
        <f>IFERROR(IF(VLOOKUP($A439,Industry!$A$4:$AE$442,G$1,0)=0,"",VLOOKUP($A439,Industry!$A$4:$AE$442,G$1,0)),"")</f>
        <v/>
      </c>
      <c r="H439" s="1418" t="str">
        <f>IFERROR(IF(VLOOKUP($A439,Industry!$A$4:$AE$442,H$1,0)=0,"",VLOOKUP($A439,Industry!$A$4:$AE$442,H$1,0)),"")</f>
        <v/>
      </c>
      <c r="I439" s="1418" t="str">
        <f>IFERROR(IF(VLOOKUP($A439,Industry!$A$4:$AE$442,I$1,0)=0,"",VLOOKUP($A439,Industry!$A$4:$AE$442,I$1,0)),"")</f>
        <v/>
      </c>
      <c r="J439" s="1418" t="str">
        <f>IFERROR(IF(VLOOKUP($A439,Industry!$A$4:$AE$442,J$1,0)=0,"",VLOOKUP($A439,Industry!$A$4:$AE$442,J$1,0)),"")</f>
        <v/>
      </c>
      <c r="K439" s="1418" t="str">
        <f>IFERROR(IF(VLOOKUP($A439,Industry!$A$4:$AE$442,K$1,0)=0,"",VLOOKUP($A439,Industry!$A$4:$AE$442,K$1,0)),"")</f>
        <v/>
      </c>
      <c r="L439" s="1418" t="str">
        <f>IFERROR(IF(VLOOKUP($A439,Industry!$A$4:$AE$442,L$1,0)=0,"",VLOOKUP($A439,Industry!$A$4:$AE$442,L$1,0)),"")</f>
        <v/>
      </c>
      <c r="M439" s="1418" t="str">
        <f>IFERROR(IF(VLOOKUP($A439,Industry!$A$4:$AE$442,M$1,0)=0,"",VLOOKUP($A439,Industry!$A$4:$AE$442,M$1,0)),"")</f>
        <v/>
      </c>
      <c r="N439" s="1418" t="str">
        <f>IFERROR(IF(VLOOKUP($A439,Industry!$A$4:$AE$442,N$1,0)=0,"",VLOOKUP($A439,Industry!$A$4:$AE$442,N$1,0)),"")</f>
        <v/>
      </c>
      <c r="O439" s="1418" t="str">
        <f>IFERROR(IF(VLOOKUP($A439,Industry!$A$4:$AE$442,O$1,0)=0,"",VLOOKUP($A439,Industry!$A$4:$AE$442,O$1,0)),"")</f>
        <v/>
      </c>
      <c r="P439" s="1418" t="str">
        <f>IFERROR(IF(VLOOKUP($A439,Industry!$A$4:$AE$442,P$1,0)=0,"",VLOOKUP($A439,Industry!$A$4:$AE$442,P$1,0)),"")</f>
        <v/>
      </c>
      <c r="Q439" s="1418" t="str">
        <f>IFERROR(IF(VLOOKUP($A439,Industry!$A$4:$AE$442,Q$1,0)=0,"",VLOOKUP($A439,Industry!$A$4:$AE$442,Q$1,0)),"")</f>
        <v/>
      </c>
    </row>
    <row r="440" spans="1:17" ht="14.25">
      <c r="A440" s="781" t="s">
        <v>1289</v>
      </c>
      <c r="B440" s="1290" t="s">
        <v>1080</v>
      </c>
      <c r="C440" s="1420" t="str">
        <f>IFERROR(IF(VLOOKUP($A440,Industry!$A$4:$AE$442,C$1,0)=0,"",VLOOKUP($A440,Industry!$A$4:$AE$442,C$1,0)),"")</f>
        <v>toe/tonne</v>
      </c>
      <c r="D440" s="1418" t="str">
        <f>IFERROR(IF(VLOOKUP($A440,Industry!$A$4:$AE$442,D$1,0)=0,"",VLOOKUP($A440,Industry!$A$4:$AE$442,D$1,0)),"")</f>
        <v/>
      </c>
      <c r="E440" s="1418" t="str">
        <f>IFERROR(IF(VLOOKUP($A440,Industry!$A$4:$AE$442,E$1,0)=0,"",VLOOKUP($A440,Industry!$A$4:$AE$442,E$1,0)),"")</f>
        <v/>
      </c>
      <c r="F440" s="1418" t="str">
        <f>IFERROR(IF(VLOOKUP($A440,Industry!$A$4:$AE$442,F$1,0)=0,"",VLOOKUP($A440,Industry!$A$4:$AE$442,F$1,0)),"")</f>
        <v/>
      </c>
      <c r="G440" s="1418" t="str">
        <f>IFERROR(IF(VLOOKUP($A440,Industry!$A$4:$AE$442,G$1,0)=0,"",VLOOKUP($A440,Industry!$A$4:$AE$442,G$1,0)),"")</f>
        <v/>
      </c>
      <c r="H440" s="1418" t="str">
        <f>IFERROR(IF(VLOOKUP($A440,Industry!$A$4:$AE$442,H$1,0)=0,"",VLOOKUP($A440,Industry!$A$4:$AE$442,H$1,0)),"")</f>
        <v/>
      </c>
      <c r="I440" s="1418" t="str">
        <f>IFERROR(IF(VLOOKUP($A440,Industry!$A$4:$AE$442,I$1,0)=0,"",VLOOKUP($A440,Industry!$A$4:$AE$442,I$1,0)),"")</f>
        <v/>
      </c>
      <c r="J440" s="1418" t="str">
        <f>IFERROR(IF(VLOOKUP($A440,Industry!$A$4:$AE$442,J$1,0)=0,"",VLOOKUP($A440,Industry!$A$4:$AE$442,J$1,0)),"")</f>
        <v/>
      </c>
      <c r="K440" s="1418" t="str">
        <f>IFERROR(IF(VLOOKUP($A440,Industry!$A$4:$AE$442,K$1,0)=0,"",VLOOKUP($A440,Industry!$A$4:$AE$442,K$1,0)),"")</f>
        <v/>
      </c>
      <c r="L440" s="1418" t="str">
        <f>IFERROR(IF(VLOOKUP($A440,Industry!$A$4:$AE$442,L$1,0)=0,"",VLOOKUP($A440,Industry!$A$4:$AE$442,L$1,0)),"")</f>
        <v/>
      </c>
      <c r="M440" s="1418" t="str">
        <f>IFERROR(IF(VLOOKUP($A440,Industry!$A$4:$AE$442,M$1,0)=0,"",VLOOKUP($A440,Industry!$A$4:$AE$442,M$1,0)),"")</f>
        <v/>
      </c>
      <c r="N440" s="1418" t="str">
        <f>IFERROR(IF(VLOOKUP($A440,Industry!$A$4:$AE$442,N$1,0)=0,"",VLOOKUP($A440,Industry!$A$4:$AE$442,N$1,0)),"")</f>
        <v/>
      </c>
      <c r="O440" s="1418" t="str">
        <f>IFERROR(IF(VLOOKUP($A440,Industry!$A$4:$AE$442,O$1,0)=0,"",VLOOKUP($A440,Industry!$A$4:$AE$442,O$1,0)),"")</f>
        <v/>
      </c>
      <c r="P440" s="1418" t="str">
        <f>IFERROR(IF(VLOOKUP($A440,Industry!$A$4:$AE$442,P$1,0)=0,"",VLOOKUP($A440,Industry!$A$4:$AE$442,P$1,0)),"")</f>
        <v/>
      </c>
      <c r="Q440" s="1418" t="str">
        <f>IFERROR(IF(VLOOKUP($A440,Industry!$A$4:$AE$442,Q$1,0)=0,"",VLOOKUP($A440,Industry!$A$4:$AE$442,Q$1,0)),"")</f>
        <v/>
      </c>
    </row>
    <row r="441" spans="1:17" ht="14.25">
      <c r="A441" s="781" t="s">
        <v>1290</v>
      </c>
      <c r="B441" s="1290" t="s">
        <v>1080</v>
      </c>
      <c r="C441" s="1420" t="str">
        <f>IFERROR(IF(VLOOKUP($A441,Industry!$A$4:$AE$442,C$1,0)=0,"",VLOOKUP($A441,Industry!$A$4:$AE$442,C$1,0)),"")</f>
        <v>toe/tonne</v>
      </c>
      <c r="D441" s="1418" t="str">
        <f>IFERROR(IF(VLOOKUP($A441,Industry!$A$4:$AE$442,D$1,0)=0,"",VLOOKUP($A441,Industry!$A$4:$AE$442,D$1,0)),"")</f>
        <v/>
      </c>
      <c r="E441" s="1418" t="str">
        <f>IFERROR(IF(VLOOKUP($A441,Industry!$A$4:$AE$442,E$1,0)=0,"",VLOOKUP($A441,Industry!$A$4:$AE$442,E$1,0)),"")</f>
        <v/>
      </c>
      <c r="F441" s="1418" t="str">
        <f>IFERROR(IF(VLOOKUP($A441,Industry!$A$4:$AE$442,F$1,0)=0,"",VLOOKUP($A441,Industry!$A$4:$AE$442,F$1,0)),"")</f>
        <v/>
      </c>
      <c r="G441" s="1418" t="str">
        <f>IFERROR(IF(VLOOKUP($A441,Industry!$A$4:$AE$442,G$1,0)=0,"",VLOOKUP($A441,Industry!$A$4:$AE$442,G$1,0)),"")</f>
        <v/>
      </c>
      <c r="H441" s="1418" t="str">
        <f>IFERROR(IF(VLOOKUP($A441,Industry!$A$4:$AE$442,H$1,0)=0,"",VLOOKUP($A441,Industry!$A$4:$AE$442,H$1,0)),"")</f>
        <v/>
      </c>
      <c r="I441" s="1418" t="str">
        <f>IFERROR(IF(VLOOKUP($A441,Industry!$A$4:$AE$442,I$1,0)=0,"",VLOOKUP($A441,Industry!$A$4:$AE$442,I$1,0)),"")</f>
        <v/>
      </c>
      <c r="J441" s="1418" t="str">
        <f>IFERROR(IF(VLOOKUP($A441,Industry!$A$4:$AE$442,J$1,0)=0,"",VLOOKUP($A441,Industry!$A$4:$AE$442,J$1,0)),"")</f>
        <v/>
      </c>
      <c r="K441" s="1418" t="str">
        <f>IFERROR(IF(VLOOKUP($A441,Industry!$A$4:$AE$442,K$1,0)=0,"",VLOOKUP($A441,Industry!$A$4:$AE$442,K$1,0)),"")</f>
        <v/>
      </c>
      <c r="L441" s="1418" t="str">
        <f>IFERROR(IF(VLOOKUP($A441,Industry!$A$4:$AE$442,L$1,0)=0,"",VLOOKUP($A441,Industry!$A$4:$AE$442,L$1,0)),"")</f>
        <v/>
      </c>
      <c r="M441" s="1418" t="str">
        <f>IFERROR(IF(VLOOKUP($A441,Industry!$A$4:$AE$442,M$1,0)=0,"",VLOOKUP($A441,Industry!$A$4:$AE$442,M$1,0)),"")</f>
        <v/>
      </c>
      <c r="N441" s="1418" t="str">
        <f>IFERROR(IF(VLOOKUP($A441,Industry!$A$4:$AE$442,N$1,0)=0,"",VLOOKUP($A441,Industry!$A$4:$AE$442,N$1,0)),"")</f>
        <v/>
      </c>
      <c r="O441" s="1418" t="str">
        <f>IFERROR(IF(VLOOKUP($A441,Industry!$A$4:$AE$442,O$1,0)=0,"",VLOOKUP($A441,Industry!$A$4:$AE$442,O$1,0)),"")</f>
        <v/>
      </c>
      <c r="P441" s="1418" t="str">
        <f>IFERROR(IF(VLOOKUP($A441,Industry!$A$4:$AE$442,P$1,0)=0,"",VLOOKUP($A441,Industry!$A$4:$AE$442,P$1,0)),"")</f>
        <v/>
      </c>
      <c r="Q441" s="1418" t="str">
        <f>IFERROR(IF(VLOOKUP($A441,Industry!$A$4:$AE$442,Q$1,0)=0,"",VLOOKUP($A441,Industry!$A$4:$AE$442,Q$1,0)),"")</f>
        <v/>
      </c>
    </row>
    <row r="442" spans="1:17" ht="14.25">
      <c r="A442" s="781" t="s">
        <v>1291</v>
      </c>
      <c r="B442" s="1290" t="s">
        <v>1080</v>
      </c>
      <c r="C442" s="1420" t="str">
        <f>IFERROR(IF(VLOOKUP($A442,Industry!$A$4:$AE$442,C$1,0)=0,"",VLOOKUP($A442,Industry!$A$4:$AE$442,C$1,0)),"")</f>
        <v>toe/tonne</v>
      </c>
      <c r="D442" s="1418" t="str">
        <f>IFERROR(IF(VLOOKUP($A442,Industry!$A$4:$AE$442,D$1,0)=0,"",VLOOKUP($A442,Industry!$A$4:$AE$442,D$1,0)),"")</f>
        <v/>
      </c>
      <c r="E442" s="1418" t="str">
        <f>IFERROR(IF(VLOOKUP($A442,Industry!$A$4:$AE$442,E$1,0)=0,"",VLOOKUP($A442,Industry!$A$4:$AE$442,E$1,0)),"")</f>
        <v/>
      </c>
      <c r="F442" s="1418" t="str">
        <f>IFERROR(IF(VLOOKUP($A442,Industry!$A$4:$AE$442,F$1,0)=0,"",VLOOKUP($A442,Industry!$A$4:$AE$442,F$1,0)),"")</f>
        <v/>
      </c>
      <c r="G442" s="1418" t="str">
        <f>IFERROR(IF(VLOOKUP($A442,Industry!$A$4:$AE$442,G$1,0)=0,"",VLOOKUP($A442,Industry!$A$4:$AE$442,G$1,0)),"")</f>
        <v/>
      </c>
      <c r="H442" s="1418" t="str">
        <f>IFERROR(IF(VLOOKUP($A442,Industry!$A$4:$AE$442,H$1,0)=0,"",VLOOKUP($A442,Industry!$A$4:$AE$442,H$1,0)),"")</f>
        <v/>
      </c>
      <c r="I442" s="1418" t="str">
        <f>IFERROR(IF(VLOOKUP($A442,Industry!$A$4:$AE$442,I$1,0)=0,"",VLOOKUP($A442,Industry!$A$4:$AE$442,I$1,0)),"")</f>
        <v/>
      </c>
      <c r="J442" s="1418" t="str">
        <f>IFERROR(IF(VLOOKUP($A442,Industry!$A$4:$AE$442,J$1,0)=0,"",VLOOKUP($A442,Industry!$A$4:$AE$442,J$1,0)),"")</f>
        <v/>
      </c>
      <c r="K442" s="1418" t="str">
        <f>IFERROR(IF(VLOOKUP($A442,Industry!$A$4:$AE$442,K$1,0)=0,"",VLOOKUP($A442,Industry!$A$4:$AE$442,K$1,0)),"")</f>
        <v/>
      </c>
      <c r="L442" s="1418" t="str">
        <f>IFERROR(IF(VLOOKUP($A442,Industry!$A$4:$AE$442,L$1,0)=0,"",VLOOKUP($A442,Industry!$A$4:$AE$442,L$1,0)),"")</f>
        <v/>
      </c>
      <c r="M442" s="1418" t="str">
        <f>IFERROR(IF(VLOOKUP($A442,Industry!$A$4:$AE$442,M$1,0)=0,"",VLOOKUP($A442,Industry!$A$4:$AE$442,M$1,0)),"")</f>
        <v/>
      </c>
      <c r="N442" s="1418" t="str">
        <f>IFERROR(IF(VLOOKUP($A442,Industry!$A$4:$AE$442,N$1,0)=0,"",VLOOKUP($A442,Industry!$A$4:$AE$442,N$1,0)),"")</f>
        <v/>
      </c>
      <c r="O442" s="1418" t="str">
        <f>IFERROR(IF(VLOOKUP($A442,Industry!$A$4:$AE$442,O$1,0)=0,"",VLOOKUP($A442,Industry!$A$4:$AE$442,O$1,0)),"")</f>
        <v/>
      </c>
      <c r="P442" s="1418" t="str">
        <f>IFERROR(IF(VLOOKUP($A442,Industry!$A$4:$AE$442,P$1,0)=0,"",VLOOKUP($A442,Industry!$A$4:$AE$442,P$1,0)),"")</f>
        <v/>
      </c>
      <c r="Q442" s="1418" t="str">
        <f>IFERROR(IF(VLOOKUP($A442,Industry!$A$4:$AE$442,Q$1,0)=0,"",VLOOKUP($A442,Industry!$A$4:$AE$442,Q$1,0)),"")</f>
        <v/>
      </c>
    </row>
    <row r="443" spans="1:17" ht="14.25">
      <c r="A443" s="459" t="s">
        <v>274</v>
      </c>
      <c r="B443" s="1290" t="s">
        <v>1080</v>
      </c>
      <c r="C443" s="1420" t="str">
        <f>IFERROR(IF(VLOOKUP($A443,Industry!$A$4:$AE$442,C$1,0)=0,"",VLOOKUP($A443,Industry!$A$4:$AE$442,C$1,0)),"")</f>
        <v>koe/$2000</v>
      </c>
      <c r="D443" s="1418" t="str">
        <f>IFERROR(IF(VLOOKUP($A443,Industry!$A$4:$AE$442,D$1,0)=0,"",VLOOKUP($A443,Industry!$A$4:$AE$442,D$1,0)),"")</f>
        <v/>
      </c>
      <c r="E443" s="1418" t="str">
        <f>IFERROR(IF(VLOOKUP($A443,Industry!$A$4:$AE$442,E$1,0)=0,"",VLOOKUP($A443,Industry!$A$4:$AE$442,E$1,0)),"")</f>
        <v/>
      </c>
      <c r="F443" s="1418" t="str">
        <f>IFERROR(IF(VLOOKUP($A443,Industry!$A$4:$AE$442,F$1,0)=0,"",VLOOKUP($A443,Industry!$A$4:$AE$442,F$1,0)),"")</f>
        <v/>
      </c>
      <c r="G443" s="1418" t="str">
        <f>IFERROR(IF(VLOOKUP($A443,Industry!$A$4:$AE$442,G$1,0)=0,"",VLOOKUP($A443,Industry!$A$4:$AE$442,G$1,0)),"")</f>
        <v/>
      </c>
      <c r="H443" s="1418" t="str">
        <f>IFERROR(IF(VLOOKUP($A443,Industry!$A$4:$AE$442,H$1,0)=0,"",VLOOKUP($A443,Industry!$A$4:$AE$442,H$1,0)),"")</f>
        <v/>
      </c>
      <c r="I443" s="1418" t="str">
        <f>IFERROR(IF(VLOOKUP($A443,Industry!$A$4:$AE$442,I$1,0)=0,"",VLOOKUP($A443,Industry!$A$4:$AE$442,I$1,0)),"")</f>
        <v/>
      </c>
      <c r="J443" s="1418" t="str">
        <f>IFERROR(IF(VLOOKUP($A443,Industry!$A$4:$AE$442,J$1,0)=0,"",VLOOKUP($A443,Industry!$A$4:$AE$442,J$1,0)),"")</f>
        <v/>
      </c>
      <c r="K443" s="1418" t="str">
        <f>IFERROR(IF(VLOOKUP($A443,Industry!$A$4:$AE$442,K$1,0)=0,"",VLOOKUP($A443,Industry!$A$4:$AE$442,K$1,0)),"")</f>
        <v/>
      </c>
      <c r="L443" s="1418" t="str">
        <f>IFERROR(IF(VLOOKUP($A443,Industry!$A$4:$AE$442,L$1,0)=0,"",VLOOKUP($A443,Industry!$A$4:$AE$442,L$1,0)),"")</f>
        <v/>
      </c>
      <c r="M443" s="1418" t="str">
        <f>IFERROR(IF(VLOOKUP($A443,Industry!$A$4:$AE$442,M$1,0)=0,"",VLOOKUP($A443,Industry!$A$4:$AE$442,M$1,0)),"")</f>
        <v/>
      </c>
      <c r="N443" s="1418" t="str">
        <f>IFERROR(IF(VLOOKUP($A443,Industry!$A$4:$AE$442,N$1,0)=0,"",VLOOKUP($A443,Industry!$A$4:$AE$442,N$1,0)),"")</f>
        <v/>
      </c>
      <c r="O443" s="1418" t="str">
        <f>IFERROR(IF(VLOOKUP($A443,Industry!$A$4:$AE$442,O$1,0)=0,"",VLOOKUP($A443,Industry!$A$4:$AE$442,O$1,0)),"")</f>
        <v/>
      </c>
      <c r="P443" s="1418" t="str">
        <f>IFERROR(IF(VLOOKUP($A443,Industry!$A$4:$AE$442,P$1,0)=0,"",VLOOKUP($A443,Industry!$A$4:$AE$442,P$1,0)),"")</f>
        <v/>
      </c>
      <c r="Q443" s="1418" t="str">
        <f>IFERROR(IF(VLOOKUP($A443,Industry!$A$4:$AE$442,Q$1,0)=0,"",VLOOKUP($A443,Industry!$A$4:$AE$442,Q$1,0)),"")</f>
        <v/>
      </c>
    </row>
    <row r="444" spans="1:17">
      <c r="A444" s="137" t="s">
        <v>275</v>
      </c>
      <c r="B444" s="1290" t="s">
        <v>1080</v>
      </c>
      <c r="C444" s="1420" t="str">
        <f>IFERROR(IF(VLOOKUP($A444,Industry!$A$4:$AE$442,C$1,0)=0,"",VLOOKUP($A444,Industry!$A$4:$AE$442,C$1,0)),"")</f>
        <v>koe/$2000</v>
      </c>
      <c r="D444" s="1418" t="str">
        <f>IFERROR(IF(VLOOKUP($A444,Industry!$A$4:$AE$442,D$1,0)=0,"",VLOOKUP($A444,Industry!$A$4:$AE$442,D$1,0)),"")</f>
        <v/>
      </c>
      <c r="E444" s="1418" t="str">
        <f>IFERROR(IF(VLOOKUP($A444,Industry!$A$4:$AE$442,E$1,0)=0,"",VLOOKUP($A444,Industry!$A$4:$AE$442,E$1,0)),"")</f>
        <v/>
      </c>
      <c r="F444" s="1418" t="str">
        <f>IFERROR(IF(VLOOKUP($A444,Industry!$A$4:$AE$442,F$1,0)=0,"",VLOOKUP($A444,Industry!$A$4:$AE$442,F$1,0)),"")</f>
        <v/>
      </c>
      <c r="G444" s="1418" t="str">
        <f>IFERROR(IF(VLOOKUP($A444,Industry!$A$4:$AE$442,G$1,0)=0,"",VLOOKUP($A444,Industry!$A$4:$AE$442,G$1,0)),"")</f>
        <v/>
      </c>
      <c r="H444" s="1418" t="str">
        <f>IFERROR(IF(VLOOKUP($A444,Industry!$A$4:$AE$442,H$1,0)=0,"",VLOOKUP($A444,Industry!$A$4:$AE$442,H$1,0)),"")</f>
        <v/>
      </c>
      <c r="I444" s="1418" t="str">
        <f>IFERROR(IF(VLOOKUP($A444,Industry!$A$4:$AE$442,I$1,0)=0,"",VLOOKUP($A444,Industry!$A$4:$AE$442,I$1,0)),"")</f>
        <v/>
      </c>
      <c r="J444" s="1418" t="str">
        <f>IFERROR(IF(VLOOKUP($A444,Industry!$A$4:$AE$442,J$1,0)=0,"",VLOOKUP($A444,Industry!$A$4:$AE$442,J$1,0)),"")</f>
        <v/>
      </c>
      <c r="K444" s="1418" t="str">
        <f>IFERROR(IF(VLOOKUP($A444,Industry!$A$4:$AE$442,K$1,0)=0,"",VLOOKUP($A444,Industry!$A$4:$AE$442,K$1,0)),"")</f>
        <v/>
      </c>
      <c r="L444" s="1418" t="str">
        <f>IFERROR(IF(VLOOKUP($A444,Industry!$A$4:$AE$442,L$1,0)=0,"",VLOOKUP($A444,Industry!$A$4:$AE$442,L$1,0)),"")</f>
        <v/>
      </c>
      <c r="M444" s="1418" t="str">
        <f>IFERROR(IF(VLOOKUP($A444,Industry!$A$4:$AE$442,M$1,0)=0,"",VLOOKUP($A444,Industry!$A$4:$AE$442,M$1,0)),"")</f>
        <v/>
      </c>
      <c r="N444" s="1418" t="str">
        <f>IFERROR(IF(VLOOKUP($A444,Industry!$A$4:$AE$442,N$1,0)=0,"",VLOOKUP($A444,Industry!$A$4:$AE$442,N$1,0)),"")</f>
        <v/>
      </c>
      <c r="O444" s="1418" t="str">
        <f>IFERROR(IF(VLOOKUP($A444,Industry!$A$4:$AE$442,O$1,0)=0,"",VLOOKUP($A444,Industry!$A$4:$AE$442,O$1,0)),"")</f>
        <v/>
      </c>
      <c r="P444" s="1418" t="str">
        <f>IFERROR(IF(VLOOKUP($A444,Industry!$A$4:$AE$442,P$1,0)=0,"",VLOOKUP($A444,Industry!$A$4:$AE$442,P$1,0)),"")</f>
        <v/>
      </c>
      <c r="Q444" s="1418" t="str">
        <f>IFERROR(IF(VLOOKUP($A444,Industry!$A$4:$AE$442,Q$1,0)=0,"",VLOOKUP($A444,Industry!$A$4:$AE$442,Q$1,0)),"")</f>
        <v/>
      </c>
    </row>
    <row r="445" spans="1:17">
      <c r="A445" s="137" t="s">
        <v>276</v>
      </c>
      <c r="B445" s="1290" t="s">
        <v>1080</v>
      </c>
      <c r="C445" s="1420" t="str">
        <f>IFERROR(IF(VLOOKUP($A445,Industry!$A$4:$AE$442,C$1,0)=0,"",VLOOKUP($A445,Industry!$A$4:$AE$442,C$1,0)),"")</f>
        <v>koe/$2000</v>
      </c>
      <c r="D445" s="1418" t="str">
        <f>IFERROR(IF(VLOOKUP($A445,Industry!$A$4:$AE$442,D$1,0)=0,"",VLOOKUP($A445,Industry!$A$4:$AE$442,D$1,0)),"")</f>
        <v/>
      </c>
      <c r="E445" s="1418" t="str">
        <f>IFERROR(IF(VLOOKUP($A445,Industry!$A$4:$AE$442,E$1,0)=0,"",VLOOKUP($A445,Industry!$A$4:$AE$442,E$1,0)),"")</f>
        <v/>
      </c>
      <c r="F445" s="1418" t="str">
        <f>IFERROR(IF(VLOOKUP($A445,Industry!$A$4:$AE$442,F$1,0)=0,"",VLOOKUP($A445,Industry!$A$4:$AE$442,F$1,0)),"")</f>
        <v/>
      </c>
      <c r="G445" s="1418" t="str">
        <f>IFERROR(IF(VLOOKUP($A445,Industry!$A$4:$AE$442,G$1,0)=0,"",VLOOKUP($A445,Industry!$A$4:$AE$442,G$1,0)),"")</f>
        <v/>
      </c>
      <c r="H445" s="1418" t="str">
        <f>IFERROR(IF(VLOOKUP($A445,Industry!$A$4:$AE$442,H$1,0)=0,"",VLOOKUP($A445,Industry!$A$4:$AE$442,H$1,0)),"")</f>
        <v/>
      </c>
      <c r="I445" s="1418" t="str">
        <f>IFERROR(IF(VLOOKUP($A445,Industry!$A$4:$AE$442,I$1,0)=0,"",VLOOKUP($A445,Industry!$A$4:$AE$442,I$1,0)),"")</f>
        <v/>
      </c>
      <c r="J445" s="1418" t="str">
        <f>IFERROR(IF(VLOOKUP($A445,Industry!$A$4:$AE$442,J$1,0)=0,"",VLOOKUP($A445,Industry!$A$4:$AE$442,J$1,0)),"")</f>
        <v/>
      </c>
      <c r="K445" s="1418" t="str">
        <f>IFERROR(IF(VLOOKUP($A445,Industry!$A$4:$AE$442,K$1,0)=0,"",VLOOKUP($A445,Industry!$A$4:$AE$442,K$1,0)),"")</f>
        <v/>
      </c>
      <c r="L445" s="1418" t="str">
        <f>IFERROR(IF(VLOOKUP($A445,Industry!$A$4:$AE$442,L$1,0)=0,"",VLOOKUP($A445,Industry!$A$4:$AE$442,L$1,0)),"")</f>
        <v/>
      </c>
      <c r="M445" s="1418" t="str">
        <f>IFERROR(IF(VLOOKUP($A445,Industry!$A$4:$AE$442,M$1,0)=0,"",VLOOKUP($A445,Industry!$A$4:$AE$442,M$1,0)),"")</f>
        <v/>
      </c>
      <c r="N445" s="1418" t="str">
        <f>IFERROR(IF(VLOOKUP($A445,Industry!$A$4:$AE$442,N$1,0)=0,"",VLOOKUP($A445,Industry!$A$4:$AE$442,N$1,0)),"")</f>
        <v/>
      </c>
      <c r="O445" s="1418" t="str">
        <f>IFERROR(IF(VLOOKUP($A445,Industry!$A$4:$AE$442,O$1,0)=0,"",VLOOKUP($A445,Industry!$A$4:$AE$442,O$1,0)),"")</f>
        <v/>
      </c>
      <c r="P445" s="1418" t="str">
        <f>IFERROR(IF(VLOOKUP($A445,Industry!$A$4:$AE$442,P$1,0)=0,"",VLOOKUP($A445,Industry!$A$4:$AE$442,P$1,0)),"")</f>
        <v/>
      </c>
      <c r="Q445" s="1418" t="str">
        <f>IFERROR(IF(VLOOKUP($A445,Industry!$A$4:$AE$442,Q$1,0)=0,"",VLOOKUP($A445,Industry!$A$4:$AE$442,Q$1,0)),"")</f>
        <v/>
      </c>
    </row>
    <row r="446" spans="1:17">
      <c r="A446" s="137" t="s">
        <v>277</v>
      </c>
      <c r="B446" s="1290" t="s">
        <v>1080</v>
      </c>
      <c r="C446" s="1420" t="str">
        <f>IFERROR(IF(VLOOKUP($A446,Industry!$A$4:$AE$442,C$1,0)=0,"",VLOOKUP($A446,Industry!$A$4:$AE$442,C$1,0)),"")</f>
        <v>koe/$2000</v>
      </c>
      <c r="D446" s="1418" t="str">
        <f>IFERROR(IF(VLOOKUP($A446,Industry!$A$4:$AE$442,D$1,0)=0,"",VLOOKUP($A446,Industry!$A$4:$AE$442,D$1,0)),"")</f>
        <v/>
      </c>
      <c r="E446" s="1418" t="str">
        <f>IFERROR(IF(VLOOKUP($A446,Industry!$A$4:$AE$442,E$1,0)=0,"",VLOOKUP($A446,Industry!$A$4:$AE$442,E$1,0)),"")</f>
        <v/>
      </c>
      <c r="F446" s="1418" t="str">
        <f>IFERROR(IF(VLOOKUP($A446,Industry!$A$4:$AE$442,F$1,0)=0,"",VLOOKUP($A446,Industry!$A$4:$AE$442,F$1,0)),"")</f>
        <v/>
      </c>
      <c r="G446" s="1418" t="str">
        <f>IFERROR(IF(VLOOKUP($A446,Industry!$A$4:$AE$442,G$1,0)=0,"",VLOOKUP($A446,Industry!$A$4:$AE$442,G$1,0)),"")</f>
        <v/>
      </c>
      <c r="H446" s="1418" t="str">
        <f>IFERROR(IF(VLOOKUP($A446,Industry!$A$4:$AE$442,H$1,0)=0,"",VLOOKUP($A446,Industry!$A$4:$AE$442,H$1,0)),"")</f>
        <v/>
      </c>
      <c r="I446" s="1418" t="str">
        <f>IFERROR(IF(VLOOKUP($A446,Industry!$A$4:$AE$442,I$1,0)=0,"",VLOOKUP($A446,Industry!$A$4:$AE$442,I$1,0)),"")</f>
        <v/>
      </c>
      <c r="J446" s="1418" t="str">
        <f>IFERROR(IF(VLOOKUP($A446,Industry!$A$4:$AE$442,J$1,0)=0,"",VLOOKUP($A446,Industry!$A$4:$AE$442,J$1,0)),"")</f>
        <v/>
      </c>
      <c r="K446" s="1418" t="str">
        <f>IFERROR(IF(VLOOKUP($A446,Industry!$A$4:$AE$442,K$1,0)=0,"",VLOOKUP($A446,Industry!$A$4:$AE$442,K$1,0)),"")</f>
        <v/>
      </c>
      <c r="L446" s="1418" t="str">
        <f>IFERROR(IF(VLOOKUP($A446,Industry!$A$4:$AE$442,L$1,0)=0,"",VLOOKUP($A446,Industry!$A$4:$AE$442,L$1,0)),"")</f>
        <v/>
      </c>
      <c r="M446" s="1418" t="str">
        <f>IFERROR(IF(VLOOKUP($A446,Industry!$A$4:$AE$442,M$1,0)=0,"",VLOOKUP($A446,Industry!$A$4:$AE$442,M$1,0)),"")</f>
        <v/>
      </c>
      <c r="N446" s="1418" t="str">
        <f>IFERROR(IF(VLOOKUP($A446,Industry!$A$4:$AE$442,N$1,0)=0,"",VLOOKUP($A446,Industry!$A$4:$AE$442,N$1,0)),"")</f>
        <v/>
      </c>
      <c r="O446" s="1418" t="str">
        <f>IFERROR(IF(VLOOKUP($A446,Industry!$A$4:$AE$442,O$1,0)=0,"",VLOOKUP($A446,Industry!$A$4:$AE$442,O$1,0)),"")</f>
        <v/>
      </c>
      <c r="P446" s="1418" t="str">
        <f>IFERROR(IF(VLOOKUP($A446,Industry!$A$4:$AE$442,P$1,0)=0,"",VLOOKUP($A446,Industry!$A$4:$AE$442,P$1,0)),"")</f>
        <v/>
      </c>
      <c r="Q446" s="1418" t="str">
        <f>IFERROR(IF(VLOOKUP($A446,Industry!$A$4:$AE$442,Q$1,0)=0,"",VLOOKUP($A446,Industry!$A$4:$AE$442,Q$1,0)),"")</f>
        <v/>
      </c>
    </row>
    <row r="447" spans="1:17">
      <c r="A447" s="137" t="s">
        <v>278</v>
      </c>
      <c r="B447" s="1290" t="s">
        <v>1080</v>
      </c>
      <c r="C447" s="1420" t="str">
        <f>IFERROR(IF(VLOOKUP($A447,Industry!$A$4:$AE$442,C$1,0)=0,"",VLOOKUP($A447,Industry!$A$4:$AE$442,C$1,0)),"")</f>
        <v>koe/$2000</v>
      </c>
      <c r="D447" s="1418" t="str">
        <f>IFERROR(IF(VLOOKUP($A447,Industry!$A$4:$AE$442,D$1,0)=0,"",VLOOKUP($A447,Industry!$A$4:$AE$442,D$1,0)),"")</f>
        <v/>
      </c>
      <c r="E447" s="1418" t="str">
        <f>IFERROR(IF(VLOOKUP($A447,Industry!$A$4:$AE$442,E$1,0)=0,"",VLOOKUP($A447,Industry!$A$4:$AE$442,E$1,0)),"")</f>
        <v/>
      </c>
      <c r="F447" s="1418" t="str">
        <f>IFERROR(IF(VLOOKUP($A447,Industry!$A$4:$AE$442,F$1,0)=0,"",VLOOKUP($A447,Industry!$A$4:$AE$442,F$1,0)),"")</f>
        <v/>
      </c>
      <c r="G447" s="1418" t="str">
        <f>IFERROR(IF(VLOOKUP($A447,Industry!$A$4:$AE$442,G$1,0)=0,"",VLOOKUP($A447,Industry!$A$4:$AE$442,G$1,0)),"")</f>
        <v/>
      </c>
      <c r="H447" s="1418" t="str">
        <f>IFERROR(IF(VLOOKUP($A447,Industry!$A$4:$AE$442,H$1,0)=0,"",VLOOKUP($A447,Industry!$A$4:$AE$442,H$1,0)),"")</f>
        <v/>
      </c>
      <c r="I447" s="1418" t="str">
        <f>IFERROR(IF(VLOOKUP($A447,Industry!$A$4:$AE$442,I$1,0)=0,"",VLOOKUP($A447,Industry!$A$4:$AE$442,I$1,0)),"")</f>
        <v/>
      </c>
      <c r="J447" s="1418" t="str">
        <f>IFERROR(IF(VLOOKUP($A447,Industry!$A$4:$AE$442,J$1,0)=0,"",VLOOKUP($A447,Industry!$A$4:$AE$442,J$1,0)),"")</f>
        <v/>
      </c>
      <c r="K447" s="1418" t="str">
        <f>IFERROR(IF(VLOOKUP($A447,Industry!$A$4:$AE$442,K$1,0)=0,"",VLOOKUP($A447,Industry!$A$4:$AE$442,K$1,0)),"")</f>
        <v/>
      </c>
      <c r="L447" s="1418" t="str">
        <f>IFERROR(IF(VLOOKUP($A447,Industry!$A$4:$AE$442,L$1,0)=0,"",VLOOKUP($A447,Industry!$A$4:$AE$442,L$1,0)),"")</f>
        <v/>
      </c>
      <c r="M447" s="1418" t="str">
        <f>IFERROR(IF(VLOOKUP($A447,Industry!$A$4:$AE$442,M$1,0)=0,"",VLOOKUP($A447,Industry!$A$4:$AE$442,M$1,0)),"")</f>
        <v/>
      </c>
      <c r="N447" s="1418" t="str">
        <f>IFERROR(IF(VLOOKUP($A447,Industry!$A$4:$AE$442,N$1,0)=0,"",VLOOKUP($A447,Industry!$A$4:$AE$442,N$1,0)),"")</f>
        <v/>
      </c>
      <c r="O447" s="1418" t="str">
        <f>IFERROR(IF(VLOOKUP($A447,Industry!$A$4:$AE$442,O$1,0)=0,"",VLOOKUP($A447,Industry!$A$4:$AE$442,O$1,0)),"")</f>
        <v/>
      </c>
      <c r="P447" s="1418" t="str">
        <f>IFERROR(IF(VLOOKUP($A447,Industry!$A$4:$AE$442,P$1,0)=0,"",VLOOKUP($A447,Industry!$A$4:$AE$442,P$1,0)),"")</f>
        <v/>
      </c>
      <c r="Q447" s="1418" t="str">
        <f>IFERROR(IF(VLOOKUP($A447,Industry!$A$4:$AE$442,Q$1,0)=0,"",VLOOKUP($A447,Industry!$A$4:$AE$442,Q$1,0)),"")</f>
        <v/>
      </c>
    </row>
    <row r="448" spans="1:17">
      <c r="A448" s="137" t="s">
        <v>279</v>
      </c>
      <c r="B448" s="1290" t="s">
        <v>1080</v>
      </c>
      <c r="C448" s="1420" t="str">
        <f>IFERROR(IF(VLOOKUP($A448,Industry!$A$4:$AE$442,C$1,0)=0,"",VLOOKUP($A448,Industry!$A$4:$AE$442,C$1,0)),"")</f>
        <v>koe/$2000</v>
      </c>
      <c r="D448" s="1418" t="str">
        <f>IFERROR(IF(VLOOKUP($A448,Industry!$A$4:$AE$442,D$1,0)=0,"",VLOOKUP($A448,Industry!$A$4:$AE$442,D$1,0)),"")</f>
        <v/>
      </c>
      <c r="E448" s="1418" t="str">
        <f>IFERROR(IF(VLOOKUP($A448,Industry!$A$4:$AE$442,E$1,0)=0,"",VLOOKUP($A448,Industry!$A$4:$AE$442,E$1,0)),"")</f>
        <v/>
      </c>
      <c r="F448" s="1418" t="str">
        <f>IFERROR(IF(VLOOKUP($A448,Industry!$A$4:$AE$442,F$1,0)=0,"",VLOOKUP($A448,Industry!$A$4:$AE$442,F$1,0)),"")</f>
        <v/>
      </c>
      <c r="G448" s="1418" t="str">
        <f>IFERROR(IF(VLOOKUP($A448,Industry!$A$4:$AE$442,G$1,0)=0,"",VLOOKUP($A448,Industry!$A$4:$AE$442,G$1,0)),"")</f>
        <v/>
      </c>
      <c r="H448" s="1418" t="str">
        <f>IFERROR(IF(VLOOKUP($A448,Industry!$A$4:$AE$442,H$1,0)=0,"",VLOOKUP($A448,Industry!$A$4:$AE$442,H$1,0)),"")</f>
        <v/>
      </c>
      <c r="I448" s="1418" t="str">
        <f>IFERROR(IF(VLOOKUP($A448,Industry!$A$4:$AE$442,I$1,0)=0,"",VLOOKUP($A448,Industry!$A$4:$AE$442,I$1,0)),"")</f>
        <v/>
      </c>
      <c r="J448" s="1418" t="str">
        <f>IFERROR(IF(VLOOKUP($A448,Industry!$A$4:$AE$442,J$1,0)=0,"",VLOOKUP($A448,Industry!$A$4:$AE$442,J$1,0)),"")</f>
        <v/>
      </c>
      <c r="K448" s="1418" t="str">
        <f>IFERROR(IF(VLOOKUP($A448,Industry!$A$4:$AE$442,K$1,0)=0,"",VLOOKUP($A448,Industry!$A$4:$AE$442,K$1,0)),"")</f>
        <v/>
      </c>
      <c r="L448" s="1418" t="str">
        <f>IFERROR(IF(VLOOKUP($A448,Industry!$A$4:$AE$442,L$1,0)=0,"",VLOOKUP($A448,Industry!$A$4:$AE$442,L$1,0)),"")</f>
        <v/>
      </c>
      <c r="M448" s="1418" t="str">
        <f>IFERROR(IF(VLOOKUP($A448,Industry!$A$4:$AE$442,M$1,0)=0,"",VLOOKUP($A448,Industry!$A$4:$AE$442,M$1,0)),"")</f>
        <v/>
      </c>
      <c r="N448" s="1418" t="str">
        <f>IFERROR(IF(VLOOKUP($A448,Industry!$A$4:$AE$442,N$1,0)=0,"",VLOOKUP($A448,Industry!$A$4:$AE$442,N$1,0)),"")</f>
        <v/>
      </c>
      <c r="O448" s="1418" t="str">
        <f>IFERROR(IF(VLOOKUP($A448,Industry!$A$4:$AE$442,O$1,0)=0,"",VLOOKUP($A448,Industry!$A$4:$AE$442,O$1,0)),"")</f>
        <v/>
      </c>
      <c r="P448" s="1418" t="str">
        <f>IFERROR(IF(VLOOKUP($A448,Industry!$A$4:$AE$442,P$1,0)=0,"",VLOOKUP($A448,Industry!$A$4:$AE$442,P$1,0)),"")</f>
        <v/>
      </c>
      <c r="Q448" s="1418" t="str">
        <f>IFERROR(IF(VLOOKUP($A448,Industry!$A$4:$AE$442,Q$1,0)=0,"",VLOOKUP($A448,Industry!$A$4:$AE$442,Q$1,0)),"")</f>
        <v/>
      </c>
    </row>
    <row r="449" spans="1:17">
      <c r="A449" s="137" t="s">
        <v>280</v>
      </c>
      <c r="B449" s="1290" t="s">
        <v>1080</v>
      </c>
      <c r="C449" s="1420" t="str">
        <f>IFERROR(IF(VLOOKUP($A449,Industry!$A$4:$AE$442,C$1,0)=0,"",VLOOKUP($A449,Industry!$A$4:$AE$442,C$1,0)),"")</f>
        <v>koe/$2000</v>
      </c>
      <c r="D449" s="1418" t="str">
        <f>IFERROR(IF(VLOOKUP($A449,Industry!$A$4:$AE$442,D$1,0)=0,"",VLOOKUP($A449,Industry!$A$4:$AE$442,D$1,0)),"")</f>
        <v/>
      </c>
      <c r="E449" s="1418" t="str">
        <f>IFERROR(IF(VLOOKUP($A449,Industry!$A$4:$AE$442,E$1,0)=0,"",VLOOKUP($A449,Industry!$A$4:$AE$442,E$1,0)),"")</f>
        <v/>
      </c>
      <c r="F449" s="1418" t="str">
        <f>IFERROR(IF(VLOOKUP($A449,Industry!$A$4:$AE$442,F$1,0)=0,"",VLOOKUP($A449,Industry!$A$4:$AE$442,F$1,0)),"")</f>
        <v/>
      </c>
      <c r="G449" s="1418" t="str">
        <f>IFERROR(IF(VLOOKUP($A449,Industry!$A$4:$AE$442,G$1,0)=0,"",VLOOKUP($A449,Industry!$A$4:$AE$442,G$1,0)),"")</f>
        <v/>
      </c>
      <c r="H449" s="1418" t="str">
        <f>IFERROR(IF(VLOOKUP($A449,Industry!$A$4:$AE$442,H$1,0)=0,"",VLOOKUP($A449,Industry!$A$4:$AE$442,H$1,0)),"")</f>
        <v/>
      </c>
      <c r="I449" s="1418" t="str">
        <f>IFERROR(IF(VLOOKUP($A449,Industry!$A$4:$AE$442,I$1,0)=0,"",VLOOKUP($A449,Industry!$A$4:$AE$442,I$1,0)),"")</f>
        <v/>
      </c>
      <c r="J449" s="1418" t="str">
        <f>IFERROR(IF(VLOOKUP($A449,Industry!$A$4:$AE$442,J$1,0)=0,"",VLOOKUP($A449,Industry!$A$4:$AE$442,J$1,0)),"")</f>
        <v/>
      </c>
      <c r="K449" s="1418" t="str">
        <f>IFERROR(IF(VLOOKUP($A449,Industry!$A$4:$AE$442,K$1,0)=0,"",VLOOKUP($A449,Industry!$A$4:$AE$442,K$1,0)),"")</f>
        <v/>
      </c>
      <c r="L449" s="1418" t="str">
        <f>IFERROR(IF(VLOOKUP($A449,Industry!$A$4:$AE$442,L$1,0)=0,"",VLOOKUP($A449,Industry!$A$4:$AE$442,L$1,0)),"")</f>
        <v/>
      </c>
      <c r="M449" s="1418" t="str">
        <f>IFERROR(IF(VLOOKUP($A449,Industry!$A$4:$AE$442,M$1,0)=0,"",VLOOKUP($A449,Industry!$A$4:$AE$442,M$1,0)),"")</f>
        <v/>
      </c>
      <c r="N449" s="1418" t="str">
        <f>IFERROR(IF(VLOOKUP($A449,Industry!$A$4:$AE$442,N$1,0)=0,"",VLOOKUP($A449,Industry!$A$4:$AE$442,N$1,0)),"")</f>
        <v/>
      </c>
      <c r="O449" s="1418" t="str">
        <f>IFERROR(IF(VLOOKUP($A449,Industry!$A$4:$AE$442,O$1,0)=0,"",VLOOKUP($A449,Industry!$A$4:$AE$442,O$1,0)),"")</f>
        <v/>
      </c>
      <c r="P449" s="1418" t="str">
        <f>IFERROR(IF(VLOOKUP($A449,Industry!$A$4:$AE$442,P$1,0)=0,"",VLOOKUP($A449,Industry!$A$4:$AE$442,P$1,0)),"")</f>
        <v/>
      </c>
      <c r="Q449" s="1418" t="str">
        <f>IFERROR(IF(VLOOKUP($A449,Industry!$A$4:$AE$442,Q$1,0)=0,"",VLOOKUP($A449,Industry!$A$4:$AE$442,Q$1,0)),"")</f>
        <v/>
      </c>
    </row>
    <row r="450" spans="1:17">
      <c r="A450" s="137" t="s">
        <v>281</v>
      </c>
      <c r="B450" s="1290" t="s">
        <v>1080</v>
      </c>
      <c r="C450" s="1420" t="str">
        <f>IFERROR(IF(VLOOKUP($A450,Industry!$A$4:$AE$442,C$1,0)=0,"",VLOOKUP($A450,Industry!$A$4:$AE$442,C$1,0)),"")</f>
        <v>koe/$2000</v>
      </c>
      <c r="D450" s="1418" t="str">
        <f>IFERROR(IF(VLOOKUP($A450,Industry!$A$4:$AE$442,D$1,0)=0,"",VLOOKUP($A450,Industry!$A$4:$AE$442,D$1,0)),"")</f>
        <v/>
      </c>
      <c r="E450" s="1418" t="str">
        <f>IFERROR(IF(VLOOKUP($A450,Industry!$A$4:$AE$442,E$1,0)=0,"",VLOOKUP($A450,Industry!$A$4:$AE$442,E$1,0)),"")</f>
        <v/>
      </c>
      <c r="F450" s="1418" t="str">
        <f>IFERROR(IF(VLOOKUP($A450,Industry!$A$4:$AE$442,F$1,0)=0,"",VLOOKUP($A450,Industry!$A$4:$AE$442,F$1,0)),"")</f>
        <v/>
      </c>
      <c r="G450" s="1418" t="str">
        <f>IFERROR(IF(VLOOKUP($A450,Industry!$A$4:$AE$442,G$1,0)=0,"",VLOOKUP($A450,Industry!$A$4:$AE$442,G$1,0)),"")</f>
        <v/>
      </c>
      <c r="H450" s="1418" t="str">
        <f>IFERROR(IF(VLOOKUP($A450,Industry!$A$4:$AE$442,H$1,0)=0,"",VLOOKUP($A450,Industry!$A$4:$AE$442,H$1,0)),"")</f>
        <v/>
      </c>
      <c r="I450" s="1418" t="str">
        <f>IFERROR(IF(VLOOKUP($A450,Industry!$A$4:$AE$442,I$1,0)=0,"",VLOOKUP($A450,Industry!$A$4:$AE$442,I$1,0)),"")</f>
        <v/>
      </c>
      <c r="J450" s="1418" t="str">
        <f>IFERROR(IF(VLOOKUP($A450,Industry!$A$4:$AE$442,J$1,0)=0,"",VLOOKUP($A450,Industry!$A$4:$AE$442,J$1,0)),"")</f>
        <v/>
      </c>
      <c r="K450" s="1418" t="str">
        <f>IFERROR(IF(VLOOKUP($A450,Industry!$A$4:$AE$442,K$1,0)=0,"",VLOOKUP($A450,Industry!$A$4:$AE$442,K$1,0)),"")</f>
        <v/>
      </c>
      <c r="L450" s="1418" t="str">
        <f>IFERROR(IF(VLOOKUP($A450,Industry!$A$4:$AE$442,L$1,0)=0,"",VLOOKUP($A450,Industry!$A$4:$AE$442,L$1,0)),"")</f>
        <v/>
      </c>
      <c r="M450" s="1418" t="str">
        <f>IFERROR(IF(VLOOKUP($A450,Industry!$A$4:$AE$442,M$1,0)=0,"",VLOOKUP($A450,Industry!$A$4:$AE$442,M$1,0)),"")</f>
        <v/>
      </c>
      <c r="N450" s="1418" t="str">
        <f>IFERROR(IF(VLOOKUP($A450,Industry!$A$4:$AE$442,N$1,0)=0,"",VLOOKUP($A450,Industry!$A$4:$AE$442,N$1,0)),"")</f>
        <v/>
      </c>
      <c r="O450" s="1418" t="str">
        <f>IFERROR(IF(VLOOKUP($A450,Industry!$A$4:$AE$442,O$1,0)=0,"",VLOOKUP($A450,Industry!$A$4:$AE$442,O$1,0)),"")</f>
        <v/>
      </c>
      <c r="P450" s="1418" t="str">
        <f>IFERROR(IF(VLOOKUP($A450,Industry!$A$4:$AE$442,P$1,0)=0,"",VLOOKUP($A450,Industry!$A$4:$AE$442,P$1,0)),"")</f>
        <v/>
      </c>
      <c r="Q450" s="1418" t="str">
        <f>IFERROR(IF(VLOOKUP($A450,Industry!$A$4:$AE$442,Q$1,0)=0,"",VLOOKUP($A450,Industry!$A$4:$AE$442,Q$1,0)),"")</f>
        <v/>
      </c>
    </row>
    <row r="451" spans="1:17">
      <c r="A451" s="137" t="s">
        <v>282</v>
      </c>
      <c r="B451" s="1290" t="s">
        <v>1080</v>
      </c>
      <c r="C451" s="1420" t="str">
        <f>IFERROR(IF(VLOOKUP($A451,Industry!$A$4:$AE$442,C$1,0)=0,"",VLOOKUP($A451,Industry!$A$4:$AE$442,C$1,0)),"")</f>
        <v>koe/$2000</v>
      </c>
      <c r="D451" s="1418" t="str">
        <f>IFERROR(IF(VLOOKUP($A451,Industry!$A$4:$AE$442,D$1,0)=0,"",VLOOKUP($A451,Industry!$A$4:$AE$442,D$1,0)),"")</f>
        <v/>
      </c>
      <c r="E451" s="1418" t="str">
        <f>IFERROR(IF(VLOOKUP($A451,Industry!$A$4:$AE$442,E$1,0)=0,"",VLOOKUP($A451,Industry!$A$4:$AE$442,E$1,0)),"")</f>
        <v/>
      </c>
      <c r="F451" s="1418" t="str">
        <f>IFERROR(IF(VLOOKUP($A451,Industry!$A$4:$AE$442,F$1,0)=0,"",VLOOKUP($A451,Industry!$A$4:$AE$442,F$1,0)),"")</f>
        <v/>
      </c>
      <c r="G451" s="1418" t="str">
        <f>IFERROR(IF(VLOOKUP($A451,Industry!$A$4:$AE$442,G$1,0)=0,"",VLOOKUP($A451,Industry!$A$4:$AE$442,G$1,0)),"")</f>
        <v/>
      </c>
      <c r="H451" s="1418" t="str">
        <f>IFERROR(IF(VLOOKUP($A451,Industry!$A$4:$AE$442,H$1,0)=0,"",VLOOKUP($A451,Industry!$A$4:$AE$442,H$1,0)),"")</f>
        <v/>
      </c>
      <c r="I451" s="1418" t="str">
        <f>IFERROR(IF(VLOOKUP($A451,Industry!$A$4:$AE$442,I$1,0)=0,"",VLOOKUP($A451,Industry!$A$4:$AE$442,I$1,0)),"")</f>
        <v/>
      </c>
      <c r="J451" s="1418" t="str">
        <f>IFERROR(IF(VLOOKUP($A451,Industry!$A$4:$AE$442,J$1,0)=0,"",VLOOKUP($A451,Industry!$A$4:$AE$442,J$1,0)),"")</f>
        <v/>
      </c>
      <c r="K451" s="1418" t="str">
        <f>IFERROR(IF(VLOOKUP($A451,Industry!$A$4:$AE$442,K$1,0)=0,"",VLOOKUP($A451,Industry!$A$4:$AE$442,K$1,0)),"")</f>
        <v/>
      </c>
      <c r="L451" s="1418" t="str">
        <f>IFERROR(IF(VLOOKUP($A451,Industry!$A$4:$AE$442,L$1,0)=0,"",VLOOKUP($A451,Industry!$A$4:$AE$442,L$1,0)),"")</f>
        <v/>
      </c>
      <c r="M451" s="1418" t="str">
        <f>IFERROR(IF(VLOOKUP($A451,Industry!$A$4:$AE$442,M$1,0)=0,"",VLOOKUP($A451,Industry!$A$4:$AE$442,M$1,0)),"")</f>
        <v/>
      </c>
      <c r="N451" s="1418" t="str">
        <f>IFERROR(IF(VLOOKUP($A451,Industry!$A$4:$AE$442,N$1,0)=0,"",VLOOKUP($A451,Industry!$A$4:$AE$442,N$1,0)),"")</f>
        <v/>
      </c>
      <c r="O451" s="1418" t="str">
        <f>IFERROR(IF(VLOOKUP($A451,Industry!$A$4:$AE$442,O$1,0)=0,"",VLOOKUP($A451,Industry!$A$4:$AE$442,O$1,0)),"")</f>
        <v/>
      </c>
      <c r="P451" s="1418" t="str">
        <f>IFERROR(IF(VLOOKUP($A451,Industry!$A$4:$AE$442,P$1,0)=0,"",VLOOKUP($A451,Industry!$A$4:$AE$442,P$1,0)),"")</f>
        <v/>
      </c>
      <c r="Q451" s="1418" t="str">
        <f>IFERROR(IF(VLOOKUP($A451,Industry!$A$4:$AE$442,Q$1,0)=0,"",VLOOKUP($A451,Industry!$A$4:$AE$442,Q$1,0)),"")</f>
        <v/>
      </c>
    </row>
    <row r="452" spans="1:17">
      <c r="A452" s="137" t="s">
        <v>283</v>
      </c>
      <c r="B452" s="1290" t="s">
        <v>1080</v>
      </c>
      <c r="C452" s="1420" t="str">
        <f>IFERROR(IF(VLOOKUP($A452,Industry!$A$4:$AE$442,C$1,0)=0,"",VLOOKUP($A452,Industry!$A$4:$AE$442,C$1,0)),"")</f>
        <v>koe/$2000</v>
      </c>
      <c r="D452" s="1418" t="str">
        <f>IFERROR(IF(VLOOKUP($A452,Industry!$A$4:$AE$442,D$1,0)=0,"",VLOOKUP($A452,Industry!$A$4:$AE$442,D$1,0)),"")</f>
        <v/>
      </c>
      <c r="E452" s="1418" t="str">
        <f>IFERROR(IF(VLOOKUP($A452,Industry!$A$4:$AE$442,E$1,0)=0,"",VLOOKUP($A452,Industry!$A$4:$AE$442,E$1,0)),"")</f>
        <v/>
      </c>
      <c r="F452" s="1418" t="str">
        <f>IFERROR(IF(VLOOKUP($A452,Industry!$A$4:$AE$442,F$1,0)=0,"",VLOOKUP($A452,Industry!$A$4:$AE$442,F$1,0)),"")</f>
        <v/>
      </c>
      <c r="G452" s="1418" t="str">
        <f>IFERROR(IF(VLOOKUP($A452,Industry!$A$4:$AE$442,G$1,0)=0,"",VLOOKUP($A452,Industry!$A$4:$AE$442,G$1,0)),"")</f>
        <v/>
      </c>
      <c r="H452" s="1418" t="str">
        <f>IFERROR(IF(VLOOKUP($A452,Industry!$A$4:$AE$442,H$1,0)=0,"",VLOOKUP($A452,Industry!$A$4:$AE$442,H$1,0)),"")</f>
        <v/>
      </c>
      <c r="I452" s="1418" t="str">
        <f>IFERROR(IF(VLOOKUP($A452,Industry!$A$4:$AE$442,I$1,0)=0,"",VLOOKUP($A452,Industry!$A$4:$AE$442,I$1,0)),"")</f>
        <v/>
      </c>
      <c r="J452" s="1418" t="str">
        <f>IFERROR(IF(VLOOKUP($A452,Industry!$A$4:$AE$442,J$1,0)=0,"",VLOOKUP($A452,Industry!$A$4:$AE$442,J$1,0)),"")</f>
        <v/>
      </c>
      <c r="K452" s="1418" t="str">
        <f>IFERROR(IF(VLOOKUP($A452,Industry!$A$4:$AE$442,K$1,0)=0,"",VLOOKUP($A452,Industry!$A$4:$AE$442,K$1,0)),"")</f>
        <v/>
      </c>
      <c r="L452" s="1418" t="str">
        <f>IFERROR(IF(VLOOKUP($A452,Industry!$A$4:$AE$442,L$1,0)=0,"",VLOOKUP($A452,Industry!$A$4:$AE$442,L$1,0)),"")</f>
        <v/>
      </c>
      <c r="M452" s="1418" t="str">
        <f>IFERROR(IF(VLOOKUP($A452,Industry!$A$4:$AE$442,M$1,0)=0,"",VLOOKUP($A452,Industry!$A$4:$AE$442,M$1,0)),"")</f>
        <v/>
      </c>
      <c r="N452" s="1418" t="str">
        <f>IFERROR(IF(VLOOKUP($A452,Industry!$A$4:$AE$442,N$1,0)=0,"",VLOOKUP($A452,Industry!$A$4:$AE$442,N$1,0)),"")</f>
        <v/>
      </c>
      <c r="O452" s="1418" t="str">
        <f>IFERROR(IF(VLOOKUP($A452,Industry!$A$4:$AE$442,O$1,0)=0,"",VLOOKUP($A452,Industry!$A$4:$AE$442,O$1,0)),"")</f>
        <v/>
      </c>
      <c r="P452" s="1418" t="str">
        <f>IFERROR(IF(VLOOKUP($A452,Industry!$A$4:$AE$442,P$1,0)=0,"",VLOOKUP($A452,Industry!$A$4:$AE$442,P$1,0)),"")</f>
        <v/>
      </c>
      <c r="Q452" s="1418" t="str">
        <f>IFERROR(IF(VLOOKUP($A452,Industry!$A$4:$AE$442,Q$1,0)=0,"",VLOOKUP($A452,Industry!$A$4:$AE$442,Q$1,0)),"")</f>
        <v/>
      </c>
    </row>
    <row r="453" spans="1:17">
      <c r="A453" s="137" t="s">
        <v>284</v>
      </c>
      <c r="B453" s="1290" t="s">
        <v>1080</v>
      </c>
      <c r="C453" s="1420" t="str">
        <f>IFERROR(IF(VLOOKUP($A453,Industry!$A$4:$AE$442,C$1,0)=0,"",VLOOKUP($A453,Industry!$A$4:$AE$442,C$1,0)),"")</f>
        <v>koe/$2000</v>
      </c>
      <c r="D453" s="1418" t="str">
        <f>IFERROR(IF(VLOOKUP($A453,Industry!$A$4:$AE$442,D$1,0)=0,"",VLOOKUP($A453,Industry!$A$4:$AE$442,D$1,0)),"")</f>
        <v/>
      </c>
      <c r="E453" s="1418" t="str">
        <f>IFERROR(IF(VLOOKUP($A453,Industry!$A$4:$AE$442,E$1,0)=0,"",VLOOKUP($A453,Industry!$A$4:$AE$442,E$1,0)),"")</f>
        <v/>
      </c>
      <c r="F453" s="1418" t="str">
        <f>IFERROR(IF(VLOOKUP($A453,Industry!$A$4:$AE$442,F$1,0)=0,"",VLOOKUP($A453,Industry!$A$4:$AE$442,F$1,0)),"")</f>
        <v/>
      </c>
      <c r="G453" s="1418" t="str">
        <f>IFERROR(IF(VLOOKUP($A453,Industry!$A$4:$AE$442,G$1,0)=0,"",VLOOKUP($A453,Industry!$A$4:$AE$442,G$1,0)),"")</f>
        <v/>
      </c>
      <c r="H453" s="1418" t="str">
        <f>IFERROR(IF(VLOOKUP($A453,Industry!$A$4:$AE$442,H$1,0)=0,"",VLOOKUP($A453,Industry!$A$4:$AE$442,H$1,0)),"")</f>
        <v/>
      </c>
      <c r="I453" s="1418" t="str">
        <f>IFERROR(IF(VLOOKUP($A453,Industry!$A$4:$AE$442,I$1,0)=0,"",VLOOKUP($A453,Industry!$A$4:$AE$442,I$1,0)),"")</f>
        <v/>
      </c>
      <c r="J453" s="1418" t="str">
        <f>IFERROR(IF(VLOOKUP($A453,Industry!$A$4:$AE$442,J$1,0)=0,"",VLOOKUP($A453,Industry!$A$4:$AE$442,J$1,0)),"")</f>
        <v/>
      </c>
      <c r="K453" s="1418" t="str">
        <f>IFERROR(IF(VLOOKUP($A453,Industry!$A$4:$AE$442,K$1,0)=0,"",VLOOKUP($A453,Industry!$A$4:$AE$442,K$1,0)),"")</f>
        <v/>
      </c>
      <c r="L453" s="1418" t="str">
        <f>IFERROR(IF(VLOOKUP($A453,Industry!$A$4:$AE$442,L$1,0)=0,"",VLOOKUP($A453,Industry!$A$4:$AE$442,L$1,0)),"")</f>
        <v/>
      </c>
      <c r="M453" s="1418" t="str">
        <f>IFERROR(IF(VLOOKUP($A453,Industry!$A$4:$AE$442,M$1,0)=0,"",VLOOKUP($A453,Industry!$A$4:$AE$442,M$1,0)),"")</f>
        <v/>
      </c>
      <c r="N453" s="1418" t="str">
        <f>IFERROR(IF(VLOOKUP($A453,Industry!$A$4:$AE$442,N$1,0)=0,"",VLOOKUP($A453,Industry!$A$4:$AE$442,N$1,0)),"")</f>
        <v/>
      </c>
      <c r="O453" s="1418" t="str">
        <f>IFERROR(IF(VLOOKUP($A453,Industry!$A$4:$AE$442,O$1,0)=0,"",VLOOKUP($A453,Industry!$A$4:$AE$442,O$1,0)),"")</f>
        <v/>
      </c>
      <c r="P453" s="1418" t="str">
        <f>IFERROR(IF(VLOOKUP($A453,Industry!$A$4:$AE$442,P$1,0)=0,"",VLOOKUP($A453,Industry!$A$4:$AE$442,P$1,0)),"")</f>
        <v/>
      </c>
      <c r="Q453" s="1418" t="str">
        <f>IFERROR(IF(VLOOKUP($A453,Industry!$A$4:$AE$442,Q$1,0)=0,"",VLOOKUP($A453,Industry!$A$4:$AE$442,Q$1,0)),"")</f>
        <v/>
      </c>
    </row>
    <row r="454" spans="1:17">
      <c r="A454" s="137" t="s">
        <v>285</v>
      </c>
      <c r="B454" s="1290" t="s">
        <v>1080</v>
      </c>
      <c r="C454" s="1420" t="str">
        <f>IFERROR(IF(VLOOKUP($A454,Industry!$A$4:$AE$442,C$1,0)=0,"",VLOOKUP($A454,Industry!$A$4:$AE$442,C$1,0)),"")</f>
        <v>koe/$2000</v>
      </c>
      <c r="D454" s="1418" t="str">
        <f>IFERROR(IF(VLOOKUP($A454,Industry!$A$4:$AE$442,D$1,0)=0,"",VLOOKUP($A454,Industry!$A$4:$AE$442,D$1,0)),"")</f>
        <v/>
      </c>
      <c r="E454" s="1418" t="str">
        <f>IFERROR(IF(VLOOKUP($A454,Industry!$A$4:$AE$442,E$1,0)=0,"",VLOOKUP($A454,Industry!$A$4:$AE$442,E$1,0)),"")</f>
        <v/>
      </c>
      <c r="F454" s="1418" t="str">
        <f>IFERROR(IF(VLOOKUP($A454,Industry!$A$4:$AE$442,F$1,0)=0,"",VLOOKUP($A454,Industry!$A$4:$AE$442,F$1,0)),"")</f>
        <v/>
      </c>
      <c r="G454" s="1418" t="str">
        <f>IFERROR(IF(VLOOKUP($A454,Industry!$A$4:$AE$442,G$1,0)=0,"",VLOOKUP($A454,Industry!$A$4:$AE$442,G$1,0)),"")</f>
        <v/>
      </c>
      <c r="H454" s="1418" t="str">
        <f>IFERROR(IF(VLOOKUP($A454,Industry!$A$4:$AE$442,H$1,0)=0,"",VLOOKUP($A454,Industry!$A$4:$AE$442,H$1,0)),"")</f>
        <v/>
      </c>
      <c r="I454" s="1418" t="str">
        <f>IFERROR(IF(VLOOKUP($A454,Industry!$A$4:$AE$442,I$1,0)=0,"",VLOOKUP($A454,Industry!$A$4:$AE$442,I$1,0)),"")</f>
        <v/>
      </c>
      <c r="J454" s="1418" t="str">
        <f>IFERROR(IF(VLOOKUP($A454,Industry!$A$4:$AE$442,J$1,0)=0,"",VLOOKUP($A454,Industry!$A$4:$AE$442,J$1,0)),"")</f>
        <v/>
      </c>
      <c r="K454" s="1418" t="str">
        <f>IFERROR(IF(VLOOKUP($A454,Industry!$A$4:$AE$442,K$1,0)=0,"",VLOOKUP($A454,Industry!$A$4:$AE$442,K$1,0)),"")</f>
        <v/>
      </c>
      <c r="L454" s="1418" t="str">
        <f>IFERROR(IF(VLOOKUP($A454,Industry!$A$4:$AE$442,L$1,0)=0,"",VLOOKUP($A454,Industry!$A$4:$AE$442,L$1,0)),"")</f>
        <v/>
      </c>
      <c r="M454" s="1418" t="str">
        <f>IFERROR(IF(VLOOKUP($A454,Industry!$A$4:$AE$442,M$1,0)=0,"",VLOOKUP($A454,Industry!$A$4:$AE$442,M$1,0)),"")</f>
        <v/>
      </c>
      <c r="N454" s="1418" t="str">
        <f>IFERROR(IF(VLOOKUP($A454,Industry!$A$4:$AE$442,N$1,0)=0,"",VLOOKUP($A454,Industry!$A$4:$AE$442,N$1,0)),"")</f>
        <v/>
      </c>
      <c r="O454" s="1418" t="str">
        <f>IFERROR(IF(VLOOKUP($A454,Industry!$A$4:$AE$442,O$1,0)=0,"",VLOOKUP($A454,Industry!$A$4:$AE$442,O$1,0)),"")</f>
        <v/>
      </c>
      <c r="P454" s="1418" t="str">
        <f>IFERROR(IF(VLOOKUP($A454,Industry!$A$4:$AE$442,P$1,0)=0,"",VLOOKUP($A454,Industry!$A$4:$AE$442,P$1,0)),"")</f>
        <v/>
      </c>
      <c r="Q454" s="1418" t="str">
        <f>IFERROR(IF(VLOOKUP($A454,Industry!$A$4:$AE$442,Q$1,0)=0,"",VLOOKUP($A454,Industry!$A$4:$AE$442,Q$1,0)),"")</f>
        <v/>
      </c>
    </row>
    <row r="455" spans="1:17">
      <c r="A455" s="137" t="s">
        <v>286</v>
      </c>
      <c r="B455" s="1290" t="s">
        <v>1080</v>
      </c>
      <c r="C455" s="1420" t="str">
        <f>IFERROR(IF(VLOOKUP($A455,Industry!$A$4:$AE$442,C$1,0)=0,"",VLOOKUP($A455,Industry!$A$4:$AE$442,C$1,0)),"")</f>
        <v>koe/$2000</v>
      </c>
      <c r="D455" s="1418" t="str">
        <f>IFERROR(IF(VLOOKUP($A455,Industry!$A$4:$AE$442,D$1,0)=0,"",VLOOKUP($A455,Industry!$A$4:$AE$442,D$1,0)),"")</f>
        <v/>
      </c>
      <c r="E455" s="1418" t="str">
        <f>IFERROR(IF(VLOOKUP($A455,Industry!$A$4:$AE$442,E$1,0)=0,"",VLOOKUP($A455,Industry!$A$4:$AE$442,E$1,0)),"")</f>
        <v/>
      </c>
      <c r="F455" s="1418" t="str">
        <f>IFERROR(IF(VLOOKUP($A455,Industry!$A$4:$AE$442,F$1,0)=0,"",VLOOKUP($A455,Industry!$A$4:$AE$442,F$1,0)),"")</f>
        <v/>
      </c>
      <c r="G455" s="1418" t="str">
        <f>IFERROR(IF(VLOOKUP($A455,Industry!$A$4:$AE$442,G$1,0)=0,"",VLOOKUP($A455,Industry!$A$4:$AE$442,G$1,0)),"")</f>
        <v/>
      </c>
      <c r="H455" s="1418" t="str">
        <f>IFERROR(IF(VLOOKUP($A455,Industry!$A$4:$AE$442,H$1,0)=0,"",VLOOKUP($A455,Industry!$A$4:$AE$442,H$1,0)),"")</f>
        <v/>
      </c>
      <c r="I455" s="1418" t="str">
        <f>IFERROR(IF(VLOOKUP($A455,Industry!$A$4:$AE$442,I$1,0)=0,"",VLOOKUP($A455,Industry!$A$4:$AE$442,I$1,0)),"")</f>
        <v/>
      </c>
      <c r="J455" s="1418" t="str">
        <f>IFERROR(IF(VLOOKUP($A455,Industry!$A$4:$AE$442,J$1,0)=0,"",VLOOKUP($A455,Industry!$A$4:$AE$442,J$1,0)),"")</f>
        <v/>
      </c>
      <c r="K455" s="1418" t="str">
        <f>IFERROR(IF(VLOOKUP($A455,Industry!$A$4:$AE$442,K$1,0)=0,"",VLOOKUP($A455,Industry!$A$4:$AE$442,K$1,0)),"")</f>
        <v/>
      </c>
      <c r="L455" s="1418" t="str">
        <f>IFERROR(IF(VLOOKUP($A455,Industry!$A$4:$AE$442,L$1,0)=0,"",VLOOKUP($A455,Industry!$A$4:$AE$442,L$1,0)),"")</f>
        <v/>
      </c>
      <c r="M455" s="1418" t="str">
        <f>IFERROR(IF(VLOOKUP($A455,Industry!$A$4:$AE$442,M$1,0)=0,"",VLOOKUP($A455,Industry!$A$4:$AE$442,M$1,0)),"")</f>
        <v/>
      </c>
      <c r="N455" s="1418" t="str">
        <f>IFERROR(IF(VLOOKUP($A455,Industry!$A$4:$AE$442,N$1,0)=0,"",VLOOKUP($A455,Industry!$A$4:$AE$442,N$1,0)),"")</f>
        <v/>
      </c>
      <c r="O455" s="1418" t="str">
        <f>IFERROR(IF(VLOOKUP($A455,Industry!$A$4:$AE$442,O$1,0)=0,"",VLOOKUP($A455,Industry!$A$4:$AE$442,O$1,0)),"")</f>
        <v/>
      </c>
      <c r="P455" s="1418" t="str">
        <f>IFERROR(IF(VLOOKUP($A455,Industry!$A$4:$AE$442,P$1,0)=0,"",VLOOKUP($A455,Industry!$A$4:$AE$442,P$1,0)),"")</f>
        <v/>
      </c>
      <c r="Q455" s="1418" t="str">
        <f>IFERROR(IF(VLOOKUP($A455,Industry!$A$4:$AE$442,Q$1,0)=0,"",VLOOKUP($A455,Industry!$A$4:$AE$442,Q$1,0)),"")</f>
        <v/>
      </c>
    </row>
    <row r="456" spans="1:17">
      <c r="A456" s="589" t="s">
        <v>288</v>
      </c>
      <c r="B456" s="1290" t="s">
        <v>1080</v>
      </c>
      <c r="C456" s="1420" t="str">
        <f>IFERROR(IF(VLOOKUP($A456,Industry!$A$4:$AE$442,C$1,0)=0,"",VLOOKUP($A456,Industry!$A$4:$AE$442,C$1,0)),"")</f>
        <v>koe/$2000p</v>
      </c>
      <c r="D456" s="1418" t="str">
        <f>IFERROR(IF(VLOOKUP($A456,Industry!$A$4:$AE$442,D$1,0)=0,"",VLOOKUP($A456,Industry!$A$4:$AE$442,D$1,0)),"")</f>
        <v/>
      </c>
      <c r="E456" s="1418" t="str">
        <f>IFERROR(IF(VLOOKUP($A456,Industry!$A$4:$AE$442,E$1,0)=0,"",VLOOKUP($A456,Industry!$A$4:$AE$442,E$1,0)),"")</f>
        <v/>
      </c>
      <c r="F456" s="1418" t="str">
        <f>IFERROR(IF(VLOOKUP($A456,Industry!$A$4:$AE$442,F$1,0)=0,"",VLOOKUP($A456,Industry!$A$4:$AE$442,F$1,0)),"")</f>
        <v/>
      </c>
      <c r="G456" s="1418" t="str">
        <f>IFERROR(IF(VLOOKUP($A456,Industry!$A$4:$AE$442,G$1,0)=0,"",VLOOKUP($A456,Industry!$A$4:$AE$442,G$1,0)),"")</f>
        <v/>
      </c>
      <c r="H456" s="1418" t="str">
        <f>IFERROR(IF(VLOOKUP($A456,Industry!$A$4:$AE$442,H$1,0)=0,"",VLOOKUP($A456,Industry!$A$4:$AE$442,H$1,0)),"")</f>
        <v/>
      </c>
      <c r="I456" s="1418" t="str">
        <f>IFERROR(IF(VLOOKUP($A456,Industry!$A$4:$AE$442,I$1,0)=0,"",VLOOKUP($A456,Industry!$A$4:$AE$442,I$1,0)),"")</f>
        <v/>
      </c>
      <c r="J456" s="1418" t="str">
        <f>IFERROR(IF(VLOOKUP($A456,Industry!$A$4:$AE$442,J$1,0)=0,"",VLOOKUP($A456,Industry!$A$4:$AE$442,J$1,0)),"")</f>
        <v/>
      </c>
      <c r="K456" s="1418" t="str">
        <f>IFERROR(IF(VLOOKUP($A456,Industry!$A$4:$AE$442,K$1,0)=0,"",VLOOKUP($A456,Industry!$A$4:$AE$442,K$1,0)),"")</f>
        <v/>
      </c>
      <c r="L456" s="1418" t="str">
        <f>IFERROR(IF(VLOOKUP($A456,Industry!$A$4:$AE$442,L$1,0)=0,"",VLOOKUP($A456,Industry!$A$4:$AE$442,L$1,0)),"")</f>
        <v/>
      </c>
      <c r="M456" s="1418" t="str">
        <f>IFERROR(IF(VLOOKUP($A456,Industry!$A$4:$AE$442,M$1,0)=0,"",VLOOKUP($A456,Industry!$A$4:$AE$442,M$1,0)),"")</f>
        <v/>
      </c>
      <c r="N456" s="1418" t="str">
        <f>IFERROR(IF(VLOOKUP($A456,Industry!$A$4:$AE$442,N$1,0)=0,"",VLOOKUP($A456,Industry!$A$4:$AE$442,N$1,0)),"")</f>
        <v/>
      </c>
      <c r="O456" s="1418" t="str">
        <f>IFERROR(IF(VLOOKUP($A456,Industry!$A$4:$AE$442,O$1,0)=0,"",VLOOKUP($A456,Industry!$A$4:$AE$442,O$1,0)),"")</f>
        <v/>
      </c>
      <c r="P456" s="1418" t="str">
        <f>IFERROR(IF(VLOOKUP($A456,Industry!$A$4:$AE$442,P$1,0)=0,"",VLOOKUP($A456,Industry!$A$4:$AE$442,P$1,0)),"")</f>
        <v/>
      </c>
      <c r="Q456" s="1418" t="str">
        <f>IFERROR(IF(VLOOKUP($A456,Industry!$A$4:$AE$442,Q$1,0)=0,"",VLOOKUP($A456,Industry!$A$4:$AE$442,Q$1,0)),"")</f>
        <v/>
      </c>
    </row>
    <row r="457" spans="1:17">
      <c r="A457" s="137" t="s">
        <v>289</v>
      </c>
      <c r="B457" s="1290" t="s">
        <v>1080</v>
      </c>
      <c r="C457" s="1420" t="str">
        <f>IFERROR(IF(VLOOKUP($A457,Industry!$A$4:$AE$442,C$1,0)=0,"",VLOOKUP($A457,Industry!$A$4:$AE$442,C$1,0)),"")</f>
        <v>koe/$2000p</v>
      </c>
      <c r="D457" s="1418" t="str">
        <f>IFERROR(IF(VLOOKUP($A457,Industry!$A$4:$AE$442,D$1,0)=0,"",VLOOKUP($A457,Industry!$A$4:$AE$442,D$1,0)),"")</f>
        <v/>
      </c>
      <c r="E457" s="1418" t="str">
        <f>IFERROR(IF(VLOOKUP($A457,Industry!$A$4:$AE$442,E$1,0)=0,"",VLOOKUP($A457,Industry!$A$4:$AE$442,E$1,0)),"")</f>
        <v/>
      </c>
      <c r="F457" s="1418" t="str">
        <f>IFERROR(IF(VLOOKUP($A457,Industry!$A$4:$AE$442,F$1,0)=0,"",VLOOKUP($A457,Industry!$A$4:$AE$442,F$1,0)),"")</f>
        <v/>
      </c>
      <c r="G457" s="1418" t="str">
        <f>IFERROR(IF(VLOOKUP($A457,Industry!$A$4:$AE$442,G$1,0)=0,"",VLOOKUP($A457,Industry!$A$4:$AE$442,G$1,0)),"")</f>
        <v/>
      </c>
      <c r="H457" s="1418" t="str">
        <f>IFERROR(IF(VLOOKUP($A457,Industry!$A$4:$AE$442,H$1,0)=0,"",VLOOKUP($A457,Industry!$A$4:$AE$442,H$1,0)),"")</f>
        <v/>
      </c>
      <c r="I457" s="1418" t="str">
        <f>IFERROR(IF(VLOOKUP($A457,Industry!$A$4:$AE$442,I$1,0)=0,"",VLOOKUP($A457,Industry!$A$4:$AE$442,I$1,0)),"")</f>
        <v/>
      </c>
      <c r="J457" s="1418" t="str">
        <f>IFERROR(IF(VLOOKUP($A457,Industry!$A$4:$AE$442,J$1,0)=0,"",VLOOKUP($A457,Industry!$A$4:$AE$442,J$1,0)),"")</f>
        <v/>
      </c>
      <c r="K457" s="1418" t="str">
        <f>IFERROR(IF(VLOOKUP($A457,Industry!$A$4:$AE$442,K$1,0)=0,"",VLOOKUP($A457,Industry!$A$4:$AE$442,K$1,0)),"")</f>
        <v/>
      </c>
      <c r="L457" s="1418" t="str">
        <f>IFERROR(IF(VLOOKUP($A457,Industry!$A$4:$AE$442,L$1,0)=0,"",VLOOKUP($A457,Industry!$A$4:$AE$442,L$1,0)),"")</f>
        <v/>
      </c>
      <c r="M457" s="1418" t="str">
        <f>IFERROR(IF(VLOOKUP($A457,Industry!$A$4:$AE$442,M$1,0)=0,"",VLOOKUP($A457,Industry!$A$4:$AE$442,M$1,0)),"")</f>
        <v/>
      </c>
      <c r="N457" s="1418" t="str">
        <f>IFERROR(IF(VLOOKUP($A457,Industry!$A$4:$AE$442,N$1,0)=0,"",VLOOKUP($A457,Industry!$A$4:$AE$442,N$1,0)),"")</f>
        <v/>
      </c>
      <c r="O457" s="1418" t="str">
        <f>IFERROR(IF(VLOOKUP($A457,Industry!$A$4:$AE$442,O$1,0)=0,"",VLOOKUP($A457,Industry!$A$4:$AE$442,O$1,0)),"")</f>
        <v/>
      </c>
      <c r="P457" s="1418" t="str">
        <f>IFERROR(IF(VLOOKUP($A457,Industry!$A$4:$AE$442,P$1,0)=0,"",VLOOKUP($A457,Industry!$A$4:$AE$442,P$1,0)),"")</f>
        <v/>
      </c>
      <c r="Q457" s="1418" t="str">
        <f>IFERROR(IF(VLOOKUP($A457,Industry!$A$4:$AE$442,Q$1,0)=0,"",VLOOKUP($A457,Industry!$A$4:$AE$442,Q$1,0)),"")</f>
        <v/>
      </c>
    </row>
    <row r="458" spans="1:17">
      <c r="A458" s="137" t="s">
        <v>290</v>
      </c>
      <c r="B458" s="1290" t="s">
        <v>1080</v>
      </c>
      <c r="C458" s="1420" t="str">
        <f>IFERROR(IF(VLOOKUP($A458,Industry!$A$4:$AE$442,C$1,0)=0,"",VLOOKUP($A458,Industry!$A$4:$AE$442,C$1,0)),"")</f>
        <v>koe/$2000p</v>
      </c>
      <c r="D458" s="1418" t="str">
        <f>IFERROR(IF(VLOOKUP($A458,Industry!$A$4:$AE$442,D$1,0)=0,"",VLOOKUP($A458,Industry!$A$4:$AE$442,D$1,0)),"")</f>
        <v/>
      </c>
      <c r="E458" s="1418" t="str">
        <f>IFERROR(IF(VLOOKUP($A458,Industry!$A$4:$AE$442,E$1,0)=0,"",VLOOKUP($A458,Industry!$A$4:$AE$442,E$1,0)),"")</f>
        <v/>
      </c>
      <c r="F458" s="1418" t="str">
        <f>IFERROR(IF(VLOOKUP($A458,Industry!$A$4:$AE$442,F$1,0)=0,"",VLOOKUP($A458,Industry!$A$4:$AE$442,F$1,0)),"")</f>
        <v/>
      </c>
      <c r="G458" s="1418" t="str">
        <f>IFERROR(IF(VLOOKUP($A458,Industry!$A$4:$AE$442,G$1,0)=0,"",VLOOKUP($A458,Industry!$A$4:$AE$442,G$1,0)),"")</f>
        <v/>
      </c>
      <c r="H458" s="1418" t="str">
        <f>IFERROR(IF(VLOOKUP($A458,Industry!$A$4:$AE$442,H$1,0)=0,"",VLOOKUP($A458,Industry!$A$4:$AE$442,H$1,0)),"")</f>
        <v/>
      </c>
      <c r="I458" s="1418" t="str">
        <f>IFERROR(IF(VLOOKUP($A458,Industry!$A$4:$AE$442,I$1,0)=0,"",VLOOKUP($A458,Industry!$A$4:$AE$442,I$1,0)),"")</f>
        <v/>
      </c>
      <c r="J458" s="1418" t="str">
        <f>IFERROR(IF(VLOOKUP($A458,Industry!$A$4:$AE$442,J$1,0)=0,"",VLOOKUP($A458,Industry!$A$4:$AE$442,J$1,0)),"")</f>
        <v/>
      </c>
      <c r="K458" s="1418" t="str">
        <f>IFERROR(IF(VLOOKUP($A458,Industry!$A$4:$AE$442,K$1,0)=0,"",VLOOKUP($A458,Industry!$A$4:$AE$442,K$1,0)),"")</f>
        <v/>
      </c>
      <c r="L458" s="1418" t="str">
        <f>IFERROR(IF(VLOOKUP($A458,Industry!$A$4:$AE$442,L$1,0)=0,"",VLOOKUP($A458,Industry!$A$4:$AE$442,L$1,0)),"")</f>
        <v/>
      </c>
      <c r="M458" s="1418" t="str">
        <f>IFERROR(IF(VLOOKUP($A458,Industry!$A$4:$AE$442,M$1,0)=0,"",VLOOKUP($A458,Industry!$A$4:$AE$442,M$1,0)),"")</f>
        <v/>
      </c>
      <c r="N458" s="1418" t="str">
        <f>IFERROR(IF(VLOOKUP($A458,Industry!$A$4:$AE$442,N$1,0)=0,"",VLOOKUP($A458,Industry!$A$4:$AE$442,N$1,0)),"")</f>
        <v/>
      </c>
      <c r="O458" s="1418" t="str">
        <f>IFERROR(IF(VLOOKUP($A458,Industry!$A$4:$AE$442,O$1,0)=0,"",VLOOKUP($A458,Industry!$A$4:$AE$442,O$1,0)),"")</f>
        <v/>
      </c>
      <c r="P458" s="1418" t="str">
        <f>IFERROR(IF(VLOOKUP($A458,Industry!$A$4:$AE$442,P$1,0)=0,"",VLOOKUP($A458,Industry!$A$4:$AE$442,P$1,0)),"")</f>
        <v/>
      </c>
      <c r="Q458" s="1418" t="str">
        <f>IFERROR(IF(VLOOKUP($A458,Industry!$A$4:$AE$442,Q$1,0)=0,"",VLOOKUP($A458,Industry!$A$4:$AE$442,Q$1,0)),"")</f>
        <v/>
      </c>
    </row>
    <row r="459" spans="1:17">
      <c r="A459" s="137" t="s">
        <v>291</v>
      </c>
      <c r="B459" s="1290" t="s">
        <v>1080</v>
      </c>
      <c r="C459" s="1420" t="str">
        <f>IFERROR(IF(VLOOKUP($A459,Industry!$A$4:$AE$442,C$1,0)=0,"",VLOOKUP($A459,Industry!$A$4:$AE$442,C$1,0)),"")</f>
        <v>koe/$2000p</v>
      </c>
      <c r="D459" s="1418" t="str">
        <f>IFERROR(IF(VLOOKUP($A459,Industry!$A$4:$AE$442,D$1,0)=0,"",VLOOKUP($A459,Industry!$A$4:$AE$442,D$1,0)),"")</f>
        <v/>
      </c>
      <c r="E459" s="1418" t="str">
        <f>IFERROR(IF(VLOOKUP($A459,Industry!$A$4:$AE$442,E$1,0)=0,"",VLOOKUP($A459,Industry!$A$4:$AE$442,E$1,0)),"")</f>
        <v/>
      </c>
      <c r="F459" s="1418" t="str">
        <f>IFERROR(IF(VLOOKUP($A459,Industry!$A$4:$AE$442,F$1,0)=0,"",VLOOKUP($A459,Industry!$A$4:$AE$442,F$1,0)),"")</f>
        <v/>
      </c>
      <c r="G459" s="1418" t="str">
        <f>IFERROR(IF(VLOOKUP($A459,Industry!$A$4:$AE$442,G$1,0)=0,"",VLOOKUP($A459,Industry!$A$4:$AE$442,G$1,0)),"")</f>
        <v/>
      </c>
      <c r="H459" s="1418" t="str">
        <f>IFERROR(IF(VLOOKUP($A459,Industry!$A$4:$AE$442,H$1,0)=0,"",VLOOKUP($A459,Industry!$A$4:$AE$442,H$1,0)),"")</f>
        <v/>
      </c>
      <c r="I459" s="1418" t="str">
        <f>IFERROR(IF(VLOOKUP($A459,Industry!$A$4:$AE$442,I$1,0)=0,"",VLOOKUP($A459,Industry!$A$4:$AE$442,I$1,0)),"")</f>
        <v/>
      </c>
      <c r="J459" s="1418" t="str">
        <f>IFERROR(IF(VLOOKUP($A459,Industry!$A$4:$AE$442,J$1,0)=0,"",VLOOKUP($A459,Industry!$A$4:$AE$442,J$1,0)),"")</f>
        <v/>
      </c>
      <c r="K459" s="1418" t="str">
        <f>IFERROR(IF(VLOOKUP($A459,Industry!$A$4:$AE$442,K$1,0)=0,"",VLOOKUP($A459,Industry!$A$4:$AE$442,K$1,0)),"")</f>
        <v/>
      </c>
      <c r="L459" s="1418" t="str">
        <f>IFERROR(IF(VLOOKUP($A459,Industry!$A$4:$AE$442,L$1,0)=0,"",VLOOKUP($A459,Industry!$A$4:$AE$442,L$1,0)),"")</f>
        <v/>
      </c>
      <c r="M459" s="1418" t="str">
        <f>IFERROR(IF(VLOOKUP($A459,Industry!$A$4:$AE$442,M$1,0)=0,"",VLOOKUP($A459,Industry!$A$4:$AE$442,M$1,0)),"")</f>
        <v/>
      </c>
      <c r="N459" s="1418" t="str">
        <f>IFERROR(IF(VLOOKUP($A459,Industry!$A$4:$AE$442,N$1,0)=0,"",VLOOKUP($A459,Industry!$A$4:$AE$442,N$1,0)),"")</f>
        <v/>
      </c>
      <c r="O459" s="1418" t="str">
        <f>IFERROR(IF(VLOOKUP($A459,Industry!$A$4:$AE$442,O$1,0)=0,"",VLOOKUP($A459,Industry!$A$4:$AE$442,O$1,0)),"")</f>
        <v/>
      </c>
      <c r="P459" s="1418" t="str">
        <f>IFERROR(IF(VLOOKUP($A459,Industry!$A$4:$AE$442,P$1,0)=0,"",VLOOKUP($A459,Industry!$A$4:$AE$442,P$1,0)),"")</f>
        <v/>
      </c>
      <c r="Q459" s="1418" t="str">
        <f>IFERROR(IF(VLOOKUP($A459,Industry!$A$4:$AE$442,Q$1,0)=0,"",VLOOKUP($A459,Industry!$A$4:$AE$442,Q$1,0)),"")</f>
        <v/>
      </c>
    </row>
    <row r="460" spans="1:17">
      <c r="A460" s="137" t="s">
        <v>292</v>
      </c>
      <c r="B460" s="1290" t="s">
        <v>1080</v>
      </c>
      <c r="C460" s="1420" t="str">
        <f>IFERROR(IF(VLOOKUP($A460,Industry!$A$4:$AE$442,C$1,0)=0,"",VLOOKUP($A460,Industry!$A$4:$AE$442,C$1,0)),"")</f>
        <v>koe/$2000p</v>
      </c>
      <c r="D460" s="1418" t="str">
        <f>IFERROR(IF(VLOOKUP($A460,Industry!$A$4:$AE$442,D$1,0)=0,"",VLOOKUP($A460,Industry!$A$4:$AE$442,D$1,0)),"")</f>
        <v/>
      </c>
      <c r="E460" s="1418" t="str">
        <f>IFERROR(IF(VLOOKUP($A460,Industry!$A$4:$AE$442,E$1,0)=0,"",VLOOKUP($A460,Industry!$A$4:$AE$442,E$1,0)),"")</f>
        <v/>
      </c>
      <c r="F460" s="1418" t="str">
        <f>IFERROR(IF(VLOOKUP($A460,Industry!$A$4:$AE$442,F$1,0)=0,"",VLOOKUP($A460,Industry!$A$4:$AE$442,F$1,0)),"")</f>
        <v/>
      </c>
      <c r="G460" s="1418" t="str">
        <f>IFERROR(IF(VLOOKUP($A460,Industry!$A$4:$AE$442,G$1,0)=0,"",VLOOKUP($A460,Industry!$A$4:$AE$442,G$1,0)),"")</f>
        <v/>
      </c>
      <c r="H460" s="1418" t="str">
        <f>IFERROR(IF(VLOOKUP($A460,Industry!$A$4:$AE$442,H$1,0)=0,"",VLOOKUP($A460,Industry!$A$4:$AE$442,H$1,0)),"")</f>
        <v/>
      </c>
      <c r="I460" s="1418" t="str">
        <f>IFERROR(IF(VLOOKUP($A460,Industry!$A$4:$AE$442,I$1,0)=0,"",VLOOKUP($A460,Industry!$A$4:$AE$442,I$1,0)),"")</f>
        <v/>
      </c>
      <c r="J460" s="1418" t="str">
        <f>IFERROR(IF(VLOOKUP($A460,Industry!$A$4:$AE$442,J$1,0)=0,"",VLOOKUP($A460,Industry!$A$4:$AE$442,J$1,0)),"")</f>
        <v/>
      </c>
      <c r="K460" s="1418" t="str">
        <f>IFERROR(IF(VLOOKUP($A460,Industry!$A$4:$AE$442,K$1,0)=0,"",VLOOKUP($A460,Industry!$A$4:$AE$442,K$1,0)),"")</f>
        <v/>
      </c>
      <c r="L460" s="1418" t="str">
        <f>IFERROR(IF(VLOOKUP($A460,Industry!$A$4:$AE$442,L$1,0)=0,"",VLOOKUP($A460,Industry!$A$4:$AE$442,L$1,0)),"")</f>
        <v/>
      </c>
      <c r="M460" s="1418" t="str">
        <f>IFERROR(IF(VLOOKUP($A460,Industry!$A$4:$AE$442,M$1,0)=0,"",VLOOKUP($A460,Industry!$A$4:$AE$442,M$1,0)),"")</f>
        <v/>
      </c>
      <c r="N460" s="1418" t="str">
        <f>IFERROR(IF(VLOOKUP($A460,Industry!$A$4:$AE$442,N$1,0)=0,"",VLOOKUP($A460,Industry!$A$4:$AE$442,N$1,0)),"")</f>
        <v/>
      </c>
      <c r="O460" s="1418" t="str">
        <f>IFERROR(IF(VLOOKUP($A460,Industry!$A$4:$AE$442,O$1,0)=0,"",VLOOKUP($A460,Industry!$A$4:$AE$442,O$1,0)),"")</f>
        <v/>
      </c>
      <c r="P460" s="1418" t="str">
        <f>IFERROR(IF(VLOOKUP($A460,Industry!$A$4:$AE$442,P$1,0)=0,"",VLOOKUP($A460,Industry!$A$4:$AE$442,P$1,0)),"")</f>
        <v/>
      </c>
      <c r="Q460" s="1418" t="str">
        <f>IFERROR(IF(VLOOKUP($A460,Industry!$A$4:$AE$442,Q$1,0)=0,"",VLOOKUP($A460,Industry!$A$4:$AE$442,Q$1,0)),"")</f>
        <v/>
      </c>
    </row>
    <row r="461" spans="1:17">
      <c r="A461" s="137" t="s">
        <v>293</v>
      </c>
      <c r="B461" s="1290" t="s">
        <v>1080</v>
      </c>
      <c r="C461" s="1420" t="str">
        <f>IFERROR(IF(VLOOKUP($A461,Industry!$A$4:$AE$442,C$1,0)=0,"",VLOOKUP($A461,Industry!$A$4:$AE$442,C$1,0)),"")</f>
        <v>koe/$2000p</v>
      </c>
      <c r="D461" s="1418" t="str">
        <f>IFERROR(IF(VLOOKUP($A461,Industry!$A$4:$AE$442,D$1,0)=0,"",VLOOKUP($A461,Industry!$A$4:$AE$442,D$1,0)),"")</f>
        <v/>
      </c>
      <c r="E461" s="1418" t="str">
        <f>IFERROR(IF(VLOOKUP($A461,Industry!$A$4:$AE$442,E$1,0)=0,"",VLOOKUP($A461,Industry!$A$4:$AE$442,E$1,0)),"")</f>
        <v/>
      </c>
      <c r="F461" s="1418" t="str">
        <f>IFERROR(IF(VLOOKUP($A461,Industry!$A$4:$AE$442,F$1,0)=0,"",VLOOKUP($A461,Industry!$A$4:$AE$442,F$1,0)),"")</f>
        <v/>
      </c>
      <c r="G461" s="1418" t="str">
        <f>IFERROR(IF(VLOOKUP($A461,Industry!$A$4:$AE$442,G$1,0)=0,"",VLOOKUP($A461,Industry!$A$4:$AE$442,G$1,0)),"")</f>
        <v/>
      </c>
      <c r="H461" s="1418" t="str">
        <f>IFERROR(IF(VLOOKUP($A461,Industry!$A$4:$AE$442,H$1,0)=0,"",VLOOKUP($A461,Industry!$A$4:$AE$442,H$1,0)),"")</f>
        <v/>
      </c>
      <c r="I461" s="1418" t="str">
        <f>IFERROR(IF(VLOOKUP($A461,Industry!$A$4:$AE$442,I$1,0)=0,"",VLOOKUP($A461,Industry!$A$4:$AE$442,I$1,0)),"")</f>
        <v/>
      </c>
      <c r="J461" s="1418" t="str">
        <f>IFERROR(IF(VLOOKUP($A461,Industry!$A$4:$AE$442,J$1,0)=0,"",VLOOKUP($A461,Industry!$A$4:$AE$442,J$1,0)),"")</f>
        <v/>
      </c>
      <c r="K461" s="1418" t="str">
        <f>IFERROR(IF(VLOOKUP($A461,Industry!$A$4:$AE$442,K$1,0)=0,"",VLOOKUP($A461,Industry!$A$4:$AE$442,K$1,0)),"")</f>
        <v/>
      </c>
      <c r="L461" s="1418" t="str">
        <f>IFERROR(IF(VLOOKUP($A461,Industry!$A$4:$AE$442,L$1,0)=0,"",VLOOKUP($A461,Industry!$A$4:$AE$442,L$1,0)),"")</f>
        <v/>
      </c>
      <c r="M461" s="1418" t="str">
        <f>IFERROR(IF(VLOOKUP($A461,Industry!$A$4:$AE$442,M$1,0)=0,"",VLOOKUP($A461,Industry!$A$4:$AE$442,M$1,0)),"")</f>
        <v/>
      </c>
      <c r="N461" s="1418" t="str">
        <f>IFERROR(IF(VLOOKUP($A461,Industry!$A$4:$AE$442,N$1,0)=0,"",VLOOKUP($A461,Industry!$A$4:$AE$442,N$1,0)),"")</f>
        <v/>
      </c>
      <c r="O461" s="1418" t="str">
        <f>IFERROR(IF(VLOOKUP($A461,Industry!$A$4:$AE$442,O$1,0)=0,"",VLOOKUP($A461,Industry!$A$4:$AE$442,O$1,0)),"")</f>
        <v/>
      </c>
      <c r="P461" s="1418" t="str">
        <f>IFERROR(IF(VLOOKUP($A461,Industry!$A$4:$AE$442,P$1,0)=0,"",VLOOKUP($A461,Industry!$A$4:$AE$442,P$1,0)),"")</f>
        <v/>
      </c>
      <c r="Q461" s="1418" t="str">
        <f>IFERROR(IF(VLOOKUP($A461,Industry!$A$4:$AE$442,Q$1,0)=0,"",VLOOKUP($A461,Industry!$A$4:$AE$442,Q$1,0)),"")</f>
        <v/>
      </c>
    </row>
    <row r="462" spans="1:17">
      <c r="A462" s="137" t="s">
        <v>294</v>
      </c>
      <c r="B462" s="1290" t="s">
        <v>1080</v>
      </c>
      <c r="C462" s="1420" t="str">
        <f>IFERROR(IF(VLOOKUP($A462,Industry!$A$4:$AE$442,C$1,0)=0,"",VLOOKUP($A462,Industry!$A$4:$AE$442,C$1,0)),"")</f>
        <v>koe/$2000p</v>
      </c>
      <c r="D462" s="1418" t="str">
        <f>IFERROR(IF(VLOOKUP($A462,Industry!$A$4:$AE$442,D$1,0)=0,"",VLOOKUP($A462,Industry!$A$4:$AE$442,D$1,0)),"")</f>
        <v/>
      </c>
      <c r="E462" s="1418" t="str">
        <f>IFERROR(IF(VLOOKUP($A462,Industry!$A$4:$AE$442,E$1,0)=0,"",VLOOKUP($A462,Industry!$A$4:$AE$442,E$1,0)),"")</f>
        <v/>
      </c>
      <c r="F462" s="1418" t="str">
        <f>IFERROR(IF(VLOOKUP($A462,Industry!$A$4:$AE$442,F$1,0)=0,"",VLOOKUP($A462,Industry!$A$4:$AE$442,F$1,0)),"")</f>
        <v/>
      </c>
      <c r="G462" s="1418" t="str">
        <f>IFERROR(IF(VLOOKUP($A462,Industry!$A$4:$AE$442,G$1,0)=0,"",VLOOKUP($A462,Industry!$A$4:$AE$442,G$1,0)),"")</f>
        <v/>
      </c>
      <c r="H462" s="1418" t="str">
        <f>IFERROR(IF(VLOOKUP($A462,Industry!$A$4:$AE$442,H$1,0)=0,"",VLOOKUP($A462,Industry!$A$4:$AE$442,H$1,0)),"")</f>
        <v/>
      </c>
      <c r="I462" s="1418" t="str">
        <f>IFERROR(IF(VLOOKUP($A462,Industry!$A$4:$AE$442,I$1,0)=0,"",VLOOKUP($A462,Industry!$A$4:$AE$442,I$1,0)),"")</f>
        <v/>
      </c>
      <c r="J462" s="1418" t="str">
        <f>IFERROR(IF(VLOOKUP($A462,Industry!$A$4:$AE$442,J$1,0)=0,"",VLOOKUP($A462,Industry!$A$4:$AE$442,J$1,0)),"")</f>
        <v/>
      </c>
      <c r="K462" s="1418" t="str">
        <f>IFERROR(IF(VLOOKUP($A462,Industry!$A$4:$AE$442,K$1,0)=0,"",VLOOKUP($A462,Industry!$A$4:$AE$442,K$1,0)),"")</f>
        <v/>
      </c>
      <c r="L462" s="1418" t="str">
        <f>IFERROR(IF(VLOOKUP($A462,Industry!$A$4:$AE$442,L$1,0)=0,"",VLOOKUP($A462,Industry!$A$4:$AE$442,L$1,0)),"")</f>
        <v/>
      </c>
      <c r="M462" s="1418" t="str">
        <f>IFERROR(IF(VLOOKUP($A462,Industry!$A$4:$AE$442,M$1,0)=0,"",VLOOKUP($A462,Industry!$A$4:$AE$442,M$1,0)),"")</f>
        <v/>
      </c>
      <c r="N462" s="1418" t="str">
        <f>IFERROR(IF(VLOOKUP($A462,Industry!$A$4:$AE$442,N$1,0)=0,"",VLOOKUP($A462,Industry!$A$4:$AE$442,N$1,0)),"")</f>
        <v/>
      </c>
      <c r="O462" s="1418" t="str">
        <f>IFERROR(IF(VLOOKUP($A462,Industry!$A$4:$AE$442,O$1,0)=0,"",VLOOKUP($A462,Industry!$A$4:$AE$442,O$1,0)),"")</f>
        <v/>
      </c>
      <c r="P462" s="1418" t="str">
        <f>IFERROR(IF(VLOOKUP($A462,Industry!$A$4:$AE$442,P$1,0)=0,"",VLOOKUP($A462,Industry!$A$4:$AE$442,P$1,0)),"")</f>
        <v/>
      </c>
      <c r="Q462" s="1418" t="str">
        <f>IFERROR(IF(VLOOKUP($A462,Industry!$A$4:$AE$442,Q$1,0)=0,"",VLOOKUP($A462,Industry!$A$4:$AE$442,Q$1,0)),"")</f>
        <v/>
      </c>
    </row>
    <row r="463" spans="1:17">
      <c r="A463" s="137" t="s">
        <v>295</v>
      </c>
      <c r="B463" s="1290" t="s">
        <v>1080</v>
      </c>
      <c r="C463" s="1420" t="str">
        <f>IFERROR(IF(VLOOKUP($A463,Industry!$A$4:$AE$442,C$1,0)=0,"",VLOOKUP($A463,Industry!$A$4:$AE$442,C$1,0)),"")</f>
        <v>koe/$2000p</v>
      </c>
      <c r="D463" s="1418" t="str">
        <f>IFERROR(IF(VLOOKUP($A463,Industry!$A$4:$AE$442,D$1,0)=0,"",VLOOKUP($A463,Industry!$A$4:$AE$442,D$1,0)),"")</f>
        <v/>
      </c>
      <c r="E463" s="1418" t="str">
        <f>IFERROR(IF(VLOOKUP($A463,Industry!$A$4:$AE$442,E$1,0)=0,"",VLOOKUP($A463,Industry!$A$4:$AE$442,E$1,0)),"")</f>
        <v/>
      </c>
      <c r="F463" s="1418" t="str">
        <f>IFERROR(IF(VLOOKUP($A463,Industry!$A$4:$AE$442,F$1,0)=0,"",VLOOKUP($A463,Industry!$A$4:$AE$442,F$1,0)),"")</f>
        <v/>
      </c>
      <c r="G463" s="1418" t="str">
        <f>IFERROR(IF(VLOOKUP($A463,Industry!$A$4:$AE$442,G$1,0)=0,"",VLOOKUP($A463,Industry!$A$4:$AE$442,G$1,0)),"")</f>
        <v/>
      </c>
      <c r="H463" s="1418" t="str">
        <f>IFERROR(IF(VLOOKUP($A463,Industry!$A$4:$AE$442,H$1,0)=0,"",VLOOKUP($A463,Industry!$A$4:$AE$442,H$1,0)),"")</f>
        <v/>
      </c>
      <c r="I463" s="1418" t="str">
        <f>IFERROR(IF(VLOOKUP($A463,Industry!$A$4:$AE$442,I$1,0)=0,"",VLOOKUP($A463,Industry!$A$4:$AE$442,I$1,0)),"")</f>
        <v/>
      </c>
      <c r="J463" s="1418" t="str">
        <f>IFERROR(IF(VLOOKUP($A463,Industry!$A$4:$AE$442,J$1,0)=0,"",VLOOKUP($A463,Industry!$A$4:$AE$442,J$1,0)),"")</f>
        <v/>
      </c>
      <c r="K463" s="1418" t="str">
        <f>IFERROR(IF(VLOOKUP($A463,Industry!$A$4:$AE$442,K$1,0)=0,"",VLOOKUP($A463,Industry!$A$4:$AE$442,K$1,0)),"")</f>
        <v/>
      </c>
      <c r="L463" s="1418" t="str">
        <f>IFERROR(IF(VLOOKUP($A463,Industry!$A$4:$AE$442,L$1,0)=0,"",VLOOKUP($A463,Industry!$A$4:$AE$442,L$1,0)),"")</f>
        <v/>
      </c>
      <c r="M463" s="1418" t="str">
        <f>IFERROR(IF(VLOOKUP($A463,Industry!$A$4:$AE$442,M$1,0)=0,"",VLOOKUP($A463,Industry!$A$4:$AE$442,M$1,0)),"")</f>
        <v/>
      </c>
      <c r="N463" s="1418" t="str">
        <f>IFERROR(IF(VLOOKUP($A463,Industry!$A$4:$AE$442,N$1,0)=0,"",VLOOKUP($A463,Industry!$A$4:$AE$442,N$1,0)),"")</f>
        <v/>
      </c>
      <c r="O463" s="1418" t="str">
        <f>IFERROR(IF(VLOOKUP($A463,Industry!$A$4:$AE$442,O$1,0)=0,"",VLOOKUP($A463,Industry!$A$4:$AE$442,O$1,0)),"")</f>
        <v/>
      </c>
      <c r="P463" s="1418" t="str">
        <f>IFERROR(IF(VLOOKUP($A463,Industry!$A$4:$AE$442,P$1,0)=0,"",VLOOKUP($A463,Industry!$A$4:$AE$442,P$1,0)),"")</f>
        <v/>
      </c>
      <c r="Q463" s="1418" t="str">
        <f>IFERROR(IF(VLOOKUP($A463,Industry!$A$4:$AE$442,Q$1,0)=0,"",VLOOKUP($A463,Industry!$A$4:$AE$442,Q$1,0)),"")</f>
        <v/>
      </c>
    </row>
    <row r="464" spans="1:17">
      <c r="A464" s="137" t="s">
        <v>296</v>
      </c>
      <c r="B464" s="1290" t="s">
        <v>1080</v>
      </c>
      <c r="C464" s="1420" t="str">
        <f>IFERROR(IF(VLOOKUP($A464,Industry!$A$4:$AE$442,C$1,0)=0,"",VLOOKUP($A464,Industry!$A$4:$AE$442,C$1,0)),"")</f>
        <v>koe/$2000p</v>
      </c>
      <c r="D464" s="1418" t="str">
        <f>IFERROR(IF(VLOOKUP($A464,Industry!$A$4:$AE$442,D$1,0)=0,"",VLOOKUP($A464,Industry!$A$4:$AE$442,D$1,0)),"")</f>
        <v/>
      </c>
      <c r="E464" s="1418" t="str">
        <f>IFERROR(IF(VLOOKUP($A464,Industry!$A$4:$AE$442,E$1,0)=0,"",VLOOKUP($A464,Industry!$A$4:$AE$442,E$1,0)),"")</f>
        <v/>
      </c>
      <c r="F464" s="1418" t="str">
        <f>IFERROR(IF(VLOOKUP($A464,Industry!$A$4:$AE$442,F$1,0)=0,"",VLOOKUP($A464,Industry!$A$4:$AE$442,F$1,0)),"")</f>
        <v/>
      </c>
      <c r="G464" s="1418" t="str">
        <f>IFERROR(IF(VLOOKUP($A464,Industry!$A$4:$AE$442,G$1,0)=0,"",VLOOKUP($A464,Industry!$A$4:$AE$442,G$1,0)),"")</f>
        <v/>
      </c>
      <c r="H464" s="1418" t="str">
        <f>IFERROR(IF(VLOOKUP($A464,Industry!$A$4:$AE$442,H$1,0)=0,"",VLOOKUP($A464,Industry!$A$4:$AE$442,H$1,0)),"")</f>
        <v/>
      </c>
      <c r="I464" s="1418" t="str">
        <f>IFERROR(IF(VLOOKUP($A464,Industry!$A$4:$AE$442,I$1,0)=0,"",VLOOKUP($A464,Industry!$A$4:$AE$442,I$1,0)),"")</f>
        <v/>
      </c>
      <c r="J464" s="1418" t="str">
        <f>IFERROR(IF(VLOOKUP($A464,Industry!$A$4:$AE$442,J$1,0)=0,"",VLOOKUP($A464,Industry!$A$4:$AE$442,J$1,0)),"")</f>
        <v/>
      </c>
      <c r="K464" s="1418" t="str">
        <f>IFERROR(IF(VLOOKUP($A464,Industry!$A$4:$AE$442,K$1,0)=0,"",VLOOKUP($A464,Industry!$A$4:$AE$442,K$1,0)),"")</f>
        <v/>
      </c>
      <c r="L464" s="1418" t="str">
        <f>IFERROR(IF(VLOOKUP($A464,Industry!$A$4:$AE$442,L$1,0)=0,"",VLOOKUP($A464,Industry!$A$4:$AE$442,L$1,0)),"")</f>
        <v/>
      </c>
      <c r="M464" s="1418" t="str">
        <f>IFERROR(IF(VLOOKUP($A464,Industry!$A$4:$AE$442,M$1,0)=0,"",VLOOKUP($A464,Industry!$A$4:$AE$442,M$1,0)),"")</f>
        <v/>
      </c>
      <c r="N464" s="1418" t="str">
        <f>IFERROR(IF(VLOOKUP($A464,Industry!$A$4:$AE$442,N$1,0)=0,"",VLOOKUP($A464,Industry!$A$4:$AE$442,N$1,0)),"")</f>
        <v/>
      </c>
      <c r="O464" s="1418" t="str">
        <f>IFERROR(IF(VLOOKUP($A464,Industry!$A$4:$AE$442,O$1,0)=0,"",VLOOKUP($A464,Industry!$A$4:$AE$442,O$1,0)),"")</f>
        <v/>
      </c>
      <c r="P464" s="1418" t="str">
        <f>IFERROR(IF(VLOOKUP($A464,Industry!$A$4:$AE$442,P$1,0)=0,"",VLOOKUP($A464,Industry!$A$4:$AE$442,P$1,0)),"")</f>
        <v/>
      </c>
      <c r="Q464" s="1418" t="str">
        <f>IFERROR(IF(VLOOKUP($A464,Industry!$A$4:$AE$442,Q$1,0)=0,"",VLOOKUP($A464,Industry!$A$4:$AE$442,Q$1,0)),"")</f>
        <v/>
      </c>
    </row>
    <row r="465" spans="1:17">
      <c r="A465" s="137" t="s">
        <v>297</v>
      </c>
      <c r="B465" s="1290" t="s">
        <v>1080</v>
      </c>
      <c r="C465" s="1420" t="str">
        <f>IFERROR(IF(VLOOKUP($A465,Industry!$A$4:$AE$442,C$1,0)=0,"",VLOOKUP($A465,Industry!$A$4:$AE$442,C$1,0)),"")</f>
        <v>koe/$2000p</v>
      </c>
      <c r="D465" s="1418" t="str">
        <f>IFERROR(IF(VLOOKUP($A465,Industry!$A$4:$AE$442,D$1,0)=0,"",VLOOKUP($A465,Industry!$A$4:$AE$442,D$1,0)),"")</f>
        <v/>
      </c>
      <c r="E465" s="1418" t="str">
        <f>IFERROR(IF(VLOOKUP($A465,Industry!$A$4:$AE$442,E$1,0)=0,"",VLOOKUP($A465,Industry!$A$4:$AE$442,E$1,0)),"")</f>
        <v/>
      </c>
      <c r="F465" s="1418" t="str">
        <f>IFERROR(IF(VLOOKUP($A465,Industry!$A$4:$AE$442,F$1,0)=0,"",VLOOKUP($A465,Industry!$A$4:$AE$442,F$1,0)),"")</f>
        <v/>
      </c>
      <c r="G465" s="1418" t="str">
        <f>IFERROR(IF(VLOOKUP($A465,Industry!$A$4:$AE$442,G$1,0)=0,"",VLOOKUP($A465,Industry!$A$4:$AE$442,G$1,0)),"")</f>
        <v/>
      </c>
      <c r="H465" s="1418" t="str">
        <f>IFERROR(IF(VLOOKUP($A465,Industry!$A$4:$AE$442,H$1,0)=0,"",VLOOKUP($A465,Industry!$A$4:$AE$442,H$1,0)),"")</f>
        <v/>
      </c>
      <c r="I465" s="1418" t="str">
        <f>IFERROR(IF(VLOOKUP($A465,Industry!$A$4:$AE$442,I$1,0)=0,"",VLOOKUP($A465,Industry!$A$4:$AE$442,I$1,0)),"")</f>
        <v/>
      </c>
      <c r="J465" s="1418" t="str">
        <f>IFERROR(IF(VLOOKUP($A465,Industry!$A$4:$AE$442,J$1,0)=0,"",VLOOKUP($A465,Industry!$A$4:$AE$442,J$1,0)),"")</f>
        <v/>
      </c>
      <c r="K465" s="1418" t="str">
        <f>IFERROR(IF(VLOOKUP($A465,Industry!$A$4:$AE$442,K$1,0)=0,"",VLOOKUP($A465,Industry!$A$4:$AE$442,K$1,0)),"")</f>
        <v/>
      </c>
      <c r="L465" s="1418" t="str">
        <f>IFERROR(IF(VLOOKUP($A465,Industry!$A$4:$AE$442,L$1,0)=0,"",VLOOKUP($A465,Industry!$A$4:$AE$442,L$1,0)),"")</f>
        <v/>
      </c>
      <c r="M465" s="1418" t="str">
        <f>IFERROR(IF(VLOOKUP($A465,Industry!$A$4:$AE$442,M$1,0)=0,"",VLOOKUP($A465,Industry!$A$4:$AE$442,M$1,0)),"")</f>
        <v/>
      </c>
      <c r="N465" s="1418" t="str">
        <f>IFERROR(IF(VLOOKUP($A465,Industry!$A$4:$AE$442,N$1,0)=0,"",VLOOKUP($A465,Industry!$A$4:$AE$442,N$1,0)),"")</f>
        <v/>
      </c>
      <c r="O465" s="1418" t="str">
        <f>IFERROR(IF(VLOOKUP($A465,Industry!$A$4:$AE$442,O$1,0)=0,"",VLOOKUP($A465,Industry!$A$4:$AE$442,O$1,0)),"")</f>
        <v/>
      </c>
      <c r="P465" s="1418" t="str">
        <f>IFERROR(IF(VLOOKUP($A465,Industry!$A$4:$AE$442,P$1,0)=0,"",VLOOKUP($A465,Industry!$A$4:$AE$442,P$1,0)),"")</f>
        <v/>
      </c>
      <c r="Q465" s="1418" t="str">
        <f>IFERROR(IF(VLOOKUP($A465,Industry!$A$4:$AE$442,Q$1,0)=0,"",VLOOKUP($A465,Industry!$A$4:$AE$442,Q$1,0)),"")</f>
        <v/>
      </c>
    </row>
    <row r="466" spans="1:17">
      <c r="A466" s="137" t="s">
        <v>298</v>
      </c>
      <c r="B466" s="1290" t="s">
        <v>1080</v>
      </c>
      <c r="C466" s="1420" t="str">
        <f>IFERROR(IF(VLOOKUP($A466,Industry!$A$4:$AE$442,C$1,0)=0,"",VLOOKUP($A466,Industry!$A$4:$AE$442,C$1,0)),"")</f>
        <v>koe/$2000p</v>
      </c>
      <c r="D466" s="1418" t="str">
        <f>IFERROR(IF(VLOOKUP($A466,Industry!$A$4:$AE$442,D$1,0)=0,"",VLOOKUP($A466,Industry!$A$4:$AE$442,D$1,0)),"")</f>
        <v/>
      </c>
      <c r="E466" s="1418" t="str">
        <f>IFERROR(IF(VLOOKUP($A466,Industry!$A$4:$AE$442,E$1,0)=0,"",VLOOKUP($A466,Industry!$A$4:$AE$442,E$1,0)),"")</f>
        <v/>
      </c>
      <c r="F466" s="1418" t="str">
        <f>IFERROR(IF(VLOOKUP($A466,Industry!$A$4:$AE$442,F$1,0)=0,"",VLOOKUP($A466,Industry!$A$4:$AE$442,F$1,0)),"")</f>
        <v/>
      </c>
      <c r="G466" s="1418" t="str">
        <f>IFERROR(IF(VLOOKUP($A466,Industry!$A$4:$AE$442,G$1,0)=0,"",VLOOKUP($A466,Industry!$A$4:$AE$442,G$1,0)),"")</f>
        <v/>
      </c>
      <c r="H466" s="1418" t="str">
        <f>IFERROR(IF(VLOOKUP($A466,Industry!$A$4:$AE$442,H$1,0)=0,"",VLOOKUP($A466,Industry!$A$4:$AE$442,H$1,0)),"")</f>
        <v/>
      </c>
      <c r="I466" s="1418" t="str">
        <f>IFERROR(IF(VLOOKUP($A466,Industry!$A$4:$AE$442,I$1,0)=0,"",VLOOKUP($A466,Industry!$A$4:$AE$442,I$1,0)),"")</f>
        <v/>
      </c>
      <c r="J466" s="1418" t="str">
        <f>IFERROR(IF(VLOOKUP($A466,Industry!$A$4:$AE$442,J$1,0)=0,"",VLOOKUP($A466,Industry!$A$4:$AE$442,J$1,0)),"")</f>
        <v/>
      </c>
      <c r="K466" s="1418" t="str">
        <f>IFERROR(IF(VLOOKUP($A466,Industry!$A$4:$AE$442,K$1,0)=0,"",VLOOKUP($A466,Industry!$A$4:$AE$442,K$1,0)),"")</f>
        <v/>
      </c>
      <c r="L466" s="1418" t="str">
        <f>IFERROR(IF(VLOOKUP($A466,Industry!$A$4:$AE$442,L$1,0)=0,"",VLOOKUP($A466,Industry!$A$4:$AE$442,L$1,0)),"")</f>
        <v/>
      </c>
      <c r="M466" s="1418" t="str">
        <f>IFERROR(IF(VLOOKUP($A466,Industry!$A$4:$AE$442,M$1,0)=0,"",VLOOKUP($A466,Industry!$A$4:$AE$442,M$1,0)),"")</f>
        <v/>
      </c>
      <c r="N466" s="1418" t="str">
        <f>IFERROR(IF(VLOOKUP($A466,Industry!$A$4:$AE$442,N$1,0)=0,"",VLOOKUP($A466,Industry!$A$4:$AE$442,N$1,0)),"")</f>
        <v/>
      </c>
      <c r="O466" s="1418" t="str">
        <f>IFERROR(IF(VLOOKUP($A466,Industry!$A$4:$AE$442,O$1,0)=0,"",VLOOKUP($A466,Industry!$A$4:$AE$442,O$1,0)),"")</f>
        <v/>
      </c>
      <c r="P466" s="1418" t="str">
        <f>IFERROR(IF(VLOOKUP($A466,Industry!$A$4:$AE$442,P$1,0)=0,"",VLOOKUP($A466,Industry!$A$4:$AE$442,P$1,0)),"")</f>
        <v/>
      </c>
      <c r="Q466" s="1418" t="str">
        <f>IFERROR(IF(VLOOKUP($A466,Industry!$A$4:$AE$442,Q$1,0)=0,"",VLOOKUP($A466,Industry!$A$4:$AE$442,Q$1,0)),"")</f>
        <v/>
      </c>
    </row>
    <row r="467" spans="1:17">
      <c r="A467" s="137" t="s">
        <v>299</v>
      </c>
      <c r="B467" s="1290" t="s">
        <v>1080</v>
      </c>
      <c r="C467" s="1420" t="str">
        <f>IFERROR(IF(VLOOKUP($A467,Industry!$A$4:$AE$442,C$1,0)=0,"",VLOOKUP($A467,Industry!$A$4:$AE$442,C$1,0)),"")</f>
        <v>koe/$2000p</v>
      </c>
      <c r="D467" s="1418" t="str">
        <f>IFERROR(IF(VLOOKUP($A467,Industry!$A$4:$AE$442,D$1,0)=0,"",VLOOKUP($A467,Industry!$A$4:$AE$442,D$1,0)),"")</f>
        <v/>
      </c>
      <c r="E467" s="1418" t="str">
        <f>IFERROR(IF(VLOOKUP($A467,Industry!$A$4:$AE$442,E$1,0)=0,"",VLOOKUP($A467,Industry!$A$4:$AE$442,E$1,0)),"")</f>
        <v/>
      </c>
      <c r="F467" s="1418" t="str">
        <f>IFERROR(IF(VLOOKUP($A467,Industry!$A$4:$AE$442,F$1,0)=0,"",VLOOKUP($A467,Industry!$A$4:$AE$442,F$1,0)),"")</f>
        <v/>
      </c>
      <c r="G467" s="1418" t="str">
        <f>IFERROR(IF(VLOOKUP($A467,Industry!$A$4:$AE$442,G$1,0)=0,"",VLOOKUP($A467,Industry!$A$4:$AE$442,G$1,0)),"")</f>
        <v/>
      </c>
      <c r="H467" s="1418" t="str">
        <f>IFERROR(IF(VLOOKUP($A467,Industry!$A$4:$AE$442,H$1,0)=0,"",VLOOKUP($A467,Industry!$A$4:$AE$442,H$1,0)),"")</f>
        <v/>
      </c>
      <c r="I467" s="1418" t="str">
        <f>IFERROR(IF(VLOOKUP($A467,Industry!$A$4:$AE$442,I$1,0)=0,"",VLOOKUP($A467,Industry!$A$4:$AE$442,I$1,0)),"")</f>
        <v/>
      </c>
      <c r="J467" s="1418" t="str">
        <f>IFERROR(IF(VLOOKUP($A467,Industry!$A$4:$AE$442,J$1,0)=0,"",VLOOKUP($A467,Industry!$A$4:$AE$442,J$1,0)),"")</f>
        <v/>
      </c>
      <c r="K467" s="1418" t="str">
        <f>IFERROR(IF(VLOOKUP($A467,Industry!$A$4:$AE$442,K$1,0)=0,"",VLOOKUP($A467,Industry!$A$4:$AE$442,K$1,0)),"")</f>
        <v/>
      </c>
      <c r="L467" s="1418" t="str">
        <f>IFERROR(IF(VLOOKUP($A467,Industry!$A$4:$AE$442,L$1,0)=0,"",VLOOKUP($A467,Industry!$A$4:$AE$442,L$1,0)),"")</f>
        <v/>
      </c>
      <c r="M467" s="1418" t="str">
        <f>IFERROR(IF(VLOOKUP($A467,Industry!$A$4:$AE$442,M$1,0)=0,"",VLOOKUP($A467,Industry!$A$4:$AE$442,M$1,0)),"")</f>
        <v/>
      </c>
      <c r="N467" s="1418" t="str">
        <f>IFERROR(IF(VLOOKUP($A467,Industry!$A$4:$AE$442,N$1,0)=0,"",VLOOKUP($A467,Industry!$A$4:$AE$442,N$1,0)),"")</f>
        <v/>
      </c>
      <c r="O467" s="1418" t="str">
        <f>IFERROR(IF(VLOOKUP($A467,Industry!$A$4:$AE$442,O$1,0)=0,"",VLOOKUP($A467,Industry!$A$4:$AE$442,O$1,0)),"")</f>
        <v/>
      </c>
      <c r="P467" s="1418" t="str">
        <f>IFERROR(IF(VLOOKUP($A467,Industry!$A$4:$AE$442,P$1,0)=0,"",VLOOKUP($A467,Industry!$A$4:$AE$442,P$1,0)),"")</f>
        <v/>
      </c>
      <c r="Q467" s="1418" t="str">
        <f>IFERROR(IF(VLOOKUP($A467,Industry!$A$4:$AE$442,Q$1,0)=0,"",VLOOKUP($A467,Industry!$A$4:$AE$442,Q$1,0)),"")</f>
        <v/>
      </c>
    </row>
    <row r="468" spans="1:17">
      <c r="A468" s="137" t="s">
        <v>300</v>
      </c>
      <c r="B468" s="1290" t="s">
        <v>1080</v>
      </c>
      <c r="C468" s="1420" t="str">
        <f>IFERROR(IF(VLOOKUP($A468,Industry!$A$4:$AE$442,C$1,0)=0,"",VLOOKUP($A468,Industry!$A$4:$AE$442,C$1,0)),"")</f>
        <v>koe/$2000p</v>
      </c>
      <c r="D468" s="1418" t="str">
        <f>IFERROR(IF(VLOOKUP($A468,Industry!$A$4:$AE$442,D$1,0)=0,"",VLOOKUP($A468,Industry!$A$4:$AE$442,D$1,0)),"")</f>
        <v/>
      </c>
      <c r="E468" s="1418" t="str">
        <f>IFERROR(IF(VLOOKUP($A468,Industry!$A$4:$AE$442,E$1,0)=0,"",VLOOKUP($A468,Industry!$A$4:$AE$442,E$1,0)),"")</f>
        <v/>
      </c>
      <c r="F468" s="1418" t="str">
        <f>IFERROR(IF(VLOOKUP($A468,Industry!$A$4:$AE$442,F$1,0)=0,"",VLOOKUP($A468,Industry!$A$4:$AE$442,F$1,0)),"")</f>
        <v/>
      </c>
      <c r="G468" s="1418" t="str">
        <f>IFERROR(IF(VLOOKUP($A468,Industry!$A$4:$AE$442,G$1,0)=0,"",VLOOKUP($A468,Industry!$A$4:$AE$442,G$1,0)),"")</f>
        <v/>
      </c>
      <c r="H468" s="1418" t="str">
        <f>IFERROR(IF(VLOOKUP($A468,Industry!$A$4:$AE$442,H$1,0)=0,"",VLOOKUP($A468,Industry!$A$4:$AE$442,H$1,0)),"")</f>
        <v/>
      </c>
      <c r="I468" s="1418" t="str">
        <f>IFERROR(IF(VLOOKUP($A468,Industry!$A$4:$AE$442,I$1,0)=0,"",VLOOKUP($A468,Industry!$A$4:$AE$442,I$1,0)),"")</f>
        <v/>
      </c>
      <c r="J468" s="1418" t="str">
        <f>IFERROR(IF(VLOOKUP($A468,Industry!$A$4:$AE$442,J$1,0)=0,"",VLOOKUP($A468,Industry!$A$4:$AE$442,J$1,0)),"")</f>
        <v/>
      </c>
      <c r="K468" s="1418" t="str">
        <f>IFERROR(IF(VLOOKUP($A468,Industry!$A$4:$AE$442,K$1,0)=0,"",VLOOKUP($A468,Industry!$A$4:$AE$442,K$1,0)),"")</f>
        <v/>
      </c>
      <c r="L468" s="1418" t="str">
        <f>IFERROR(IF(VLOOKUP($A468,Industry!$A$4:$AE$442,L$1,0)=0,"",VLOOKUP($A468,Industry!$A$4:$AE$442,L$1,0)),"")</f>
        <v/>
      </c>
      <c r="M468" s="1418" t="str">
        <f>IFERROR(IF(VLOOKUP($A468,Industry!$A$4:$AE$442,M$1,0)=0,"",VLOOKUP($A468,Industry!$A$4:$AE$442,M$1,0)),"")</f>
        <v/>
      </c>
      <c r="N468" s="1418" t="str">
        <f>IFERROR(IF(VLOOKUP($A468,Industry!$A$4:$AE$442,N$1,0)=0,"",VLOOKUP($A468,Industry!$A$4:$AE$442,N$1,0)),"")</f>
        <v/>
      </c>
      <c r="O468" s="1418" t="str">
        <f>IFERROR(IF(VLOOKUP($A468,Industry!$A$4:$AE$442,O$1,0)=0,"",VLOOKUP($A468,Industry!$A$4:$AE$442,O$1,0)),"")</f>
        <v/>
      </c>
      <c r="P468" s="1418" t="str">
        <f>IFERROR(IF(VLOOKUP($A468,Industry!$A$4:$AE$442,P$1,0)=0,"",VLOOKUP($A468,Industry!$A$4:$AE$442,P$1,0)),"")</f>
        <v/>
      </c>
      <c r="Q468" s="1418" t="str">
        <f>IFERROR(IF(VLOOKUP($A468,Industry!$A$4:$AE$442,Q$1,0)=0,"",VLOOKUP($A468,Industry!$A$4:$AE$442,Q$1,0)),"")</f>
        <v/>
      </c>
    </row>
    <row r="469" spans="1:17">
      <c r="A469" s="515" t="s">
        <v>651</v>
      </c>
      <c r="B469" s="1290" t="s">
        <v>1080</v>
      </c>
      <c r="C469" s="1421" t="str">
        <f>IF(ISERROR(VLOOKUP($A469,Transport!$A$4:$AA$238,C$1,0)),"",VLOOKUP($A469,Transport!$A$4:$AA$238,C$1,0))</f>
        <v>k</v>
      </c>
      <c r="D469" s="1298" t="str">
        <f>IF(ISERROR(VLOOKUP($A469,Transport!$A$4:$AB$238,D$1,0)),"",VLOOKUP($A469,Transport!$A$4:$AB$238,D$1,0))</f>
        <v/>
      </c>
      <c r="E469" s="1298">
        <f>IF(ISERROR(VLOOKUP($A469,Transport!$A$4:$AB$238,E$1,0)),"",VLOOKUP($A469,Transport!$A$4:$AB$238,E$1,0))</f>
        <v>0</v>
      </c>
      <c r="F469" s="1298">
        <f>IF(ISERROR(VLOOKUP($A469,Transport!$A$4:$AB$238,F$1,0)),"",VLOOKUP($A469,Transport!$A$4:$AB$238,F$1,0))</f>
        <v>0</v>
      </c>
      <c r="G469" s="1298">
        <f>IF(ISERROR(VLOOKUP($A469,Transport!$A$4:$AB$238,G$1,0)),"",VLOOKUP($A469,Transport!$A$4:$AB$238,G$1,0))</f>
        <v>0</v>
      </c>
      <c r="H469" s="1298">
        <f>IF(ISERROR(VLOOKUP($A469,Transport!$A$4:$AB$238,H$1,0)),"",VLOOKUP($A469,Transport!$A$4:$AB$238,H$1,0))</f>
        <v>0</v>
      </c>
      <c r="I469" s="1298">
        <f>IF(ISERROR(VLOOKUP($A469,Transport!$A$4:$AB$238,I$1,0)),"",VLOOKUP($A469,Transport!$A$4:$AB$238,I$1,0))</f>
        <v>0</v>
      </c>
      <c r="J469" s="1298">
        <f>IF(ISERROR(VLOOKUP($A469,Transport!$A$4:$AB$238,J$1,0)),"",VLOOKUP($A469,Transport!$A$4:$AB$238,J$1,0))</f>
        <v>0</v>
      </c>
      <c r="K469" s="1298">
        <f>IF(ISERROR(VLOOKUP($A469,Transport!$A$4:$AB$238,K$1,0)),"",VLOOKUP($A469,Transport!$A$4:$AB$238,K$1,0))</f>
        <v>0</v>
      </c>
      <c r="L469" s="1298">
        <f>IF(ISERROR(VLOOKUP($A469,Transport!$A$4:$AB$238,L$1,0)),"",VLOOKUP($A469,Transport!$A$4:$AB$238,L$1,0))</f>
        <v>0</v>
      </c>
      <c r="M469" s="1298">
        <f>IF(ISERROR(VLOOKUP($A469,Transport!$A$4:$AB$238,M$1,0)),"",VLOOKUP($A469,Transport!$A$4:$AB$238,M$1,0))</f>
        <v>0</v>
      </c>
      <c r="N469" s="1298">
        <f>IF(ISERROR(VLOOKUP($A469,Transport!$A$4:$AB$238,N$1,0)),"",VLOOKUP($A469,Transport!$A$4:$AB$238,N$1,0))</f>
        <v>0</v>
      </c>
      <c r="O469" s="1298">
        <f>IF(ISERROR(VLOOKUP($A469,Transport!$A$4:$AB$238,O$1,0)),"",VLOOKUP($A469,Transport!$A$4:$AB$238,O$1,0))</f>
        <v>0</v>
      </c>
      <c r="P469" s="1298">
        <f>IF(ISERROR(VLOOKUP($A469,Transport!$A$4:$AB$238,P$1,0)),"",VLOOKUP($A469,Transport!$A$4:$AB$238,P$1,0))</f>
        <v>0</v>
      </c>
      <c r="Q469" s="1298">
        <f>IF(ISERROR(VLOOKUP($A469,Transport!$A$4:$AB$238,Q$1,0)),"",VLOOKUP($A469,Transport!$A$4:$AB$238,Q$1,0))</f>
        <v>0</v>
      </c>
    </row>
    <row r="470" spans="1:17">
      <c r="A470" s="515" t="s">
        <v>1020</v>
      </c>
      <c r="B470" s="1290" t="s">
        <v>1080</v>
      </c>
      <c r="C470" s="1421" t="str">
        <f>IF(ISERROR(VLOOKUP($A470,Transport!$A$4:$AA$238,C$1,0)),"",VLOOKUP($A470,Transport!$A$4:$AA$238,C$1,0))</f>
        <v>k</v>
      </c>
      <c r="D470" s="1298" t="str">
        <f>IF(ISERROR(VLOOKUP($A470,Transport!$A$4:$AB$238,D$1,0)),"",VLOOKUP($A470,Transport!$A$4:$AB$238,D$1,0))</f>
        <v/>
      </c>
      <c r="E470" s="1298">
        <f>IF(ISERROR(VLOOKUP($A470,Transport!$A$4:$AB$238,E$1,0)),"",VLOOKUP($A470,Transport!$A$4:$AB$238,E$1,0))</f>
        <v>0</v>
      </c>
      <c r="F470" s="1298">
        <f>IF(ISERROR(VLOOKUP($A470,Transport!$A$4:$AB$238,F$1,0)),"",VLOOKUP($A470,Transport!$A$4:$AB$238,F$1,0))</f>
        <v>0</v>
      </c>
      <c r="G470" s="1298">
        <f>IF(ISERROR(VLOOKUP($A470,Transport!$A$4:$AB$238,G$1,0)),"",VLOOKUP($A470,Transport!$A$4:$AB$238,G$1,0))</f>
        <v>0</v>
      </c>
      <c r="H470" s="1298">
        <f>IF(ISERROR(VLOOKUP($A470,Transport!$A$4:$AB$238,H$1,0)),"",VLOOKUP($A470,Transport!$A$4:$AB$238,H$1,0))</f>
        <v>0</v>
      </c>
      <c r="I470" s="1298">
        <f>IF(ISERROR(VLOOKUP($A470,Transport!$A$4:$AB$238,I$1,0)),"",VLOOKUP($A470,Transport!$A$4:$AB$238,I$1,0))</f>
        <v>0</v>
      </c>
      <c r="J470" s="1298">
        <f>IF(ISERROR(VLOOKUP($A470,Transport!$A$4:$AB$238,J$1,0)),"",VLOOKUP($A470,Transport!$A$4:$AB$238,J$1,0))</f>
        <v>0</v>
      </c>
      <c r="K470" s="1298">
        <f>IF(ISERROR(VLOOKUP($A470,Transport!$A$4:$AB$238,K$1,0)),"",VLOOKUP($A470,Transport!$A$4:$AB$238,K$1,0))</f>
        <v>0</v>
      </c>
      <c r="L470" s="1298">
        <f>IF(ISERROR(VLOOKUP($A470,Transport!$A$4:$AB$238,L$1,0)),"",VLOOKUP($A470,Transport!$A$4:$AB$238,L$1,0))</f>
        <v>0</v>
      </c>
      <c r="M470" s="1298">
        <f>IF(ISERROR(VLOOKUP($A470,Transport!$A$4:$AB$238,M$1,0)),"",VLOOKUP($A470,Transport!$A$4:$AB$238,M$1,0))</f>
        <v>0</v>
      </c>
      <c r="N470" s="1298">
        <f>IF(ISERROR(VLOOKUP($A470,Transport!$A$4:$AB$238,N$1,0)),"",VLOOKUP($A470,Transport!$A$4:$AB$238,N$1,0))</f>
        <v>0</v>
      </c>
      <c r="O470" s="1298">
        <f>IF(ISERROR(VLOOKUP($A470,Transport!$A$4:$AB$238,O$1,0)),"",VLOOKUP($A470,Transport!$A$4:$AB$238,O$1,0))</f>
        <v>0</v>
      </c>
      <c r="P470" s="1298">
        <f>IF(ISERROR(VLOOKUP($A470,Transport!$A$4:$AB$238,P$1,0)),"",VLOOKUP($A470,Transport!$A$4:$AB$238,P$1,0))</f>
        <v>0</v>
      </c>
      <c r="Q470" s="1298">
        <f>IF(ISERROR(VLOOKUP($A470,Transport!$A$4:$AB$238,Q$1,0)),"",VLOOKUP($A470,Transport!$A$4:$AB$238,Q$1,0))</f>
        <v>0</v>
      </c>
    </row>
    <row r="471" spans="1:17">
      <c r="A471" s="515" t="s">
        <v>457</v>
      </c>
      <c r="B471" s="1290" t="s">
        <v>1080</v>
      </c>
      <c r="C471" s="1421" t="str">
        <f>IF(ISERROR(VLOOKUP($A471,Transport!$A$4:$AA$238,C$1,0)),"",VLOOKUP($A471,Transport!$A$4:$AA$238,C$1,0))</f>
        <v>k</v>
      </c>
      <c r="D471" s="1298" t="str">
        <f>IF(ISERROR(VLOOKUP($A471,Transport!$A$4:$AB$238,D$1,0)),"",VLOOKUP($A471,Transport!$A$4:$AB$238,D$1,0))</f>
        <v/>
      </c>
      <c r="E471" s="1298">
        <f>IF(ISERROR(VLOOKUP($A471,Transport!$A$4:$AB$238,E$1,0)),"",VLOOKUP($A471,Transport!$A$4:$AB$238,E$1,0))</f>
        <v>0</v>
      </c>
      <c r="F471" s="1298">
        <f>IF(ISERROR(VLOOKUP($A471,Transport!$A$4:$AB$238,F$1,0)),"",VLOOKUP($A471,Transport!$A$4:$AB$238,F$1,0))</f>
        <v>0</v>
      </c>
      <c r="G471" s="1298">
        <f>IF(ISERROR(VLOOKUP($A471,Transport!$A$4:$AB$238,G$1,0)),"",VLOOKUP($A471,Transport!$A$4:$AB$238,G$1,0))</f>
        <v>0</v>
      </c>
      <c r="H471" s="1298">
        <f>IF(ISERROR(VLOOKUP($A471,Transport!$A$4:$AB$238,H$1,0)),"",VLOOKUP($A471,Transport!$A$4:$AB$238,H$1,0))</f>
        <v>0</v>
      </c>
      <c r="I471" s="1298">
        <f>IF(ISERROR(VLOOKUP($A471,Transport!$A$4:$AB$238,I$1,0)),"",VLOOKUP($A471,Transport!$A$4:$AB$238,I$1,0))</f>
        <v>0</v>
      </c>
      <c r="J471" s="1298">
        <f>IF(ISERROR(VLOOKUP($A471,Transport!$A$4:$AB$238,J$1,0)),"",VLOOKUP($A471,Transport!$A$4:$AB$238,J$1,0))</f>
        <v>0</v>
      </c>
      <c r="K471" s="1298">
        <f>IF(ISERROR(VLOOKUP($A471,Transport!$A$4:$AB$238,K$1,0)),"",VLOOKUP($A471,Transport!$A$4:$AB$238,K$1,0))</f>
        <v>0</v>
      </c>
      <c r="L471" s="1298">
        <f>IF(ISERROR(VLOOKUP($A471,Transport!$A$4:$AB$238,L$1,0)),"",VLOOKUP($A471,Transport!$A$4:$AB$238,L$1,0))</f>
        <v>0</v>
      </c>
      <c r="M471" s="1298">
        <f>IF(ISERROR(VLOOKUP($A471,Transport!$A$4:$AB$238,M$1,0)),"",VLOOKUP($A471,Transport!$A$4:$AB$238,M$1,0))</f>
        <v>0</v>
      </c>
      <c r="N471" s="1298">
        <f>IF(ISERROR(VLOOKUP($A471,Transport!$A$4:$AB$238,N$1,0)),"",VLOOKUP($A471,Transport!$A$4:$AB$238,N$1,0))</f>
        <v>0</v>
      </c>
      <c r="O471" s="1298">
        <f>IF(ISERROR(VLOOKUP($A471,Transport!$A$4:$AB$238,O$1,0)),"",VLOOKUP($A471,Transport!$A$4:$AB$238,O$1,0))</f>
        <v>0</v>
      </c>
      <c r="P471" s="1298">
        <f>IF(ISERROR(VLOOKUP($A471,Transport!$A$4:$AB$238,P$1,0)),"",VLOOKUP($A471,Transport!$A$4:$AB$238,P$1,0))</f>
        <v>0</v>
      </c>
      <c r="Q471" s="1298">
        <f>IF(ISERROR(VLOOKUP($A471,Transport!$A$4:$AB$238,Q$1,0)),"",VLOOKUP($A471,Transport!$A$4:$AB$238,Q$1,0))</f>
        <v>0</v>
      </c>
    </row>
    <row r="472" spans="1:17">
      <c r="A472" s="515" t="s">
        <v>458</v>
      </c>
      <c r="B472" s="1290" t="s">
        <v>1080</v>
      </c>
      <c r="C472" s="1421" t="str">
        <f>IF(ISERROR(VLOOKUP($A472,Transport!$A$4:$AA$238,C$1,0)),"",VLOOKUP($A472,Transport!$A$4:$AA$238,C$1,0))</f>
        <v>k</v>
      </c>
      <c r="D472" s="1298" t="str">
        <f>IF(ISERROR(VLOOKUP($A472,Transport!$A$4:$AB$238,D$1,0)),"",VLOOKUP($A472,Transport!$A$4:$AB$238,D$1,0))</f>
        <v/>
      </c>
      <c r="E472" s="1298">
        <f>IF(ISERROR(VLOOKUP($A472,Transport!$A$4:$AB$238,E$1,0)),"",VLOOKUP($A472,Transport!$A$4:$AB$238,E$1,0))</f>
        <v>0</v>
      </c>
      <c r="F472" s="1298">
        <f>IF(ISERROR(VLOOKUP($A472,Transport!$A$4:$AB$238,F$1,0)),"",VLOOKUP($A472,Transport!$A$4:$AB$238,F$1,0))</f>
        <v>0</v>
      </c>
      <c r="G472" s="1298">
        <f>IF(ISERROR(VLOOKUP($A472,Transport!$A$4:$AB$238,G$1,0)),"",VLOOKUP($A472,Transport!$A$4:$AB$238,G$1,0))</f>
        <v>0</v>
      </c>
      <c r="H472" s="1298">
        <f>IF(ISERROR(VLOOKUP($A472,Transport!$A$4:$AB$238,H$1,0)),"",VLOOKUP($A472,Transport!$A$4:$AB$238,H$1,0))</f>
        <v>0</v>
      </c>
      <c r="I472" s="1298">
        <f>IF(ISERROR(VLOOKUP($A472,Transport!$A$4:$AB$238,I$1,0)),"",VLOOKUP($A472,Transport!$A$4:$AB$238,I$1,0))</f>
        <v>0</v>
      </c>
      <c r="J472" s="1298">
        <f>IF(ISERROR(VLOOKUP($A472,Transport!$A$4:$AB$238,J$1,0)),"",VLOOKUP($A472,Transport!$A$4:$AB$238,J$1,0))</f>
        <v>0</v>
      </c>
      <c r="K472" s="1298">
        <f>IF(ISERROR(VLOOKUP($A472,Transport!$A$4:$AB$238,K$1,0)),"",VLOOKUP($A472,Transport!$A$4:$AB$238,K$1,0))</f>
        <v>0</v>
      </c>
      <c r="L472" s="1298">
        <f>IF(ISERROR(VLOOKUP($A472,Transport!$A$4:$AB$238,L$1,0)),"",VLOOKUP($A472,Transport!$A$4:$AB$238,L$1,0))</f>
        <v>0</v>
      </c>
      <c r="M472" s="1298">
        <f>IF(ISERROR(VLOOKUP($A472,Transport!$A$4:$AB$238,M$1,0)),"",VLOOKUP($A472,Transport!$A$4:$AB$238,M$1,0))</f>
        <v>0</v>
      </c>
      <c r="N472" s="1298">
        <f>IF(ISERROR(VLOOKUP($A472,Transport!$A$4:$AB$238,N$1,0)),"",VLOOKUP($A472,Transport!$A$4:$AB$238,N$1,0))</f>
        <v>0</v>
      </c>
      <c r="O472" s="1298">
        <f>IF(ISERROR(VLOOKUP($A472,Transport!$A$4:$AB$238,O$1,0)),"",VLOOKUP($A472,Transport!$A$4:$AB$238,O$1,0))</f>
        <v>0</v>
      </c>
      <c r="P472" s="1298">
        <f>IF(ISERROR(VLOOKUP($A472,Transport!$A$4:$AB$238,P$1,0)),"",VLOOKUP($A472,Transport!$A$4:$AB$238,P$1,0))</f>
        <v>0</v>
      </c>
      <c r="Q472" s="1298">
        <f>IF(ISERROR(VLOOKUP($A472,Transport!$A$4:$AB$238,Q$1,0)),"",VLOOKUP($A472,Transport!$A$4:$AB$238,Q$1,0))</f>
        <v>0</v>
      </c>
    </row>
    <row r="473" spans="1:17">
      <c r="A473" s="515" t="s">
        <v>459</v>
      </c>
      <c r="B473" s="1290" t="s">
        <v>1080</v>
      </c>
      <c r="C473" s="1421" t="str">
        <f>IF(ISERROR(VLOOKUP($A473,Transport!$A$4:$AA$238,C$1,0)),"",VLOOKUP($A473,Transport!$A$4:$AA$238,C$1,0))</f>
        <v>k</v>
      </c>
      <c r="D473" s="1298" t="str">
        <f>IF(ISERROR(VLOOKUP($A473,Transport!$A$4:$AB$238,D$1,0)),"",VLOOKUP($A473,Transport!$A$4:$AB$238,D$1,0))</f>
        <v/>
      </c>
      <c r="E473" s="1298">
        <f>IF(ISERROR(VLOOKUP($A473,Transport!$A$4:$AB$238,E$1,0)),"",VLOOKUP($A473,Transport!$A$4:$AB$238,E$1,0))</f>
        <v>0</v>
      </c>
      <c r="F473" s="1298">
        <f>IF(ISERROR(VLOOKUP($A473,Transport!$A$4:$AB$238,F$1,0)),"",VLOOKUP($A473,Transport!$A$4:$AB$238,F$1,0))</f>
        <v>0</v>
      </c>
      <c r="G473" s="1298">
        <f>IF(ISERROR(VLOOKUP($A473,Transport!$A$4:$AB$238,G$1,0)),"",VLOOKUP($A473,Transport!$A$4:$AB$238,G$1,0))</f>
        <v>0</v>
      </c>
      <c r="H473" s="1298">
        <f>IF(ISERROR(VLOOKUP($A473,Transport!$A$4:$AB$238,H$1,0)),"",VLOOKUP($A473,Transport!$A$4:$AB$238,H$1,0))</f>
        <v>0</v>
      </c>
      <c r="I473" s="1298">
        <f>IF(ISERROR(VLOOKUP($A473,Transport!$A$4:$AB$238,I$1,0)),"",VLOOKUP($A473,Transport!$A$4:$AB$238,I$1,0))</f>
        <v>0</v>
      </c>
      <c r="J473" s="1298">
        <f>IF(ISERROR(VLOOKUP($A473,Transport!$A$4:$AB$238,J$1,0)),"",VLOOKUP($A473,Transport!$A$4:$AB$238,J$1,0))</f>
        <v>0</v>
      </c>
      <c r="K473" s="1298">
        <f>IF(ISERROR(VLOOKUP($A473,Transport!$A$4:$AB$238,K$1,0)),"",VLOOKUP($A473,Transport!$A$4:$AB$238,K$1,0))</f>
        <v>0</v>
      </c>
      <c r="L473" s="1298">
        <f>IF(ISERROR(VLOOKUP($A473,Transport!$A$4:$AB$238,L$1,0)),"",VLOOKUP($A473,Transport!$A$4:$AB$238,L$1,0))</f>
        <v>0</v>
      </c>
      <c r="M473" s="1298">
        <f>IF(ISERROR(VLOOKUP($A473,Transport!$A$4:$AB$238,M$1,0)),"",VLOOKUP($A473,Transport!$A$4:$AB$238,M$1,0))</f>
        <v>0</v>
      </c>
      <c r="N473" s="1298">
        <f>IF(ISERROR(VLOOKUP($A473,Transport!$A$4:$AB$238,N$1,0)),"",VLOOKUP($A473,Transport!$A$4:$AB$238,N$1,0))</f>
        <v>0</v>
      </c>
      <c r="O473" s="1298">
        <f>IF(ISERROR(VLOOKUP($A473,Transport!$A$4:$AB$238,O$1,0)),"",VLOOKUP($A473,Transport!$A$4:$AB$238,O$1,0))</f>
        <v>0</v>
      </c>
      <c r="P473" s="1298">
        <f>IF(ISERROR(VLOOKUP($A473,Transport!$A$4:$AB$238,P$1,0)),"",VLOOKUP($A473,Transport!$A$4:$AB$238,P$1,0))</f>
        <v>0</v>
      </c>
      <c r="Q473" s="1298">
        <f>IF(ISERROR(VLOOKUP($A473,Transport!$A$4:$AB$238,Q$1,0)),"",VLOOKUP($A473,Transport!$A$4:$AB$238,Q$1,0))</f>
        <v>0</v>
      </c>
    </row>
    <row r="474" spans="1:17">
      <c r="A474" s="2" t="s">
        <v>236</v>
      </c>
      <c r="B474" s="1290" t="s">
        <v>1080</v>
      </c>
      <c r="C474" s="1421" t="str">
        <f>IF(ISERROR(VLOOKUP($A474,Transport!$A$4:$AA$238,C$1,0)),"",VLOOKUP($A474,Transport!$A$4:$AA$238,C$1,0))</f>
        <v>k</v>
      </c>
      <c r="D474" s="1298" t="str">
        <f>IF(ISERROR(VLOOKUP($A474,Transport!$A$4:$AB$238,D$1,0)),"",VLOOKUP($A474,Transport!$A$4:$AB$238,D$1,0))</f>
        <v/>
      </c>
      <c r="E474" s="1298">
        <f>IF(ISERROR(VLOOKUP($A474,Transport!$A$4:$AB$238,E$1,0)),"",VLOOKUP($A474,Transport!$A$4:$AB$238,E$1,0))</f>
        <v>0</v>
      </c>
      <c r="F474" s="1298">
        <f>IF(ISERROR(VLOOKUP($A474,Transport!$A$4:$AB$238,F$1,0)),"",VLOOKUP($A474,Transport!$A$4:$AB$238,F$1,0))</f>
        <v>0</v>
      </c>
      <c r="G474" s="1298">
        <f>IF(ISERROR(VLOOKUP($A474,Transport!$A$4:$AB$238,G$1,0)),"",VLOOKUP($A474,Transport!$A$4:$AB$238,G$1,0))</f>
        <v>0</v>
      </c>
      <c r="H474" s="1298">
        <f>IF(ISERROR(VLOOKUP($A474,Transport!$A$4:$AB$238,H$1,0)),"",VLOOKUP($A474,Transport!$A$4:$AB$238,H$1,0))</f>
        <v>0</v>
      </c>
      <c r="I474" s="1298">
        <f>IF(ISERROR(VLOOKUP($A474,Transport!$A$4:$AB$238,I$1,0)),"",VLOOKUP($A474,Transport!$A$4:$AB$238,I$1,0))</f>
        <v>0</v>
      </c>
      <c r="J474" s="1298">
        <f>IF(ISERROR(VLOOKUP($A474,Transport!$A$4:$AB$238,J$1,0)),"",VLOOKUP($A474,Transport!$A$4:$AB$238,J$1,0))</f>
        <v>0</v>
      </c>
      <c r="K474" s="1298">
        <f>IF(ISERROR(VLOOKUP($A474,Transport!$A$4:$AB$238,K$1,0)),"",VLOOKUP($A474,Transport!$A$4:$AB$238,K$1,0))</f>
        <v>0</v>
      </c>
      <c r="L474" s="1298">
        <f>IF(ISERROR(VLOOKUP($A474,Transport!$A$4:$AB$238,L$1,0)),"",VLOOKUP($A474,Transport!$A$4:$AB$238,L$1,0))</f>
        <v>0</v>
      </c>
      <c r="M474" s="1298">
        <f>IF(ISERROR(VLOOKUP($A474,Transport!$A$4:$AB$238,M$1,0)),"",VLOOKUP($A474,Transport!$A$4:$AB$238,M$1,0))</f>
        <v>0</v>
      </c>
      <c r="N474" s="1298">
        <f>IF(ISERROR(VLOOKUP($A474,Transport!$A$4:$AB$238,N$1,0)),"",VLOOKUP($A474,Transport!$A$4:$AB$238,N$1,0))</f>
        <v>0</v>
      </c>
      <c r="O474" s="1298">
        <f>IF(ISERROR(VLOOKUP($A474,Transport!$A$4:$AB$238,O$1,0)),"",VLOOKUP($A474,Transport!$A$4:$AB$238,O$1,0))</f>
        <v>0</v>
      </c>
      <c r="P474" s="1298">
        <f>IF(ISERROR(VLOOKUP($A474,Transport!$A$4:$AB$238,P$1,0)),"",VLOOKUP($A474,Transport!$A$4:$AB$238,P$1,0))</f>
        <v>0</v>
      </c>
      <c r="Q474" s="1298">
        <f>IF(ISERROR(VLOOKUP($A474,Transport!$A$4:$AB$238,Q$1,0)),"",VLOOKUP($A474,Transport!$A$4:$AB$238,Q$1,0))</f>
        <v>0</v>
      </c>
    </row>
    <row r="475" spans="1:17">
      <c r="A475" s="2" t="s">
        <v>238</v>
      </c>
      <c r="B475" s="1290" t="s">
        <v>1080</v>
      </c>
      <c r="C475" s="1421" t="str">
        <f>IF(ISERROR(VLOOKUP($A475,Transport!$A$4:$AA$238,C$1,0)),"",VLOOKUP($A475,Transport!$A$4:$AA$238,C$1,0))</f>
        <v>k</v>
      </c>
      <c r="D475" s="1298" t="str">
        <f>IF(ISERROR(VLOOKUP($A475,Transport!$A$4:$AB$238,D$1,0)),"",VLOOKUP($A475,Transport!$A$4:$AB$238,D$1,0))</f>
        <v/>
      </c>
      <c r="E475" s="1298">
        <f>IF(ISERROR(VLOOKUP($A475,Transport!$A$4:$AB$238,E$1,0)),"",VLOOKUP($A475,Transport!$A$4:$AB$238,E$1,0))</f>
        <v>0</v>
      </c>
      <c r="F475" s="1298">
        <f>IF(ISERROR(VLOOKUP($A475,Transport!$A$4:$AB$238,F$1,0)),"",VLOOKUP($A475,Transport!$A$4:$AB$238,F$1,0))</f>
        <v>0</v>
      </c>
      <c r="G475" s="1298">
        <f>IF(ISERROR(VLOOKUP($A475,Transport!$A$4:$AB$238,G$1,0)),"",VLOOKUP($A475,Transport!$A$4:$AB$238,G$1,0))</f>
        <v>0</v>
      </c>
      <c r="H475" s="1298">
        <f>IF(ISERROR(VLOOKUP($A475,Transport!$A$4:$AB$238,H$1,0)),"",VLOOKUP($A475,Transport!$A$4:$AB$238,H$1,0))</f>
        <v>0</v>
      </c>
      <c r="I475" s="1298">
        <f>IF(ISERROR(VLOOKUP($A475,Transport!$A$4:$AB$238,I$1,0)),"",VLOOKUP($A475,Transport!$A$4:$AB$238,I$1,0))</f>
        <v>0</v>
      </c>
      <c r="J475" s="1298">
        <f>IF(ISERROR(VLOOKUP($A475,Transport!$A$4:$AB$238,J$1,0)),"",VLOOKUP($A475,Transport!$A$4:$AB$238,J$1,0))</f>
        <v>0</v>
      </c>
      <c r="K475" s="1298">
        <f>IF(ISERROR(VLOOKUP($A475,Transport!$A$4:$AB$238,K$1,0)),"",VLOOKUP($A475,Transport!$A$4:$AB$238,K$1,0))</f>
        <v>0</v>
      </c>
      <c r="L475" s="1298">
        <f>IF(ISERROR(VLOOKUP($A475,Transport!$A$4:$AB$238,L$1,0)),"",VLOOKUP($A475,Transport!$A$4:$AB$238,L$1,0))</f>
        <v>0</v>
      </c>
      <c r="M475" s="1298">
        <f>IF(ISERROR(VLOOKUP($A475,Transport!$A$4:$AB$238,M$1,0)),"",VLOOKUP($A475,Transport!$A$4:$AB$238,M$1,0))</f>
        <v>0</v>
      </c>
      <c r="N475" s="1298">
        <f>IF(ISERROR(VLOOKUP($A475,Transport!$A$4:$AB$238,N$1,0)),"",VLOOKUP($A475,Transport!$A$4:$AB$238,N$1,0))</f>
        <v>0</v>
      </c>
      <c r="O475" s="1298">
        <f>IF(ISERROR(VLOOKUP($A475,Transport!$A$4:$AB$238,O$1,0)),"",VLOOKUP($A475,Transport!$A$4:$AB$238,O$1,0))</f>
        <v>0</v>
      </c>
      <c r="P475" s="1298">
        <f>IF(ISERROR(VLOOKUP($A475,Transport!$A$4:$AB$238,P$1,0)),"",VLOOKUP($A475,Transport!$A$4:$AB$238,P$1,0))</f>
        <v>0</v>
      </c>
      <c r="Q475" s="1298">
        <f>IF(ISERROR(VLOOKUP($A475,Transport!$A$4:$AB$238,Q$1,0)),"",VLOOKUP($A475,Transport!$A$4:$AB$238,Q$1,0))</f>
        <v>0</v>
      </c>
    </row>
    <row r="476" spans="1:17">
      <c r="A476" s="11" t="s">
        <v>240</v>
      </c>
      <c r="B476" s="1290" t="s">
        <v>1080</v>
      </c>
      <c r="C476" s="1421" t="str">
        <f>IF(ISERROR(VLOOKUP($A476,Transport!$A$4:$AA$238,C$1,0)),"",VLOOKUP($A476,Transport!$A$4:$AA$238,C$1,0))</f>
        <v>k</v>
      </c>
      <c r="D476" s="1298" t="str">
        <f>IF(ISERROR(VLOOKUP($A476,Transport!$A$4:$AB$238,D$1,0)),"",VLOOKUP($A476,Transport!$A$4:$AB$238,D$1,0))</f>
        <v/>
      </c>
      <c r="E476" s="1298">
        <f>IF(ISERROR(VLOOKUP($A476,Transport!$A$4:$AB$238,E$1,0)),"",VLOOKUP($A476,Transport!$A$4:$AB$238,E$1,0))</f>
        <v>0</v>
      </c>
      <c r="F476" s="1298">
        <f>IF(ISERROR(VLOOKUP($A476,Transport!$A$4:$AB$238,F$1,0)),"",VLOOKUP($A476,Transport!$A$4:$AB$238,F$1,0))</f>
        <v>0</v>
      </c>
      <c r="G476" s="1298">
        <f>IF(ISERROR(VLOOKUP($A476,Transport!$A$4:$AB$238,G$1,0)),"",VLOOKUP($A476,Transport!$A$4:$AB$238,G$1,0))</f>
        <v>0</v>
      </c>
      <c r="H476" s="1298">
        <f>IF(ISERROR(VLOOKUP($A476,Transport!$A$4:$AB$238,H$1,0)),"",VLOOKUP($A476,Transport!$A$4:$AB$238,H$1,0))</f>
        <v>0</v>
      </c>
      <c r="I476" s="1298">
        <f>IF(ISERROR(VLOOKUP($A476,Transport!$A$4:$AB$238,I$1,0)),"",VLOOKUP($A476,Transport!$A$4:$AB$238,I$1,0))</f>
        <v>0</v>
      </c>
      <c r="J476" s="1298">
        <f>IF(ISERROR(VLOOKUP($A476,Transport!$A$4:$AB$238,J$1,0)),"",VLOOKUP($A476,Transport!$A$4:$AB$238,J$1,0))</f>
        <v>0</v>
      </c>
      <c r="K476" s="1298">
        <f>IF(ISERROR(VLOOKUP($A476,Transport!$A$4:$AB$238,K$1,0)),"",VLOOKUP($A476,Transport!$A$4:$AB$238,K$1,0))</f>
        <v>0</v>
      </c>
      <c r="L476" s="1298">
        <f>IF(ISERROR(VLOOKUP($A476,Transport!$A$4:$AB$238,L$1,0)),"",VLOOKUP($A476,Transport!$A$4:$AB$238,L$1,0))</f>
        <v>0</v>
      </c>
      <c r="M476" s="1298">
        <f>IF(ISERROR(VLOOKUP($A476,Transport!$A$4:$AB$238,M$1,0)),"",VLOOKUP($A476,Transport!$A$4:$AB$238,M$1,0))</f>
        <v>0</v>
      </c>
      <c r="N476" s="1298">
        <f>IF(ISERROR(VLOOKUP($A476,Transport!$A$4:$AB$238,N$1,0)),"",VLOOKUP($A476,Transport!$A$4:$AB$238,N$1,0))</f>
        <v>0</v>
      </c>
      <c r="O476" s="1298">
        <f>IF(ISERROR(VLOOKUP($A476,Transport!$A$4:$AB$238,O$1,0)),"",VLOOKUP($A476,Transport!$A$4:$AB$238,O$1,0))</f>
        <v>0</v>
      </c>
      <c r="P476" s="1298">
        <f>IF(ISERROR(VLOOKUP($A476,Transport!$A$4:$AB$238,P$1,0)),"",VLOOKUP($A476,Transport!$A$4:$AB$238,P$1,0))</f>
        <v>0</v>
      </c>
      <c r="Q476" s="1298">
        <f>IF(ISERROR(VLOOKUP($A476,Transport!$A$4:$AB$238,Q$1,0)),"",VLOOKUP($A476,Transport!$A$4:$AB$238,Q$1,0))</f>
        <v>0</v>
      </c>
    </row>
    <row r="477" spans="1:17">
      <c r="A477" s="11" t="s">
        <v>652</v>
      </c>
      <c r="B477" s="1290" t="s">
        <v>1080</v>
      </c>
      <c r="C477" s="1421" t="str">
        <f>IF(ISERROR(VLOOKUP($A477,Transport!$A$4:$AA$238,C$1,0)),"",VLOOKUP($A477,Transport!$A$4:$AA$238,C$1,0))</f>
        <v>k</v>
      </c>
      <c r="D477" s="1298" t="str">
        <f>IF(ISERROR(VLOOKUP($A477,Transport!$A$4:$AB$238,D$1,0)),"",VLOOKUP($A477,Transport!$A$4:$AB$238,D$1,0))</f>
        <v/>
      </c>
      <c r="E477" s="1298">
        <f>IF(ISERROR(VLOOKUP($A477,Transport!$A$4:$AB$238,E$1,0)),"",VLOOKUP($A477,Transport!$A$4:$AB$238,E$1,0))</f>
        <v>0</v>
      </c>
      <c r="F477" s="1298">
        <f>IF(ISERROR(VLOOKUP($A477,Transport!$A$4:$AB$238,F$1,0)),"",VLOOKUP($A477,Transport!$A$4:$AB$238,F$1,0))</f>
        <v>0</v>
      </c>
      <c r="G477" s="1298">
        <f>IF(ISERROR(VLOOKUP($A477,Transport!$A$4:$AB$238,G$1,0)),"",VLOOKUP($A477,Transport!$A$4:$AB$238,G$1,0))</f>
        <v>0</v>
      </c>
      <c r="H477" s="1298">
        <f>IF(ISERROR(VLOOKUP($A477,Transport!$A$4:$AB$238,H$1,0)),"",VLOOKUP($A477,Transport!$A$4:$AB$238,H$1,0))</f>
        <v>0</v>
      </c>
      <c r="I477" s="1298">
        <f>IF(ISERROR(VLOOKUP($A477,Transport!$A$4:$AB$238,I$1,0)),"",VLOOKUP($A477,Transport!$A$4:$AB$238,I$1,0))</f>
        <v>0</v>
      </c>
      <c r="J477" s="1298">
        <f>IF(ISERROR(VLOOKUP($A477,Transport!$A$4:$AB$238,J$1,0)),"",VLOOKUP($A477,Transport!$A$4:$AB$238,J$1,0))</f>
        <v>0</v>
      </c>
      <c r="K477" s="1298">
        <f>IF(ISERROR(VLOOKUP($A477,Transport!$A$4:$AB$238,K$1,0)),"",VLOOKUP($A477,Transport!$A$4:$AB$238,K$1,0))</f>
        <v>0</v>
      </c>
      <c r="L477" s="1298">
        <f>IF(ISERROR(VLOOKUP($A477,Transport!$A$4:$AB$238,L$1,0)),"",VLOOKUP($A477,Transport!$A$4:$AB$238,L$1,0))</f>
        <v>0</v>
      </c>
      <c r="M477" s="1298">
        <f>IF(ISERROR(VLOOKUP($A477,Transport!$A$4:$AB$238,M$1,0)),"",VLOOKUP($A477,Transport!$A$4:$AB$238,M$1,0))</f>
        <v>0</v>
      </c>
      <c r="N477" s="1298">
        <f>IF(ISERROR(VLOOKUP($A477,Transport!$A$4:$AB$238,N$1,0)),"",VLOOKUP($A477,Transport!$A$4:$AB$238,N$1,0))</f>
        <v>0</v>
      </c>
      <c r="O477" s="1298">
        <f>IF(ISERROR(VLOOKUP($A477,Transport!$A$4:$AB$238,O$1,0)),"",VLOOKUP($A477,Transport!$A$4:$AB$238,O$1,0))</f>
        <v>0</v>
      </c>
      <c r="P477" s="1298">
        <f>IF(ISERROR(VLOOKUP($A477,Transport!$A$4:$AB$238,P$1,0)),"",VLOOKUP($A477,Transport!$A$4:$AB$238,P$1,0))</f>
        <v>0</v>
      </c>
      <c r="Q477" s="1298">
        <f>IF(ISERROR(VLOOKUP($A477,Transport!$A$4:$AB$238,Q$1,0)),"",VLOOKUP($A477,Transport!$A$4:$AB$238,Q$1,0))</f>
        <v>0</v>
      </c>
    </row>
    <row r="478" spans="1:17">
      <c r="A478" s="2" t="s">
        <v>677</v>
      </c>
      <c r="B478" s="1290" t="s">
        <v>1080</v>
      </c>
      <c r="C478" s="1421" t="str">
        <f>IF(ISERROR(VLOOKUP($A478,Transport!$A$4:$AA$238,C$1,0)),"",VLOOKUP($A478,Transport!$A$4:$AA$238,C$1,0))</f>
        <v>k</v>
      </c>
      <c r="D478" s="1298" t="str">
        <f>IF(ISERROR(VLOOKUP($A478,Transport!$A$4:$AB$238,D$1,0)),"",VLOOKUP($A478,Transport!$A$4:$AB$238,D$1,0))</f>
        <v/>
      </c>
      <c r="E478" s="1298">
        <f>IF(ISERROR(VLOOKUP($A478,Transport!$A$4:$AB$238,E$1,0)),"",VLOOKUP($A478,Transport!$A$4:$AB$238,E$1,0))</f>
        <v>0</v>
      </c>
      <c r="F478" s="1298">
        <f>IF(ISERROR(VLOOKUP($A478,Transport!$A$4:$AB$238,F$1,0)),"",VLOOKUP($A478,Transport!$A$4:$AB$238,F$1,0))</f>
        <v>0</v>
      </c>
      <c r="G478" s="1298">
        <f>IF(ISERROR(VLOOKUP($A478,Transport!$A$4:$AB$238,G$1,0)),"",VLOOKUP($A478,Transport!$A$4:$AB$238,G$1,0))</f>
        <v>0</v>
      </c>
      <c r="H478" s="1298">
        <f>IF(ISERROR(VLOOKUP($A478,Transport!$A$4:$AB$238,H$1,0)),"",VLOOKUP($A478,Transport!$A$4:$AB$238,H$1,0))</f>
        <v>0</v>
      </c>
      <c r="I478" s="1298">
        <f>IF(ISERROR(VLOOKUP($A478,Transport!$A$4:$AB$238,I$1,0)),"",VLOOKUP($A478,Transport!$A$4:$AB$238,I$1,0))</f>
        <v>0</v>
      </c>
      <c r="J478" s="1298">
        <f>IF(ISERROR(VLOOKUP($A478,Transport!$A$4:$AB$238,J$1,0)),"",VLOOKUP($A478,Transport!$A$4:$AB$238,J$1,0))</f>
        <v>0</v>
      </c>
      <c r="K478" s="1298">
        <f>IF(ISERROR(VLOOKUP($A478,Transport!$A$4:$AB$238,K$1,0)),"",VLOOKUP($A478,Transport!$A$4:$AB$238,K$1,0))</f>
        <v>0</v>
      </c>
      <c r="L478" s="1298">
        <f>IF(ISERROR(VLOOKUP($A478,Transport!$A$4:$AB$238,L$1,0)),"",VLOOKUP($A478,Transport!$A$4:$AB$238,L$1,0))</f>
        <v>0</v>
      </c>
      <c r="M478" s="1298">
        <f>IF(ISERROR(VLOOKUP($A478,Transport!$A$4:$AB$238,M$1,0)),"",VLOOKUP($A478,Transport!$A$4:$AB$238,M$1,0))</f>
        <v>0</v>
      </c>
      <c r="N478" s="1298">
        <f>IF(ISERROR(VLOOKUP($A478,Transport!$A$4:$AB$238,N$1,0)),"",VLOOKUP($A478,Transport!$A$4:$AB$238,N$1,0))</f>
        <v>0</v>
      </c>
      <c r="O478" s="1298">
        <f>IF(ISERROR(VLOOKUP($A478,Transport!$A$4:$AB$238,O$1,0)),"",VLOOKUP($A478,Transport!$A$4:$AB$238,O$1,0))</f>
        <v>0</v>
      </c>
      <c r="P478" s="1298">
        <f>IF(ISERROR(VLOOKUP($A478,Transport!$A$4:$AB$238,P$1,0)),"",VLOOKUP($A478,Transport!$A$4:$AB$238,P$1,0))</f>
        <v>0</v>
      </c>
      <c r="Q478" s="1298">
        <f>IF(ISERROR(VLOOKUP($A478,Transport!$A$4:$AB$238,Q$1,0)),"",VLOOKUP($A478,Transport!$A$4:$AB$238,Q$1,0))</f>
        <v>0</v>
      </c>
    </row>
    <row r="479" spans="1:17">
      <c r="A479" s="11" t="s">
        <v>460</v>
      </c>
      <c r="B479" s="1290" t="s">
        <v>1080</v>
      </c>
      <c r="C479" s="1421" t="str">
        <f>IF(ISERROR(VLOOKUP($A479,Transport!$A$4:$AA$238,C$1,0)),"",VLOOKUP($A479,Transport!$A$4:$AA$238,C$1,0))</f>
        <v>k</v>
      </c>
      <c r="D479" s="1298" t="str">
        <f>IF(ISERROR(VLOOKUP($A479,Transport!$A$4:$AB$238,D$1,0)),"",VLOOKUP($A479,Transport!$A$4:$AB$238,D$1,0))</f>
        <v/>
      </c>
      <c r="E479" s="1298">
        <f>IF(ISERROR(VLOOKUP($A479,Transport!$A$4:$AB$238,E$1,0)),"",VLOOKUP($A479,Transport!$A$4:$AB$238,E$1,0))</f>
        <v>0</v>
      </c>
      <c r="F479" s="1298">
        <f>IF(ISERROR(VLOOKUP($A479,Transport!$A$4:$AB$238,F$1,0)),"",VLOOKUP($A479,Transport!$A$4:$AB$238,F$1,0))</f>
        <v>0</v>
      </c>
      <c r="G479" s="1298">
        <f>IF(ISERROR(VLOOKUP($A479,Transport!$A$4:$AB$238,G$1,0)),"",VLOOKUP($A479,Transport!$A$4:$AB$238,G$1,0))</f>
        <v>0</v>
      </c>
      <c r="H479" s="1298">
        <f>IF(ISERROR(VLOOKUP($A479,Transport!$A$4:$AB$238,H$1,0)),"",VLOOKUP($A479,Transport!$A$4:$AB$238,H$1,0))</f>
        <v>0</v>
      </c>
      <c r="I479" s="1298">
        <f>IF(ISERROR(VLOOKUP($A479,Transport!$A$4:$AB$238,I$1,0)),"",VLOOKUP($A479,Transport!$A$4:$AB$238,I$1,0))</f>
        <v>0</v>
      </c>
      <c r="J479" s="1298">
        <f>IF(ISERROR(VLOOKUP($A479,Transport!$A$4:$AB$238,J$1,0)),"",VLOOKUP($A479,Transport!$A$4:$AB$238,J$1,0))</f>
        <v>0</v>
      </c>
      <c r="K479" s="1298">
        <f>IF(ISERROR(VLOOKUP($A479,Transport!$A$4:$AB$238,K$1,0)),"",VLOOKUP($A479,Transport!$A$4:$AB$238,K$1,0))</f>
        <v>0</v>
      </c>
      <c r="L479" s="1298">
        <f>IF(ISERROR(VLOOKUP($A479,Transport!$A$4:$AB$238,L$1,0)),"",VLOOKUP($A479,Transport!$A$4:$AB$238,L$1,0))</f>
        <v>0</v>
      </c>
      <c r="M479" s="1298">
        <f>IF(ISERROR(VLOOKUP($A479,Transport!$A$4:$AB$238,M$1,0)),"",VLOOKUP($A479,Transport!$A$4:$AB$238,M$1,0))</f>
        <v>0</v>
      </c>
      <c r="N479" s="1298">
        <f>IF(ISERROR(VLOOKUP($A479,Transport!$A$4:$AB$238,N$1,0)),"",VLOOKUP($A479,Transport!$A$4:$AB$238,N$1,0))</f>
        <v>0</v>
      </c>
      <c r="O479" s="1298">
        <f>IF(ISERROR(VLOOKUP($A479,Transport!$A$4:$AB$238,O$1,0)),"",VLOOKUP($A479,Transport!$A$4:$AB$238,O$1,0))</f>
        <v>0</v>
      </c>
      <c r="P479" s="1298">
        <f>IF(ISERROR(VLOOKUP($A479,Transport!$A$4:$AB$238,P$1,0)),"",VLOOKUP($A479,Transport!$A$4:$AB$238,P$1,0))</f>
        <v>0</v>
      </c>
      <c r="Q479" s="1298">
        <f>IF(ISERROR(VLOOKUP($A479,Transport!$A$4:$AB$238,Q$1,0)),"",VLOOKUP($A479,Transport!$A$4:$AB$238,Q$1,0))</f>
        <v>0</v>
      </c>
    </row>
    <row r="480" spans="1:17">
      <c r="A480" s="11" t="s">
        <v>461</v>
      </c>
      <c r="B480" s="1290" t="s">
        <v>1080</v>
      </c>
      <c r="C480" s="1421" t="str">
        <f>IF(ISERROR(VLOOKUP($A480,Transport!$A$4:$AA$238,C$1,0)),"",VLOOKUP($A480,Transport!$A$4:$AA$238,C$1,0))</f>
        <v>k</v>
      </c>
      <c r="D480" s="1298" t="str">
        <f>IF(ISERROR(VLOOKUP($A480,Transport!$A$4:$AB$238,D$1,0)),"",VLOOKUP($A480,Transport!$A$4:$AB$238,D$1,0))</f>
        <v/>
      </c>
      <c r="E480" s="1298">
        <f>IF(ISERROR(VLOOKUP($A480,Transport!$A$4:$AB$238,E$1,0)),"",VLOOKUP($A480,Transport!$A$4:$AB$238,E$1,0))</f>
        <v>0</v>
      </c>
      <c r="F480" s="1298">
        <f>IF(ISERROR(VLOOKUP($A480,Transport!$A$4:$AB$238,F$1,0)),"",VLOOKUP($A480,Transport!$A$4:$AB$238,F$1,0))</f>
        <v>0</v>
      </c>
      <c r="G480" s="1298">
        <f>IF(ISERROR(VLOOKUP($A480,Transport!$A$4:$AB$238,G$1,0)),"",VLOOKUP($A480,Transport!$A$4:$AB$238,G$1,0))</f>
        <v>0</v>
      </c>
      <c r="H480" s="1298">
        <f>IF(ISERROR(VLOOKUP($A480,Transport!$A$4:$AB$238,H$1,0)),"",VLOOKUP($A480,Transport!$A$4:$AB$238,H$1,0))</f>
        <v>0</v>
      </c>
      <c r="I480" s="1298">
        <f>IF(ISERROR(VLOOKUP($A480,Transport!$A$4:$AB$238,I$1,0)),"",VLOOKUP($A480,Transport!$A$4:$AB$238,I$1,0))</f>
        <v>0</v>
      </c>
      <c r="J480" s="1298">
        <f>IF(ISERROR(VLOOKUP($A480,Transport!$A$4:$AB$238,J$1,0)),"",VLOOKUP($A480,Transport!$A$4:$AB$238,J$1,0))</f>
        <v>0</v>
      </c>
      <c r="K480" s="1298">
        <f>IF(ISERROR(VLOOKUP($A480,Transport!$A$4:$AB$238,K$1,0)),"",VLOOKUP($A480,Transport!$A$4:$AB$238,K$1,0))</f>
        <v>0</v>
      </c>
      <c r="L480" s="1298">
        <f>IF(ISERROR(VLOOKUP($A480,Transport!$A$4:$AB$238,L$1,0)),"",VLOOKUP($A480,Transport!$A$4:$AB$238,L$1,0))</f>
        <v>0</v>
      </c>
      <c r="M480" s="1298">
        <f>IF(ISERROR(VLOOKUP($A480,Transport!$A$4:$AB$238,M$1,0)),"",VLOOKUP($A480,Transport!$A$4:$AB$238,M$1,0))</f>
        <v>0</v>
      </c>
      <c r="N480" s="1298">
        <f>IF(ISERROR(VLOOKUP($A480,Transport!$A$4:$AB$238,N$1,0)),"",VLOOKUP($A480,Transport!$A$4:$AB$238,N$1,0))</f>
        <v>0</v>
      </c>
      <c r="O480" s="1298">
        <f>IF(ISERROR(VLOOKUP($A480,Transport!$A$4:$AB$238,O$1,0)),"",VLOOKUP($A480,Transport!$A$4:$AB$238,O$1,0))</f>
        <v>0</v>
      </c>
      <c r="P480" s="1298">
        <f>IF(ISERROR(VLOOKUP($A480,Transport!$A$4:$AB$238,P$1,0)),"",VLOOKUP($A480,Transport!$A$4:$AB$238,P$1,0))</f>
        <v>0</v>
      </c>
      <c r="Q480" s="1298">
        <f>IF(ISERROR(VLOOKUP($A480,Transport!$A$4:$AB$238,Q$1,0)),"",VLOOKUP($A480,Transport!$A$4:$AB$238,Q$1,0))</f>
        <v>0</v>
      </c>
    </row>
    <row r="481" spans="1:17">
      <c r="A481" s="2" t="s">
        <v>246</v>
      </c>
      <c r="B481" s="1290" t="s">
        <v>1080</v>
      </c>
      <c r="C481" s="1421" t="str">
        <f>IF(ISERROR(VLOOKUP($A481,Transport!$A$4:$AA$238,C$1,0)),"",VLOOKUP($A481,Transport!$A$4:$AA$238,C$1,0))</f>
        <v>k</v>
      </c>
      <c r="D481" s="1298" t="str">
        <f>IF(ISERROR(VLOOKUP($A481,Transport!$A$4:$AB$238,D$1,0)),"",VLOOKUP($A481,Transport!$A$4:$AB$238,D$1,0))</f>
        <v/>
      </c>
      <c r="E481" s="1298">
        <f>IF(ISERROR(VLOOKUP($A481,Transport!$A$4:$AB$238,E$1,0)),"",VLOOKUP($A481,Transport!$A$4:$AB$238,E$1,0))</f>
        <v>0</v>
      </c>
      <c r="F481" s="1298">
        <f>IF(ISERROR(VLOOKUP($A481,Transport!$A$4:$AB$238,F$1,0)),"",VLOOKUP($A481,Transport!$A$4:$AB$238,F$1,0))</f>
        <v>0</v>
      </c>
      <c r="G481" s="1298">
        <f>IF(ISERROR(VLOOKUP($A481,Transport!$A$4:$AB$238,G$1,0)),"",VLOOKUP($A481,Transport!$A$4:$AB$238,G$1,0))</f>
        <v>0</v>
      </c>
      <c r="H481" s="1298">
        <f>IF(ISERROR(VLOOKUP($A481,Transport!$A$4:$AB$238,H$1,0)),"",VLOOKUP($A481,Transport!$A$4:$AB$238,H$1,0))</f>
        <v>0</v>
      </c>
      <c r="I481" s="1298">
        <f>IF(ISERROR(VLOOKUP($A481,Transport!$A$4:$AB$238,I$1,0)),"",VLOOKUP($A481,Transport!$A$4:$AB$238,I$1,0))</f>
        <v>0</v>
      </c>
      <c r="J481" s="1298">
        <f>IF(ISERROR(VLOOKUP($A481,Transport!$A$4:$AB$238,J$1,0)),"",VLOOKUP($A481,Transport!$A$4:$AB$238,J$1,0))</f>
        <v>0</v>
      </c>
      <c r="K481" s="1298">
        <f>IF(ISERROR(VLOOKUP($A481,Transport!$A$4:$AB$238,K$1,0)),"",VLOOKUP($A481,Transport!$A$4:$AB$238,K$1,0))</f>
        <v>0</v>
      </c>
      <c r="L481" s="1298">
        <f>IF(ISERROR(VLOOKUP($A481,Transport!$A$4:$AB$238,L$1,0)),"",VLOOKUP($A481,Transport!$A$4:$AB$238,L$1,0))</f>
        <v>0</v>
      </c>
      <c r="M481" s="1298">
        <f>IF(ISERROR(VLOOKUP($A481,Transport!$A$4:$AB$238,M$1,0)),"",VLOOKUP($A481,Transport!$A$4:$AB$238,M$1,0))</f>
        <v>0</v>
      </c>
      <c r="N481" s="1298">
        <f>IF(ISERROR(VLOOKUP($A481,Transport!$A$4:$AB$238,N$1,0)),"",VLOOKUP($A481,Transport!$A$4:$AB$238,N$1,0))</f>
        <v>0</v>
      </c>
      <c r="O481" s="1298">
        <f>IF(ISERROR(VLOOKUP($A481,Transport!$A$4:$AB$238,O$1,0)),"",VLOOKUP($A481,Transport!$A$4:$AB$238,O$1,0))</f>
        <v>0</v>
      </c>
      <c r="P481" s="1298">
        <f>IF(ISERROR(VLOOKUP($A481,Transport!$A$4:$AB$238,P$1,0)),"",VLOOKUP($A481,Transport!$A$4:$AB$238,P$1,0))</f>
        <v>0</v>
      </c>
      <c r="Q481" s="1298">
        <f>IF(ISERROR(VLOOKUP($A481,Transport!$A$4:$AB$238,Q$1,0)),"",VLOOKUP($A481,Transport!$A$4:$AB$238,Q$1,0))</f>
        <v>0</v>
      </c>
    </row>
    <row r="482" spans="1:17">
      <c r="A482" s="2" t="s">
        <v>247</v>
      </c>
      <c r="B482" s="1290" t="s">
        <v>1080</v>
      </c>
      <c r="C482" s="1421" t="str">
        <f>IF(ISERROR(VLOOKUP($A482,Transport!$A$4:$AA$238,C$1,0)),"",VLOOKUP($A482,Transport!$A$4:$AA$238,C$1,0))</f>
        <v>k</v>
      </c>
      <c r="D482" s="1298" t="str">
        <f>IF(ISERROR(VLOOKUP($A482,Transport!$A$4:$AB$238,D$1,0)),"",VLOOKUP($A482,Transport!$A$4:$AB$238,D$1,0))</f>
        <v/>
      </c>
      <c r="E482" s="1298">
        <f>IF(ISERROR(VLOOKUP($A482,Transport!$A$4:$AB$238,E$1,0)),"",VLOOKUP($A482,Transport!$A$4:$AB$238,E$1,0))</f>
        <v>0</v>
      </c>
      <c r="F482" s="1298">
        <f>IF(ISERROR(VLOOKUP($A482,Transport!$A$4:$AB$238,F$1,0)),"",VLOOKUP($A482,Transport!$A$4:$AB$238,F$1,0))</f>
        <v>0</v>
      </c>
      <c r="G482" s="1298">
        <f>IF(ISERROR(VLOOKUP($A482,Transport!$A$4:$AB$238,G$1,0)),"",VLOOKUP($A482,Transport!$A$4:$AB$238,G$1,0))</f>
        <v>0</v>
      </c>
      <c r="H482" s="1298">
        <f>IF(ISERROR(VLOOKUP($A482,Transport!$A$4:$AB$238,H$1,0)),"",VLOOKUP($A482,Transport!$A$4:$AB$238,H$1,0))</f>
        <v>0</v>
      </c>
      <c r="I482" s="1298">
        <f>IF(ISERROR(VLOOKUP($A482,Transport!$A$4:$AB$238,I$1,0)),"",VLOOKUP($A482,Transport!$A$4:$AB$238,I$1,0))</f>
        <v>0</v>
      </c>
      <c r="J482" s="1298">
        <f>IF(ISERROR(VLOOKUP($A482,Transport!$A$4:$AB$238,J$1,0)),"",VLOOKUP($A482,Transport!$A$4:$AB$238,J$1,0))</f>
        <v>0</v>
      </c>
      <c r="K482" s="1298">
        <f>IF(ISERROR(VLOOKUP($A482,Transport!$A$4:$AB$238,K$1,0)),"",VLOOKUP($A482,Transport!$A$4:$AB$238,K$1,0))</f>
        <v>0</v>
      </c>
      <c r="L482" s="1298">
        <f>IF(ISERROR(VLOOKUP($A482,Transport!$A$4:$AB$238,L$1,0)),"",VLOOKUP($A482,Transport!$A$4:$AB$238,L$1,0))</f>
        <v>0</v>
      </c>
      <c r="M482" s="1298">
        <f>IF(ISERROR(VLOOKUP($A482,Transport!$A$4:$AB$238,M$1,0)),"",VLOOKUP($A482,Transport!$A$4:$AB$238,M$1,0))</f>
        <v>0</v>
      </c>
      <c r="N482" s="1298">
        <f>IF(ISERROR(VLOOKUP($A482,Transport!$A$4:$AB$238,N$1,0)),"",VLOOKUP($A482,Transport!$A$4:$AB$238,N$1,0))</f>
        <v>0</v>
      </c>
      <c r="O482" s="1298">
        <f>IF(ISERROR(VLOOKUP($A482,Transport!$A$4:$AB$238,O$1,0)),"",VLOOKUP($A482,Transport!$A$4:$AB$238,O$1,0))</f>
        <v>0</v>
      </c>
      <c r="P482" s="1298">
        <f>IF(ISERROR(VLOOKUP($A482,Transport!$A$4:$AB$238,P$1,0)),"",VLOOKUP($A482,Transport!$A$4:$AB$238,P$1,0))</f>
        <v>0</v>
      </c>
      <c r="Q482" s="1298">
        <f>IF(ISERROR(VLOOKUP($A482,Transport!$A$4:$AB$238,Q$1,0)),"",VLOOKUP($A482,Transport!$A$4:$AB$238,Q$1,0))</f>
        <v>0</v>
      </c>
    </row>
    <row r="483" spans="1:17">
      <c r="A483" s="11" t="s">
        <v>244</v>
      </c>
      <c r="B483" s="1290" t="s">
        <v>1080</v>
      </c>
      <c r="C483" s="1421" t="str">
        <f>IF(ISERROR(VLOOKUP($A483,Transport!$A$4:$AA$238,C$1,0)),"",VLOOKUP($A483,Transport!$A$4:$AA$238,C$1,0))</f>
        <v>k</v>
      </c>
      <c r="D483" s="1298" t="str">
        <f>IF(ISERROR(VLOOKUP($A483,Transport!$A$4:$AB$238,D$1,0)),"",VLOOKUP($A483,Transport!$A$4:$AB$238,D$1,0))</f>
        <v/>
      </c>
      <c r="E483" s="1298">
        <f>IF(ISERROR(VLOOKUP($A483,Transport!$A$4:$AB$238,E$1,0)),"",VLOOKUP($A483,Transport!$A$4:$AB$238,E$1,0))</f>
        <v>0</v>
      </c>
      <c r="F483" s="1298">
        <f>IF(ISERROR(VLOOKUP($A483,Transport!$A$4:$AB$238,F$1,0)),"",VLOOKUP($A483,Transport!$A$4:$AB$238,F$1,0))</f>
        <v>0</v>
      </c>
      <c r="G483" s="1298">
        <f>IF(ISERROR(VLOOKUP($A483,Transport!$A$4:$AB$238,G$1,0)),"",VLOOKUP($A483,Transport!$A$4:$AB$238,G$1,0))</f>
        <v>0</v>
      </c>
      <c r="H483" s="1298">
        <f>IF(ISERROR(VLOOKUP($A483,Transport!$A$4:$AB$238,H$1,0)),"",VLOOKUP($A483,Transport!$A$4:$AB$238,H$1,0))</f>
        <v>0</v>
      </c>
      <c r="I483" s="1298">
        <f>IF(ISERROR(VLOOKUP($A483,Transport!$A$4:$AB$238,I$1,0)),"",VLOOKUP($A483,Transport!$A$4:$AB$238,I$1,0))</f>
        <v>0</v>
      </c>
      <c r="J483" s="1298">
        <f>IF(ISERROR(VLOOKUP($A483,Transport!$A$4:$AB$238,J$1,0)),"",VLOOKUP($A483,Transport!$A$4:$AB$238,J$1,0))</f>
        <v>0</v>
      </c>
      <c r="K483" s="1298">
        <f>IF(ISERROR(VLOOKUP($A483,Transport!$A$4:$AB$238,K$1,0)),"",VLOOKUP($A483,Transport!$A$4:$AB$238,K$1,0))</f>
        <v>0</v>
      </c>
      <c r="L483" s="1298">
        <f>IF(ISERROR(VLOOKUP($A483,Transport!$A$4:$AB$238,L$1,0)),"",VLOOKUP($A483,Transport!$A$4:$AB$238,L$1,0))</f>
        <v>0</v>
      </c>
      <c r="M483" s="1298">
        <f>IF(ISERROR(VLOOKUP($A483,Transport!$A$4:$AB$238,M$1,0)),"",VLOOKUP($A483,Transport!$A$4:$AB$238,M$1,0))</f>
        <v>0</v>
      </c>
      <c r="N483" s="1298">
        <f>IF(ISERROR(VLOOKUP($A483,Transport!$A$4:$AB$238,N$1,0)),"",VLOOKUP($A483,Transport!$A$4:$AB$238,N$1,0))</f>
        <v>0</v>
      </c>
      <c r="O483" s="1298">
        <f>IF(ISERROR(VLOOKUP($A483,Transport!$A$4:$AB$238,O$1,0)),"",VLOOKUP($A483,Transport!$A$4:$AB$238,O$1,0))</f>
        <v>0</v>
      </c>
      <c r="P483" s="1298">
        <f>IF(ISERROR(VLOOKUP($A483,Transport!$A$4:$AB$238,P$1,0)),"",VLOOKUP($A483,Transport!$A$4:$AB$238,P$1,0))</f>
        <v>0</v>
      </c>
      <c r="Q483" s="1298">
        <f>IF(ISERROR(VLOOKUP($A483,Transport!$A$4:$AB$238,Q$1,0)),"",VLOOKUP($A483,Transport!$A$4:$AB$238,Q$1,0))</f>
        <v>0</v>
      </c>
    </row>
    <row r="484" spans="1:17">
      <c r="A484" s="30" t="s">
        <v>462</v>
      </c>
      <c r="B484" s="1290" t="s">
        <v>1080</v>
      </c>
      <c r="C484" s="1421" t="str">
        <f>IF(ISERROR(VLOOKUP($A484,Transport!$A$4:$AA$238,C$1,0)),"",VLOOKUP($A484,Transport!$A$4:$AA$238,C$1,0))</f>
        <v>k</v>
      </c>
      <c r="D484" s="1298" t="str">
        <f>IF(ISERROR(VLOOKUP($A484,Transport!$A$4:$AB$238,D$1,0)),"",VLOOKUP($A484,Transport!$A$4:$AB$238,D$1,0))</f>
        <v/>
      </c>
      <c r="E484" s="1298">
        <f>IF(ISERROR(VLOOKUP($A484,Transport!$A$4:$AB$238,E$1,0)),"",VLOOKUP($A484,Transport!$A$4:$AB$238,E$1,0))</f>
        <v>0</v>
      </c>
      <c r="F484" s="1298">
        <f>IF(ISERROR(VLOOKUP($A484,Transport!$A$4:$AB$238,F$1,0)),"",VLOOKUP($A484,Transport!$A$4:$AB$238,F$1,0))</f>
        <v>0</v>
      </c>
      <c r="G484" s="1298">
        <f>IF(ISERROR(VLOOKUP($A484,Transport!$A$4:$AB$238,G$1,0)),"",VLOOKUP($A484,Transport!$A$4:$AB$238,G$1,0))</f>
        <v>0</v>
      </c>
      <c r="H484" s="1298">
        <f>IF(ISERROR(VLOOKUP($A484,Transport!$A$4:$AB$238,H$1,0)),"",VLOOKUP($A484,Transport!$A$4:$AB$238,H$1,0))</f>
        <v>0</v>
      </c>
      <c r="I484" s="1298">
        <f>IF(ISERROR(VLOOKUP($A484,Transport!$A$4:$AB$238,I$1,0)),"",VLOOKUP($A484,Transport!$A$4:$AB$238,I$1,0))</f>
        <v>0</v>
      </c>
      <c r="J484" s="1298">
        <f>IF(ISERROR(VLOOKUP($A484,Transport!$A$4:$AB$238,J$1,0)),"",VLOOKUP($A484,Transport!$A$4:$AB$238,J$1,0))</f>
        <v>0</v>
      </c>
      <c r="K484" s="1298">
        <f>IF(ISERROR(VLOOKUP($A484,Transport!$A$4:$AB$238,K$1,0)),"",VLOOKUP($A484,Transport!$A$4:$AB$238,K$1,0))</f>
        <v>0</v>
      </c>
      <c r="L484" s="1298">
        <f>IF(ISERROR(VLOOKUP($A484,Transport!$A$4:$AB$238,L$1,0)),"",VLOOKUP($A484,Transport!$A$4:$AB$238,L$1,0))</f>
        <v>0</v>
      </c>
      <c r="M484" s="1298">
        <f>IF(ISERROR(VLOOKUP($A484,Transport!$A$4:$AB$238,M$1,0)),"",VLOOKUP($A484,Transport!$A$4:$AB$238,M$1,0))</f>
        <v>0</v>
      </c>
      <c r="N484" s="1298">
        <f>IF(ISERROR(VLOOKUP($A484,Transport!$A$4:$AB$238,N$1,0)),"",VLOOKUP($A484,Transport!$A$4:$AB$238,N$1,0))</f>
        <v>0</v>
      </c>
      <c r="O484" s="1298">
        <f>IF(ISERROR(VLOOKUP($A484,Transport!$A$4:$AB$238,O$1,0)),"",VLOOKUP($A484,Transport!$A$4:$AB$238,O$1,0))</f>
        <v>0</v>
      </c>
      <c r="P484" s="1298">
        <f>IF(ISERROR(VLOOKUP($A484,Transport!$A$4:$AB$238,P$1,0)),"",VLOOKUP($A484,Transport!$A$4:$AB$238,P$1,0))</f>
        <v>0</v>
      </c>
      <c r="Q484" s="1298">
        <f>IF(ISERROR(VLOOKUP($A484,Transport!$A$4:$AB$238,Q$1,0)),"",VLOOKUP($A484,Transport!$A$4:$AB$238,Q$1,0))</f>
        <v>0</v>
      </c>
    </row>
    <row r="485" spans="1:17">
      <c r="A485" s="11" t="s">
        <v>463</v>
      </c>
      <c r="B485" s="1290" t="s">
        <v>1080</v>
      </c>
      <c r="C485" s="1421" t="str">
        <f>IF(ISERROR(VLOOKUP($A485,Transport!$A$4:$AA$238,C$1,0)),"",VLOOKUP($A485,Transport!$A$4:$AA$238,C$1,0))</f>
        <v>k</v>
      </c>
      <c r="D485" s="1298" t="str">
        <f>IF(ISERROR(VLOOKUP($A485,Transport!$A$4:$AB$238,D$1,0)),"",VLOOKUP($A485,Transport!$A$4:$AB$238,D$1,0))</f>
        <v/>
      </c>
      <c r="E485" s="1298">
        <f>IF(ISERROR(VLOOKUP($A485,Transport!$A$4:$AB$238,E$1,0)),"",VLOOKUP($A485,Transport!$A$4:$AB$238,E$1,0))</f>
        <v>0</v>
      </c>
      <c r="F485" s="1298">
        <f>IF(ISERROR(VLOOKUP($A485,Transport!$A$4:$AB$238,F$1,0)),"",VLOOKUP($A485,Transport!$A$4:$AB$238,F$1,0))</f>
        <v>0</v>
      </c>
      <c r="G485" s="1298">
        <f>IF(ISERROR(VLOOKUP($A485,Transport!$A$4:$AB$238,G$1,0)),"",VLOOKUP($A485,Transport!$A$4:$AB$238,G$1,0))</f>
        <v>0</v>
      </c>
      <c r="H485" s="1298">
        <f>IF(ISERROR(VLOOKUP($A485,Transport!$A$4:$AB$238,H$1,0)),"",VLOOKUP($A485,Transport!$A$4:$AB$238,H$1,0))</f>
        <v>0</v>
      </c>
      <c r="I485" s="1298">
        <f>IF(ISERROR(VLOOKUP($A485,Transport!$A$4:$AB$238,I$1,0)),"",VLOOKUP($A485,Transport!$A$4:$AB$238,I$1,0))</f>
        <v>0</v>
      </c>
      <c r="J485" s="1298">
        <f>IF(ISERROR(VLOOKUP($A485,Transport!$A$4:$AB$238,J$1,0)),"",VLOOKUP($A485,Transport!$A$4:$AB$238,J$1,0))</f>
        <v>0</v>
      </c>
      <c r="K485" s="1298">
        <f>IF(ISERROR(VLOOKUP($A485,Transport!$A$4:$AB$238,K$1,0)),"",VLOOKUP($A485,Transport!$A$4:$AB$238,K$1,0))</f>
        <v>0</v>
      </c>
      <c r="L485" s="1298">
        <f>IF(ISERROR(VLOOKUP($A485,Transport!$A$4:$AB$238,L$1,0)),"",VLOOKUP($A485,Transport!$A$4:$AB$238,L$1,0))</f>
        <v>0</v>
      </c>
      <c r="M485" s="1298">
        <f>IF(ISERROR(VLOOKUP($A485,Transport!$A$4:$AB$238,M$1,0)),"",VLOOKUP($A485,Transport!$A$4:$AB$238,M$1,0))</f>
        <v>0</v>
      </c>
      <c r="N485" s="1298">
        <f>IF(ISERROR(VLOOKUP($A485,Transport!$A$4:$AB$238,N$1,0)),"",VLOOKUP($A485,Transport!$A$4:$AB$238,N$1,0))</f>
        <v>0</v>
      </c>
      <c r="O485" s="1298">
        <f>IF(ISERROR(VLOOKUP($A485,Transport!$A$4:$AB$238,O$1,0)),"",VLOOKUP($A485,Transport!$A$4:$AB$238,O$1,0))</f>
        <v>0</v>
      </c>
      <c r="P485" s="1298">
        <f>IF(ISERROR(VLOOKUP($A485,Transport!$A$4:$AB$238,P$1,0)),"",VLOOKUP($A485,Transport!$A$4:$AB$238,P$1,0))</f>
        <v>0</v>
      </c>
      <c r="Q485" s="1298">
        <f>IF(ISERROR(VLOOKUP($A485,Transport!$A$4:$AB$238,Q$1,0)),"",VLOOKUP($A485,Transport!$A$4:$AB$238,Q$1,0))</f>
        <v>0</v>
      </c>
    </row>
    <row r="486" spans="1:17">
      <c r="A486" s="30" t="s">
        <v>464</v>
      </c>
      <c r="B486" s="1290" t="s">
        <v>1080</v>
      </c>
      <c r="C486" s="1421" t="str">
        <f>IF(ISERROR(VLOOKUP($A486,Transport!$A$4:$AA$238,C$1,0)),"",VLOOKUP($A486,Transport!$A$4:$AA$238,C$1,0))</f>
        <v>k</v>
      </c>
      <c r="D486" s="1298" t="str">
        <f>IF(ISERROR(VLOOKUP($A486,Transport!$A$4:$AB$238,D$1,0)),"",VLOOKUP($A486,Transport!$A$4:$AB$238,D$1,0))</f>
        <v/>
      </c>
      <c r="E486" s="1298">
        <f>IF(ISERROR(VLOOKUP($A486,Transport!$A$4:$AB$238,E$1,0)),"",VLOOKUP($A486,Transport!$A$4:$AB$238,E$1,0))</f>
        <v>0</v>
      </c>
      <c r="F486" s="1298">
        <f>IF(ISERROR(VLOOKUP($A486,Transport!$A$4:$AB$238,F$1,0)),"",VLOOKUP($A486,Transport!$A$4:$AB$238,F$1,0))</f>
        <v>0</v>
      </c>
      <c r="G486" s="1298">
        <f>IF(ISERROR(VLOOKUP($A486,Transport!$A$4:$AB$238,G$1,0)),"",VLOOKUP($A486,Transport!$A$4:$AB$238,G$1,0))</f>
        <v>0</v>
      </c>
      <c r="H486" s="1298">
        <f>IF(ISERROR(VLOOKUP($A486,Transport!$A$4:$AB$238,H$1,0)),"",VLOOKUP($A486,Transport!$A$4:$AB$238,H$1,0))</f>
        <v>0</v>
      </c>
      <c r="I486" s="1298">
        <f>IF(ISERROR(VLOOKUP($A486,Transport!$A$4:$AB$238,I$1,0)),"",VLOOKUP($A486,Transport!$A$4:$AB$238,I$1,0))</f>
        <v>0</v>
      </c>
      <c r="J486" s="1298">
        <f>IF(ISERROR(VLOOKUP($A486,Transport!$A$4:$AB$238,J$1,0)),"",VLOOKUP($A486,Transport!$A$4:$AB$238,J$1,0))</f>
        <v>0</v>
      </c>
      <c r="K486" s="1298">
        <f>IF(ISERROR(VLOOKUP($A486,Transport!$A$4:$AB$238,K$1,0)),"",VLOOKUP($A486,Transport!$A$4:$AB$238,K$1,0))</f>
        <v>0</v>
      </c>
      <c r="L486" s="1298">
        <f>IF(ISERROR(VLOOKUP($A486,Transport!$A$4:$AB$238,L$1,0)),"",VLOOKUP($A486,Transport!$A$4:$AB$238,L$1,0))</f>
        <v>0</v>
      </c>
      <c r="M486" s="1298">
        <f>IF(ISERROR(VLOOKUP($A486,Transport!$A$4:$AB$238,M$1,0)),"",VLOOKUP($A486,Transport!$A$4:$AB$238,M$1,0))</f>
        <v>0</v>
      </c>
      <c r="N486" s="1298">
        <f>IF(ISERROR(VLOOKUP($A486,Transport!$A$4:$AB$238,N$1,0)),"",VLOOKUP($A486,Transport!$A$4:$AB$238,N$1,0))</f>
        <v>0</v>
      </c>
      <c r="O486" s="1298">
        <f>IF(ISERROR(VLOOKUP($A486,Transport!$A$4:$AB$238,O$1,0)),"",VLOOKUP($A486,Transport!$A$4:$AB$238,O$1,0))</f>
        <v>0</v>
      </c>
      <c r="P486" s="1298">
        <f>IF(ISERROR(VLOOKUP($A486,Transport!$A$4:$AB$238,P$1,0)),"",VLOOKUP($A486,Transport!$A$4:$AB$238,P$1,0))</f>
        <v>0</v>
      </c>
      <c r="Q486" s="1298">
        <f>IF(ISERROR(VLOOKUP($A486,Transport!$A$4:$AB$238,Q$1,0)),"",VLOOKUP($A486,Transport!$A$4:$AB$238,Q$1,0))</f>
        <v>0</v>
      </c>
    </row>
    <row r="487" spans="1:17">
      <c r="A487" s="11" t="s">
        <v>465</v>
      </c>
      <c r="B487" s="1290" t="s">
        <v>1080</v>
      </c>
      <c r="C487" s="1421" t="str">
        <f>IF(ISERROR(VLOOKUP($A487,Transport!$A$4:$AA$238,C$1,0)),"",VLOOKUP($A487,Transport!$A$4:$AA$238,C$1,0))</f>
        <v>k</v>
      </c>
      <c r="D487" s="1298" t="str">
        <f>IF(ISERROR(VLOOKUP($A487,Transport!$A$4:$AB$238,D$1,0)),"",VLOOKUP($A487,Transport!$A$4:$AB$238,D$1,0))</f>
        <v/>
      </c>
      <c r="E487" s="1298">
        <f>IF(ISERROR(VLOOKUP($A487,Transport!$A$4:$AB$238,E$1,0)),"",VLOOKUP($A487,Transport!$A$4:$AB$238,E$1,0))</f>
        <v>0</v>
      </c>
      <c r="F487" s="1298">
        <f>IF(ISERROR(VLOOKUP($A487,Transport!$A$4:$AB$238,F$1,0)),"",VLOOKUP($A487,Transport!$A$4:$AB$238,F$1,0))</f>
        <v>0</v>
      </c>
      <c r="G487" s="1298">
        <f>IF(ISERROR(VLOOKUP($A487,Transport!$A$4:$AB$238,G$1,0)),"",VLOOKUP($A487,Transport!$A$4:$AB$238,G$1,0))</f>
        <v>0</v>
      </c>
      <c r="H487" s="1298">
        <f>IF(ISERROR(VLOOKUP($A487,Transport!$A$4:$AB$238,H$1,0)),"",VLOOKUP($A487,Transport!$A$4:$AB$238,H$1,0))</f>
        <v>0</v>
      </c>
      <c r="I487" s="1298">
        <f>IF(ISERROR(VLOOKUP($A487,Transport!$A$4:$AB$238,I$1,0)),"",VLOOKUP($A487,Transport!$A$4:$AB$238,I$1,0))</f>
        <v>0</v>
      </c>
      <c r="J487" s="1298">
        <f>IF(ISERROR(VLOOKUP($A487,Transport!$A$4:$AB$238,J$1,0)),"",VLOOKUP($A487,Transport!$A$4:$AB$238,J$1,0))</f>
        <v>0</v>
      </c>
      <c r="K487" s="1298">
        <f>IF(ISERROR(VLOOKUP($A487,Transport!$A$4:$AB$238,K$1,0)),"",VLOOKUP($A487,Transport!$A$4:$AB$238,K$1,0))</f>
        <v>0</v>
      </c>
      <c r="L487" s="1298">
        <f>IF(ISERROR(VLOOKUP($A487,Transport!$A$4:$AB$238,L$1,0)),"",VLOOKUP($A487,Transport!$A$4:$AB$238,L$1,0))</f>
        <v>0</v>
      </c>
      <c r="M487" s="1298">
        <f>IF(ISERROR(VLOOKUP($A487,Transport!$A$4:$AB$238,M$1,0)),"",VLOOKUP($A487,Transport!$A$4:$AB$238,M$1,0))</f>
        <v>0</v>
      </c>
      <c r="N487" s="1298">
        <f>IF(ISERROR(VLOOKUP($A487,Transport!$A$4:$AB$238,N$1,0)),"",VLOOKUP($A487,Transport!$A$4:$AB$238,N$1,0))</f>
        <v>0</v>
      </c>
      <c r="O487" s="1298">
        <f>IF(ISERROR(VLOOKUP($A487,Transport!$A$4:$AB$238,O$1,0)),"",VLOOKUP($A487,Transport!$A$4:$AB$238,O$1,0))</f>
        <v>0</v>
      </c>
      <c r="P487" s="1298">
        <f>IF(ISERROR(VLOOKUP($A487,Transport!$A$4:$AB$238,P$1,0)),"",VLOOKUP($A487,Transport!$A$4:$AB$238,P$1,0))</f>
        <v>0</v>
      </c>
      <c r="Q487" s="1298">
        <f>IF(ISERROR(VLOOKUP($A487,Transport!$A$4:$AB$238,Q$1,0)),"",VLOOKUP($A487,Transport!$A$4:$AB$238,Q$1,0))</f>
        <v>0</v>
      </c>
    </row>
    <row r="488" spans="1:17">
      <c r="A488" s="11" t="s">
        <v>466</v>
      </c>
      <c r="B488" s="1290" t="s">
        <v>1080</v>
      </c>
      <c r="C488" s="1421" t="str">
        <f>IF(ISERROR(VLOOKUP($A488,Transport!$A$4:$AA$238,C$1,0)),"",VLOOKUP($A488,Transport!$A$4:$AA$238,C$1,0))</f>
        <v>k</v>
      </c>
      <c r="D488" s="1298" t="str">
        <f>IF(ISERROR(VLOOKUP($A488,Transport!$A$4:$AB$238,D$1,0)),"",VLOOKUP($A488,Transport!$A$4:$AB$238,D$1,0))</f>
        <v/>
      </c>
      <c r="E488" s="1298">
        <f>IF(ISERROR(VLOOKUP($A488,Transport!$A$4:$AB$238,E$1,0)),"",VLOOKUP($A488,Transport!$A$4:$AB$238,E$1,0))</f>
        <v>0</v>
      </c>
      <c r="F488" s="1298">
        <f>IF(ISERROR(VLOOKUP($A488,Transport!$A$4:$AB$238,F$1,0)),"",VLOOKUP($A488,Transport!$A$4:$AB$238,F$1,0))</f>
        <v>0</v>
      </c>
      <c r="G488" s="1298">
        <f>IF(ISERROR(VLOOKUP($A488,Transport!$A$4:$AB$238,G$1,0)),"",VLOOKUP($A488,Transport!$A$4:$AB$238,G$1,0))</f>
        <v>0</v>
      </c>
      <c r="H488" s="1298">
        <f>IF(ISERROR(VLOOKUP($A488,Transport!$A$4:$AB$238,H$1,0)),"",VLOOKUP($A488,Transport!$A$4:$AB$238,H$1,0))</f>
        <v>0</v>
      </c>
      <c r="I488" s="1298">
        <f>IF(ISERROR(VLOOKUP($A488,Transport!$A$4:$AB$238,I$1,0)),"",VLOOKUP($A488,Transport!$A$4:$AB$238,I$1,0))</f>
        <v>0</v>
      </c>
      <c r="J488" s="1298">
        <f>IF(ISERROR(VLOOKUP($A488,Transport!$A$4:$AB$238,J$1,0)),"",VLOOKUP($A488,Transport!$A$4:$AB$238,J$1,0))</f>
        <v>0</v>
      </c>
      <c r="K488" s="1298">
        <f>IF(ISERROR(VLOOKUP($A488,Transport!$A$4:$AB$238,K$1,0)),"",VLOOKUP($A488,Transport!$A$4:$AB$238,K$1,0))</f>
        <v>0</v>
      </c>
      <c r="L488" s="1298">
        <f>IF(ISERROR(VLOOKUP($A488,Transport!$A$4:$AB$238,L$1,0)),"",VLOOKUP($A488,Transport!$A$4:$AB$238,L$1,0))</f>
        <v>0</v>
      </c>
      <c r="M488" s="1298">
        <f>IF(ISERROR(VLOOKUP($A488,Transport!$A$4:$AB$238,M$1,0)),"",VLOOKUP($A488,Transport!$A$4:$AB$238,M$1,0))</f>
        <v>0</v>
      </c>
      <c r="N488" s="1298">
        <f>IF(ISERROR(VLOOKUP($A488,Transport!$A$4:$AB$238,N$1,0)),"",VLOOKUP($A488,Transport!$A$4:$AB$238,N$1,0))</f>
        <v>0</v>
      </c>
      <c r="O488" s="1298">
        <f>IF(ISERROR(VLOOKUP($A488,Transport!$A$4:$AB$238,O$1,0)),"",VLOOKUP($A488,Transport!$A$4:$AB$238,O$1,0))</f>
        <v>0</v>
      </c>
      <c r="P488" s="1298">
        <f>IF(ISERROR(VLOOKUP($A488,Transport!$A$4:$AB$238,P$1,0)),"",VLOOKUP($A488,Transport!$A$4:$AB$238,P$1,0))</f>
        <v>0</v>
      </c>
      <c r="Q488" s="1298">
        <f>IF(ISERROR(VLOOKUP($A488,Transport!$A$4:$AB$238,Q$1,0)),"",VLOOKUP($A488,Transport!$A$4:$AB$238,Q$1,0))</f>
        <v>0</v>
      </c>
    </row>
    <row r="489" spans="1:17">
      <c r="A489" s="2" t="s">
        <v>737</v>
      </c>
      <c r="B489" s="1290" t="s">
        <v>1080</v>
      </c>
      <c r="C489" s="1421" t="str">
        <f>IF(ISERROR(VLOOKUP($A489,Transport!$A$4:$AA$238,C$1,0)),"",VLOOKUP($A489,Transport!$A$4:$AA$238,C$1,0))</f>
        <v>k</v>
      </c>
      <c r="D489" s="1298" t="str">
        <f>IF(ISERROR(VLOOKUP($A489,Transport!$A$4:$AB$238,D$1,0)),"",VLOOKUP($A489,Transport!$A$4:$AB$238,D$1,0))</f>
        <v/>
      </c>
      <c r="E489" s="1298">
        <f>IF(ISERROR(VLOOKUP($A489,Transport!$A$4:$AB$238,E$1,0)),"",VLOOKUP($A489,Transport!$A$4:$AB$238,E$1,0))</f>
        <v>0</v>
      </c>
      <c r="F489" s="1298">
        <f>IF(ISERROR(VLOOKUP($A489,Transport!$A$4:$AB$238,F$1,0)),"",VLOOKUP($A489,Transport!$A$4:$AB$238,F$1,0))</f>
        <v>0</v>
      </c>
      <c r="G489" s="1298">
        <f>IF(ISERROR(VLOOKUP($A489,Transport!$A$4:$AB$238,G$1,0)),"",VLOOKUP($A489,Transport!$A$4:$AB$238,G$1,0))</f>
        <v>0</v>
      </c>
      <c r="H489" s="1298">
        <f>IF(ISERROR(VLOOKUP($A489,Transport!$A$4:$AB$238,H$1,0)),"",VLOOKUP($A489,Transport!$A$4:$AB$238,H$1,0))</f>
        <v>0</v>
      </c>
      <c r="I489" s="1298">
        <f>IF(ISERROR(VLOOKUP($A489,Transport!$A$4:$AB$238,I$1,0)),"",VLOOKUP($A489,Transport!$A$4:$AB$238,I$1,0))</f>
        <v>0</v>
      </c>
      <c r="J489" s="1298">
        <f>IF(ISERROR(VLOOKUP($A489,Transport!$A$4:$AB$238,J$1,0)),"",VLOOKUP($A489,Transport!$A$4:$AB$238,J$1,0))</f>
        <v>0</v>
      </c>
      <c r="K489" s="1298">
        <f>IF(ISERROR(VLOOKUP($A489,Transport!$A$4:$AB$238,K$1,0)),"",VLOOKUP($A489,Transport!$A$4:$AB$238,K$1,0))</f>
        <v>0</v>
      </c>
      <c r="L489" s="1298">
        <f>IF(ISERROR(VLOOKUP($A489,Transport!$A$4:$AB$238,L$1,0)),"",VLOOKUP($A489,Transport!$A$4:$AB$238,L$1,0))</f>
        <v>0</v>
      </c>
      <c r="M489" s="1298">
        <f>IF(ISERROR(VLOOKUP($A489,Transport!$A$4:$AB$238,M$1,0)),"",VLOOKUP($A489,Transport!$A$4:$AB$238,M$1,0))</f>
        <v>0</v>
      </c>
      <c r="N489" s="1298">
        <f>IF(ISERROR(VLOOKUP($A489,Transport!$A$4:$AB$238,N$1,0)),"",VLOOKUP($A489,Transport!$A$4:$AB$238,N$1,0))</f>
        <v>0</v>
      </c>
      <c r="O489" s="1298">
        <f>IF(ISERROR(VLOOKUP($A489,Transport!$A$4:$AB$238,O$1,0)),"",VLOOKUP($A489,Transport!$A$4:$AB$238,O$1,0))</f>
        <v>0</v>
      </c>
      <c r="P489" s="1298">
        <f>IF(ISERROR(VLOOKUP($A489,Transport!$A$4:$AB$238,P$1,0)),"",VLOOKUP($A489,Transport!$A$4:$AB$238,P$1,0))</f>
        <v>0</v>
      </c>
      <c r="Q489" s="1298">
        <f>IF(ISERROR(VLOOKUP($A489,Transport!$A$4:$AB$238,Q$1,0)),"",VLOOKUP($A489,Transport!$A$4:$AB$238,Q$1,0))</f>
        <v>0</v>
      </c>
    </row>
    <row r="490" spans="1:17">
      <c r="A490" s="2" t="s">
        <v>248</v>
      </c>
      <c r="B490" s="1290" t="s">
        <v>1080</v>
      </c>
      <c r="C490" s="1421" t="str">
        <f>IF(ISERROR(VLOOKUP($A490,Transport!$A$4:$AA$238,C$1,0)),"",VLOOKUP($A490,Transport!$A$4:$AA$238,C$1,0))</f>
        <v>k</v>
      </c>
      <c r="D490" s="1298" t="str">
        <f>IF(ISERROR(VLOOKUP($A490,Transport!$A$4:$AB$238,D$1,0)),"",VLOOKUP($A490,Transport!$A$4:$AB$238,D$1,0))</f>
        <v/>
      </c>
      <c r="E490" s="1298">
        <f>IF(ISERROR(VLOOKUP($A490,Transport!$A$4:$AB$238,E$1,0)),"",VLOOKUP($A490,Transport!$A$4:$AB$238,E$1,0))</f>
        <v>0</v>
      </c>
      <c r="F490" s="1298">
        <f>IF(ISERROR(VLOOKUP($A490,Transport!$A$4:$AB$238,F$1,0)),"",VLOOKUP($A490,Transport!$A$4:$AB$238,F$1,0))</f>
        <v>0</v>
      </c>
      <c r="G490" s="1298">
        <f>IF(ISERROR(VLOOKUP($A490,Transport!$A$4:$AB$238,G$1,0)),"",VLOOKUP($A490,Transport!$A$4:$AB$238,G$1,0))</f>
        <v>0</v>
      </c>
      <c r="H490" s="1298">
        <f>IF(ISERROR(VLOOKUP($A490,Transport!$A$4:$AB$238,H$1,0)),"",VLOOKUP($A490,Transport!$A$4:$AB$238,H$1,0))</f>
        <v>0</v>
      </c>
      <c r="I490" s="1298">
        <f>IF(ISERROR(VLOOKUP($A490,Transport!$A$4:$AB$238,I$1,0)),"",VLOOKUP($A490,Transport!$A$4:$AB$238,I$1,0))</f>
        <v>0</v>
      </c>
      <c r="J490" s="1298">
        <f>IF(ISERROR(VLOOKUP($A490,Transport!$A$4:$AB$238,J$1,0)),"",VLOOKUP($A490,Transport!$A$4:$AB$238,J$1,0))</f>
        <v>0</v>
      </c>
      <c r="K490" s="1298">
        <f>IF(ISERROR(VLOOKUP($A490,Transport!$A$4:$AB$238,K$1,0)),"",VLOOKUP($A490,Transport!$A$4:$AB$238,K$1,0))</f>
        <v>0</v>
      </c>
      <c r="L490" s="1298">
        <f>IF(ISERROR(VLOOKUP($A490,Transport!$A$4:$AB$238,L$1,0)),"",VLOOKUP($A490,Transport!$A$4:$AB$238,L$1,0))</f>
        <v>0</v>
      </c>
      <c r="M490" s="1298">
        <f>IF(ISERROR(VLOOKUP($A490,Transport!$A$4:$AB$238,M$1,0)),"",VLOOKUP($A490,Transport!$A$4:$AB$238,M$1,0))</f>
        <v>0</v>
      </c>
      <c r="N490" s="1298">
        <f>IF(ISERROR(VLOOKUP($A490,Transport!$A$4:$AB$238,N$1,0)),"",VLOOKUP($A490,Transport!$A$4:$AB$238,N$1,0))</f>
        <v>0</v>
      </c>
      <c r="O490" s="1298">
        <f>IF(ISERROR(VLOOKUP($A490,Transport!$A$4:$AB$238,O$1,0)),"",VLOOKUP($A490,Transport!$A$4:$AB$238,O$1,0))</f>
        <v>0</v>
      </c>
      <c r="P490" s="1298">
        <f>IF(ISERROR(VLOOKUP($A490,Transport!$A$4:$AB$238,P$1,0)),"",VLOOKUP($A490,Transport!$A$4:$AB$238,P$1,0))</f>
        <v>0</v>
      </c>
      <c r="Q490" s="1298">
        <f>IF(ISERROR(VLOOKUP($A490,Transport!$A$4:$AB$238,Q$1,0)),"",VLOOKUP($A490,Transport!$A$4:$AB$238,Q$1,0))</f>
        <v>0</v>
      </c>
    </row>
    <row r="491" spans="1:17">
      <c r="A491" s="11" t="s">
        <v>250</v>
      </c>
      <c r="B491" s="1290" t="s">
        <v>1080</v>
      </c>
      <c r="C491" s="1421" t="str">
        <f>IF(ISERROR(VLOOKUP($A491,Transport!$A$4:$AA$238,C$1,0)),"",VLOOKUP($A491,Transport!$A$4:$AA$238,C$1,0))</f>
        <v>k</v>
      </c>
      <c r="D491" s="1298" t="str">
        <f>IF(ISERROR(VLOOKUP($A491,Transport!$A$4:$AB$238,D$1,0)),"",VLOOKUP($A491,Transport!$A$4:$AB$238,D$1,0))</f>
        <v/>
      </c>
      <c r="E491" s="1298">
        <f>IF(ISERROR(VLOOKUP($A491,Transport!$A$4:$AB$238,E$1,0)),"",VLOOKUP($A491,Transport!$A$4:$AB$238,E$1,0))</f>
        <v>0</v>
      </c>
      <c r="F491" s="1298">
        <f>IF(ISERROR(VLOOKUP($A491,Transport!$A$4:$AB$238,F$1,0)),"",VLOOKUP($A491,Transport!$A$4:$AB$238,F$1,0))</f>
        <v>0</v>
      </c>
      <c r="G491" s="1298">
        <f>IF(ISERROR(VLOOKUP($A491,Transport!$A$4:$AB$238,G$1,0)),"",VLOOKUP($A491,Transport!$A$4:$AB$238,G$1,0))</f>
        <v>0</v>
      </c>
      <c r="H491" s="1298">
        <f>IF(ISERROR(VLOOKUP($A491,Transport!$A$4:$AB$238,H$1,0)),"",VLOOKUP($A491,Transport!$A$4:$AB$238,H$1,0))</f>
        <v>0</v>
      </c>
      <c r="I491" s="1298">
        <f>IF(ISERROR(VLOOKUP($A491,Transport!$A$4:$AB$238,I$1,0)),"",VLOOKUP($A491,Transport!$A$4:$AB$238,I$1,0))</f>
        <v>0</v>
      </c>
      <c r="J491" s="1298">
        <f>IF(ISERROR(VLOOKUP($A491,Transport!$A$4:$AB$238,J$1,0)),"",VLOOKUP($A491,Transport!$A$4:$AB$238,J$1,0))</f>
        <v>0</v>
      </c>
      <c r="K491" s="1298">
        <f>IF(ISERROR(VLOOKUP($A491,Transport!$A$4:$AB$238,K$1,0)),"",VLOOKUP($A491,Transport!$A$4:$AB$238,K$1,0))</f>
        <v>0</v>
      </c>
      <c r="L491" s="1298">
        <f>IF(ISERROR(VLOOKUP($A491,Transport!$A$4:$AB$238,L$1,0)),"",VLOOKUP($A491,Transport!$A$4:$AB$238,L$1,0))</f>
        <v>0</v>
      </c>
      <c r="M491" s="1298">
        <f>IF(ISERROR(VLOOKUP($A491,Transport!$A$4:$AB$238,M$1,0)),"",VLOOKUP($A491,Transport!$A$4:$AB$238,M$1,0))</f>
        <v>0</v>
      </c>
      <c r="N491" s="1298">
        <f>IF(ISERROR(VLOOKUP($A491,Transport!$A$4:$AB$238,N$1,0)),"",VLOOKUP($A491,Transport!$A$4:$AB$238,N$1,0))</f>
        <v>0</v>
      </c>
      <c r="O491" s="1298">
        <f>IF(ISERROR(VLOOKUP($A491,Transport!$A$4:$AB$238,O$1,0)),"",VLOOKUP($A491,Transport!$A$4:$AB$238,O$1,0))</f>
        <v>0</v>
      </c>
      <c r="P491" s="1298">
        <f>IF(ISERROR(VLOOKUP($A491,Transport!$A$4:$AB$238,P$1,0)),"",VLOOKUP($A491,Transport!$A$4:$AB$238,P$1,0))</f>
        <v>0</v>
      </c>
      <c r="Q491" s="1298">
        <f>IF(ISERROR(VLOOKUP($A491,Transport!$A$4:$AB$238,Q$1,0)),"",VLOOKUP($A491,Transport!$A$4:$AB$238,Q$1,0))</f>
        <v>0</v>
      </c>
    </row>
    <row r="492" spans="1:17">
      <c r="A492" s="11" t="s">
        <v>467</v>
      </c>
      <c r="B492" s="1290" t="s">
        <v>1080</v>
      </c>
      <c r="C492" s="1421" t="str">
        <f>IF(ISERROR(VLOOKUP($A492,Transport!$A$4:$AA$238,C$1,0)),"",VLOOKUP($A492,Transport!$A$4:$AA$238,C$1,0))</f>
        <v>k</v>
      </c>
      <c r="D492" s="1298" t="str">
        <f>IF(ISERROR(VLOOKUP($A492,Transport!$A$4:$AB$238,D$1,0)),"",VLOOKUP($A492,Transport!$A$4:$AB$238,D$1,0))</f>
        <v/>
      </c>
      <c r="E492" s="1298">
        <f>IF(ISERROR(VLOOKUP($A492,Transport!$A$4:$AB$238,E$1,0)),"",VLOOKUP($A492,Transport!$A$4:$AB$238,E$1,0))</f>
        <v>0</v>
      </c>
      <c r="F492" s="1298">
        <f>IF(ISERROR(VLOOKUP($A492,Transport!$A$4:$AB$238,F$1,0)),"",VLOOKUP($A492,Transport!$A$4:$AB$238,F$1,0))</f>
        <v>0</v>
      </c>
      <c r="G492" s="1298">
        <f>IF(ISERROR(VLOOKUP($A492,Transport!$A$4:$AB$238,G$1,0)),"",VLOOKUP($A492,Transport!$A$4:$AB$238,G$1,0))</f>
        <v>0</v>
      </c>
      <c r="H492" s="1298">
        <f>IF(ISERROR(VLOOKUP($A492,Transport!$A$4:$AB$238,H$1,0)),"",VLOOKUP($A492,Transport!$A$4:$AB$238,H$1,0))</f>
        <v>0</v>
      </c>
      <c r="I492" s="1298">
        <f>IF(ISERROR(VLOOKUP($A492,Transport!$A$4:$AB$238,I$1,0)),"",VLOOKUP($A492,Transport!$A$4:$AB$238,I$1,0))</f>
        <v>0</v>
      </c>
      <c r="J492" s="1298">
        <f>IF(ISERROR(VLOOKUP($A492,Transport!$A$4:$AB$238,J$1,0)),"",VLOOKUP($A492,Transport!$A$4:$AB$238,J$1,0))</f>
        <v>0</v>
      </c>
      <c r="K492" s="1298">
        <f>IF(ISERROR(VLOOKUP($A492,Transport!$A$4:$AB$238,K$1,0)),"",VLOOKUP($A492,Transport!$A$4:$AB$238,K$1,0))</f>
        <v>0</v>
      </c>
      <c r="L492" s="1298">
        <f>IF(ISERROR(VLOOKUP($A492,Transport!$A$4:$AB$238,L$1,0)),"",VLOOKUP($A492,Transport!$A$4:$AB$238,L$1,0))</f>
        <v>0</v>
      </c>
      <c r="M492" s="1298">
        <f>IF(ISERROR(VLOOKUP($A492,Transport!$A$4:$AB$238,M$1,0)),"",VLOOKUP($A492,Transport!$A$4:$AB$238,M$1,0))</f>
        <v>0</v>
      </c>
      <c r="N492" s="1298">
        <f>IF(ISERROR(VLOOKUP($A492,Transport!$A$4:$AB$238,N$1,0)),"",VLOOKUP($A492,Transport!$A$4:$AB$238,N$1,0))</f>
        <v>0</v>
      </c>
      <c r="O492" s="1298">
        <f>IF(ISERROR(VLOOKUP($A492,Transport!$A$4:$AB$238,O$1,0)),"",VLOOKUP($A492,Transport!$A$4:$AB$238,O$1,0))</f>
        <v>0</v>
      </c>
      <c r="P492" s="1298">
        <f>IF(ISERROR(VLOOKUP($A492,Transport!$A$4:$AB$238,P$1,0)),"",VLOOKUP($A492,Transport!$A$4:$AB$238,P$1,0))</f>
        <v>0</v>
      </c>
      <c r="Q492" s="1298">
        <f>IF(ISERROR(VLOOKUP($A492,Transport!$A$4:$AB$238,Q$1,0)),"",VLOOKUP($A492,Transport!$A$4:$AB$238,Q$1,0))</f>
        <v>0</v>
      </c>
    </row>
    <row r="493" spans="1:17">
      <c r="A493" s="11" t="s">
        <v>468</v>
      </c>
      <c r="B493" s="1290" t="s">
        <v>1080</v>
      </c>
      <c r="C493" s="1421" t="str">
        <f>IF(ISERROR(VLOOKUP($A493,Transport!$A$4:$AA$238,C$1,0)),"",VLOOKUP($A493,Transport!$A$4:$AA$238,C$1,0))</f>
        <v>k</v>
      </c>
      <c r="D493" s="1298" t="str">
        <f>IF(ISERROR(VLOOKUP($A493,Transport!$A$4:$AB$238,D$1,0)),"",VLOOKUP($A493,Transport!$A$4:$AB$238,D$1,0))</f>
        <v/>
      </c>
      <c r="E493" s="1298">
        <f>IF(ISERROR(VLOOKUP($A493,Transport!$A$4:$AB$238,E$1,0)),"",VLOOKUP($A493,Transport!$A$4:$AB$238,E$1,0))</f>
        <v>0</v>
      </c>
      <c r="F493" s="1298">
        <f>IF(ISERROR(VLOOKUP($A493,Transport!$A$4:$AB$238,F$1,0)),"",VLOOKUP($A493,Transport!$A$4:$AB$238,F$1,0))</f>
        <v>0</v>
      </c>
      <c r="G493" s="1298">
        <f>IF(ISERROR(VLOOKUP($A493,Transport!$A$4:$AB$238,G$1,0)),"",VLOOKUP($A493,Transport!$A$4:$AB$238,G$1,0))</f>
        <v>0</v>
      </c>
      <c r="H493" s="1298">
        <f>IF(ISERROR(VLOOKUP($A493,Transport!$A$4:$AB$238,H$1,0)),"",VLOOKUP($A493,Transport!$A$4:$AB$238,H$1,0))</f>
        <v>0</v>
      </c>
      <c r="I493" s="1298">
        <f>IF(ISERROR(VLOOKUP($A493,Transport!$A$4:$AB$238,I$1,0)),"",VLOOKUP($A493,Transport!$A$4:$AB$238,I$1,0))</f>
        <v>0</v>
      </c>
      <c r="J493" s="1298">
        <f>IF(ISERROR(VLOOKUP($A493,Transport!$A$4:$AB$238,J$1,0)),"",VLOOKUP($A493,Transport!$A$4:$AB$238,J$1,0))</f>
        <v>0</v>
      </c>
      <c r="K493" s="1298">
        <f>IF(ISERROR(VLOOKUP($A493,Transport!$A$4:$AB$238,K$1,0)),"",VLOOKUP($A493,Transport!$A$4:$AB$238,K$1,0))</f>
        <v>0</v>
      </c>
      <c r="L493" s="1298">
        <f>IF(ISERROR(VLOOKUP($A493,Transport!$A$4:$AB$238,L$1,0)),"",VLOOKUP($A493,Transport!$A$4:$AB$238,L$1,0))</f>
        <v>0</v>
      </c>
      <c r="M493" s="1298">
        <f>IF(ISERROR(VLOOKUP($A493,Transport!$A$4:$AB$238,M$1,0)),"",VLOOKUP($A493,Transport!$A$4:$AB$238,M$1,0))</f>
        <v>0</v>
      </c>
      <c r="N493" s="1298">
        <f>IF(ISERROR(VLOOKUP($A493,Transport!$A$4:$AB$238,N$1,0)),"",VLOOKUP($A493,Transport!$A$4:$AB$238,N$1,0))</f>
        <v>0</v>
      </c>
      <c r="O493" s="1298">
        <f>IF(ISERROR(VLOOKUP($A493,Transport!$A$4:$AB$238,O$1,0)),"",VLOOKUP($A493,Transport!$A$4:$AB$238,O$1,0))</f>
        <v>0</v>
      </c>
      <c r="P493" s="1298">
        <f>IF(ISERROR(VLOOKUP($A493,Transport!$A$4:$AB$238,P$1,0)),"",VLOOKUP($A493,Transport!$A$4:$AB$238,P$1,0))</f>
        <v>0</v>
      </c>
      <c r="Q493" s="1298">
        <f>IF(ISERROR(VLOOKUP($A493,Transport!$A$4:$AB$238,Q$1,0)),"",VLOOKUP($A493,Transport!$A$4:$AB$238,Q$1,0))</f>
        <v>0</v>
      </c>
    </row>
    <row r="494" spans="1:17">
      <c r="A494" s="11" t="s">
        <v>469</v>
      </c>
      <c r="B494" s="1290" t="s">
        <v>1080</v>
      </c>
      <c r="C494" s="1421" t="str">
        <f>IF(ISERROR(VLOOKUP($A494,Transport!$A$4:$AA$238,C$1,0)),"",VLOOKUP($A494,Transport!$A$4:$AA$238,C$1,0))</f>
        <v>k</v>
      </c>
      <c r="D494" s="1298" t="str">
        <f>IF(ISERROR(VLOOKUP($A494,Transport!$A$4:$AB$238,D$1,0)),"",VLOOKUP($A494,Transport!$A$4:$AB$238,D$1,0))</f>
        <v/>
      </c>
      <c r="E494" s="1298">
        <f>IF(ISERROR(VLOOKUP($A494,Transport!$A$4:$AB$238,E$1,0)),"",VLOOKUP($A494,Transport!$A$4:$AB$238,E$1,0))</f>
        <v>0</v>
      </c>
      <c r="F494" s="1298">
        <f>IF(ISERROR(VLOOKUP($A494,Transport!$A$4:$AB$238,F$1,0)),"",VLOOKUP($A494,Transport!$A$4:$AB$238,F$1,0))</f>
        <v>0</v>
      </c>
      <c r="G494" s="1298">
        <f>IF(ISERROR(VLOOKUP($A494,Transport!$A$4:$AB$238,G$1,0)),"",VLOOKUP($A494,Transport!$A$4:$AB$238,G$1,0))</f>
        <v>0</v>
      </c>
      <c r="H494" s="1298">
        <f>IF(ISERROR(VLOOKUP($A494,Transport!$A$4:$AB$238,H$1,0)),"",VLOOKUP($A494,Transport!$A$4:$AB$238,H$1,0))</f>
        <v>0</v>
      </c>
      <c r="I494" s="1298">
        <f>IF(ISERROR(VLOOKUP($A494,Transport!$A$4:$AB$238,I$1,0)),"",VLOOKUP($A494,Transport!$A$4:$AB$238,I$1,0))</f>
        <v>0</v>
      </c>
      <c r="J494" s="1298">
        <f>IF(ISERROR(VLOOKUP($A494,Transport!$A$4:$AB$238,J$1,0)),"",VLOOKUP($A494,Transport!$A$4:$AB$238,J$1,0))</f>
        <v>0</v>
      </c>
      <c r="K494" s="1298">
        <f>IF(ISERROR(VLOOKUP($A494,Transport!$A$4:$AB$238,K$1,0)),"",VLOOKUP($A494,Transport!$A$4:$AB$238,K$1,0))</f>
        <v>0</v>
      </c>
      <c r="L494" s="1298">
        <f>IF(ISERROR(VLOOKUP($A494,Transport!$A$4:$AB$238,L$1,0)),"",VLOOKUP($A494,Transport!$A$4:$AB$238,L$1,0))</f>
        <v>0</v>
      </c>
      <c r="M494" s="1298">
        <f>IF(ISERROR(VLOOKUP($A494,Transport!$A$4:$AB$238,M$1,0)),"",VLOOKUP($A494,Transport!$A$4:$AB$238,M$1,0))</f>
        <v>0</v>
      </c>
      <c r="N494" s="1298">
        <f>IF(ISERROR(VLOOKUP($A494,Transport!$A$4:$AB$238,N$1,0)),"",VLOOKUP($A494,Transport!$A$4:$AB$238,N$1,0))</f>
        <v>0</v>
      </c>
      <c r="O494" s="1298">
        <f>IF(ISERROR(VLOOKUP($A494,Transport!$A$4:$AB$238,O$1,0)),"",VLOOKUP($A494,Transport!$A$4:$AB$238,O$1,0))</f>
        <v>0</v>
      </c>
      <c r="P494" s="1298">
        <f>IF(ISERROR(VLOOKUP($A494,Transport!$A$4:$AB$238,P$1,0)),"",VLOOKUP($A494,Transport!$A$4:$AB$238,P$1,0))</f>
        <v>0</v>
      </c>
      <c r="Q494" s="1298">
        <f>IF(ISERROR(VLOOKUP($A494,Transport!$A$4:$AB$238,Q$1,0)),"",VLOOKUP($A494,Transport!$A$4:$AB$238,Q$1,0))</f>
        <v>0</v>
      </c>
    </row>
    <row r="495" spans="1:17">
      <c r="A495" s="22" t="s">
        <v>470</v>
      </c>
      <c r="B495" s="1290" t="s">
        <v>1080</v>
      </c>
      <c r="C495" s="1421" t="str">
        <f>IF(ISERROR(VLOOKUP($A495,Transport!$A$4:$AA$238,C$1,0)),"",VLOOKUP($A495,Transport!$A$4:$AA$238,C$1,0))</f>
        <v>k</v>
      </c>
      <c r="D495" s="1298" t="str">
        <f>IF(ISERROR(VLOOKUP($A495,Transport!$A$4:$AB$238,D$1,0)),"",VLOOKUP($A495,Transport!$A$4:$AB$238,D$1,0))</f>
        <v/>
      </c>
      <c r="E495" s="1298">
        <f>IF(ISERROR(VLOOKUP($A495,Transport!$A$4:$AB$238,E$1,0)),"",VLOOKUP($A495,Transport!$A$4:$AB$238,E$1,0))</f>
        <v>0</v>
      </c>
      <c r="F495" s="1298">
        <f>IF(ISERROR(VLOOKUP($A495,Transport!$A$4:$AB$238,F$1,0)),"",VLOOKUP($A495,Transport!$A$4:$AB$238,F$1,0))</f>
        <v>0</v>
      </c>
      <c r="G495" s="1298">
        <f>IF(ISERROR(VLOOKUP($A495,Transport!$A$4:$AB$238,G$1,0)),"",VLOOKUP($A495,Transport!$A$4:$AB$238,G$1,0))</f>
        <v>0</v>
      </c>
      <c r="H495" s="1298">
        <f>IF(ISERROR(VLOOKUP($A495,Transport!$A$4:$AB$238,H$1,0)),"",VLOOKUP($A495,Transport!$A$4:$AB$238,H$1,0))</f>
        <v>0</v>
      </c>
      <c r="I495" s="1298">
        <f>IF(ISERROR(VLOOKUP($A495,Transport!$A$4:$AB$238,I$1,0)),"",VLOOKUP($A495,Transport!$A$4:$AB$238,I$1,0))</f>
        <v>0</v>
      </c>
      <c r="J495" s="1298">
        <f>IF(ISERROR(VLOOKUP($A495,Transport!$A$4:$AB$238,J$1,0)),"",VLOOKUP($A495,Transport!$A$4:$AB$238,J$1,0))</f>
        <v>0</v>
      </c>
      <c r="K495" s="1298">
        <f>IF(ISERROR(VLOOKUP($A495,Transport!$A$4:$AB$238,K$1,0)),"",VLOOKUP($A495,Transport!$A$4:$AB$238,K$1,0))</f>
        <v>0</v>
      </c>
      <c r="L495" s="1298">
        <f>IF(ISERROR(VLOOKUP($A495,Transport!$A$4:$AB$238,L$1,0)),"",VLOOKUP($A495,Transport!$A$4:$AB$238,L$1,0))</f>
        <v>0</v>
      </c>
      <c r="M495" s="1298">
        <f>IF(ISERROR(VLOOKUP($A495,Transport!$A$4:$AB$238,M$1,0)),"",VLOOKUP($A495,Transport!$A$4:$AB$238,M$1,0))</f>
        <v>0</v>
      </c>
      <c r="N495" s="1298">
        <f>IF(ISERROR(VLOOKUP($A495,Transport!$A$4:$AB$238,N$1,0)),"",VLOOKUP($A495,Transport!$A$4:$AB$238,N$1,0))</f>
        <v>0</v>
      </c>
      <c r="O495" s="1298">
        <f>IF(ISERROR(VLOOKUP($A495,Transport!$A$4:$AB$238,O$1,0)),"",VLOOKUP($A495,Transport!$A$4:$AB$238,O$1,0))</f>
        <v>0</v>
      </c>
      <c r="P495" s="1298">
        <f>IF(ISERROR(VLOOKUP($A495,Transport!$A$4:$AB$238,P$1,0)),"",VLOOKUP($A495,Transport!$A$4:$AB$238,P$1,0))</f>
        <v>0</v>
      </c>
      <c r="Q495" s="1298">
        <f>IF(ISERROR(VLOOKUP($A495,Transport!$A$4:$AB$238,Q$1,0)),"",VLOOKUP($A495,Transport!$A$4:$AB$238,Q$1,0))</f>
        <v>0</v>
      </c>
    </row>
    <row r="496" spans="1:17">
      <c r="A496" s="11" t="s">
        <v>471</v>
      </c>
      <c r="B496" s="1290" t="s">
        <v>1080</v>
      </c>
      <c r="C496" s="1421" t="str">
        <f>IF(ISERROR(VLOOKUP($A496,Transport!$A$4:$AA$238,C$1,0)),"",VLOOKUP($A496,Transport!$A$4:$AA$238,C$1,0))</f>
        <v>k</v>
      </c>
      <c r="D496" s="1298" t="str">
        <f>IF(ISERROR(VLOOKUP($A496,Transport!$A$4:$AB$238,D$1,0)),"",VLOOKUP($A496,Transport!$A$4:$AB$238,D$1,0))</f>
        <v/>
      </c>
      <c r="E496" s="1298">
        <f>IF(ISERROR(VLOOKUP($A496,Transport!$A$4:$AB$238,E$1,0)),"",VLOOKUP($A496,Transport!$A$4:$AB$238,E$1,0))</f>
        <v>0</v>
      </c>
      <c r="F496" s="1298">
        <f>IF(ISERROR(VLOOKUP($A496,Transport!$A$4:$AB$238,F$1,0)),"",VLOOKUP($A496,Transport!$A$4:$AB$238,F$1,0))</f>
        <v>0</v>
      </c>
      <c r="G496" s="1298">
        <f>IF(ISERROR(VLOOKUP($A496,Transport!$A$4:$AB$238,G$1,0)),"",VLOOKUP($A496,Transport!$A$4:$AB$238,G$1,0))</f>
        <v>0</v>
      </c>
      <c r="H496" s="1298">
        <f>IF(ISERROR(VLOOKUP($A496,Transport!$A$4:$AB$238,H$1,0)),"",VLOOKUP($A496,Transport!$A$4:$AB$238,H$1,0))</f>
        <v>0</v>
      </c>
      <c r="I496" s="1298">
        <f>IF(ISERROR(VLOOKUP($A496,Transport!$A$4:$AB$238,I$1,0)),"",VLOOKUP($A496,Transport!$A$4:$AB$238,I$1,0))</f>
        <v>0</v>
      </c>
      <c r="J496" s="1298">
        <f>IF(ISERROR(VLOOKUP($A496,Transport!$A$4:$AB$238,J$1,0)),"",VLOOKUP($A496,Transport!$A$4:$AB$238,J$1,0))</f>
        <v>0</v>
      </c>
      <c r="K496" s="1298">
        <f>IF(ISERROR(VLOOKUP($A496,Transport!$A$4:$AB$238,K$1,0)),"",VLOOKUP($A496,Transport!$A$4:$AB$238,K$1,0))</f>
        <v>0</v>
      </c>
      <c r="L496" s="1298">
        <f>IF(ISERROR(VLOOKUP($A496,Transport!$A$4:$AB$238,L$1,0)),"",VLOOKUP($A496,Transport!$A$4:$AB$238,L$1,0))</f>
        <v>0</v>
      </c>
      <c r="M496" s="1298">
        <f>IF(ISERROR(VLOOKUP($A496,Transport!$A$4:$AB$238,M$1,0)),"",VLOOKUP($A496,Transport!$A$4:$AB$238,M$1,0))</f>
        <v>0</v>
      </c>
      <c r="N496" s="1298">
        <f>IF(ISERROR(VLOOKUP($A496,Transport!$A$4:$AB$238,N$1,0)),"",VLOOKUP($A496,Transport!$A$4:$AB$238,N$1,0))</f>
        <v>0</v>
      </c>
      <c r="O496" s="1298">
        <f>IF(ISERROR(VLOOKUP($A496,Transport!$A$4:$AB$238,O$1,0)),"",VLOOKUP($A496,Transport!$A$4:$AB$238,O$1,0))</f>
        <v>0</v>
      </c>
      <c r="P496" s="1298">
        <f>IF(ISERROR(VLOOKUP($A496,Transport!$A$4:$AB$238,P$1,0)),"",VLOOKUP($A496,Transport!$A$4:$AB$238,P$1,0))</f>
        <v>0</v>
      </c>
      <c r="Q496" s="1298">
        <f>IF(ISERROR(VLOOKUP($A496,Transport!$A$4:$AB$238,Q$1,0)),"",VLOOKUP($A496,Transport!$A$4:$AB$238,Q$1,0))</f>
        <v>0</v>
      </c>
    </row>
    <row r="497" spans="1:17">
      <c r="A497" s="11" t="s">
        <v>472</v>
      </c>
      <c r="B497" s="1290" t="s">
        <v>1080</v>
      </c>
      <c r="C497" s="1421" t="str">
        <f>IF(ISERROR(VLOOKUP($A497,Transport!$A$4:$AA$238,C$1,0)),"",VLOOKUP($A497,Transport!$A$4:$AA$238,C$1,0))</f>
        <v>k</v>
      </c>
      <c r="D497" s="1298" t="str">
        <f>IF(ISERROR(VLOOKUP($A497,Transport!$A$4:$AB$238,D$1,0)),"",VLOOKUP($A497,Transport!$A$4:$AB$238,D$1,0))</f>
        <v/>
      </c>
      <c r="E497" s="1298">
        <f>IF(ISERROR(VLOOKUP($A497,Transport!$A$4:$AB$238,E$1,0)),"",VLOOKUP($A497,Transport!$A$4:$AB$238,E$1,0))</f>
        <v>0</v>
      </c>
      <c r="F497" s="1298">
        <f>IF(ISERROR(VLOOKUP($A497,Transport!$A$4:$AB$238,F$1,0)),"",VLOOKUP($A497,Transport!$A$4:$AB$238,F$1,0))</f>
        <v>0</v>
      </c>
      <c r="G497" s="1298">
        <f>IF(ISERROR(VLOOKUP($A497,Transport!$A$4:$AB$238,G$1,0)),"",VLOOKUP($A497,Transport!$A$4:$AB$238,G$1,0))</f>
        <v>0</v>
      </c>
      <c r="H497" s="1298">
        <f>IF(ISERROR(VLOOKUP($A497,Transport!$A$4:$AB$238,H$1,0)),"",VLOOKUP($A497,Transport!$A$4:$AB$238,H$1,0))</f>
        <v>0</v>
      </c>
      <c r="I497" s="1298">
        <f>IF(ISERROR(VLOOKUP($A497,Transport!$A$4:$AB$238,I$1,0)),"",VLOOKUP($A497,Transport!$A$4:$AB$238,I$1,0))</f>
        <v>0</v>
      </c>
      <c r="J497" s="1298">
        <f>IF(ISERROR(VLOOKUP($A497,Transport!$A$4:$AB$238,J$1,0)),"",VLOOKUP($A497,Transport!$A$4:$AB$238,J$1,0))</f>
        <v>0</v>
      </c>
      <c r="K497" s="1298">
        <f>IF(ISERROR(VLOOKUP($A497,Transport!$A$4:$AB$238,K$1,0)),"",VLOOKUP($A497,Transport!$A$4:$AB$238,K$1,0))</f>
        <v>0</v>
      </c>
      <c r="L497" s="1298">
        <f>IF(ISERROR(VLOOKUP($A497,Transport!$A$4:$AB$238,L$1,0)),"",VLOOKUP($A497,Transport!$A$4:$AB$238,L$1,0))</f>
        <v>0</v>
      </c>
      <c r="M497" s="1298">
        <f>IF(ISERROR(VLOOKUP($A497,Transport!$A$4:$AB$238,M$1,0)),"",VLOOKUP($A497,Transport!$A$4:$AB$238,M$1,0))</f>
        <v>0</v>
      </c>
      <c r="N497" s="1298">
        <f>IF(ISERROR(VLOOKUP($A497,Transport!$A$4:$AB$238,N$1,0)),"",VLOOKUP($A497,Transport!$A$4:$AB$238,N$1,0))</f>
        <v>0</v>
      </c>
      <c r="O497" s="1298">
        <f>IF(ISERROR(VLOOKUP($A497,Transport!$A$4:$AB$238,O$1,0)),"",VLOOKUP($A497,Transport!$A$4:$AB$238,O$1,0))</f>
        <v>0</v>
      </c>
      <c r="P497" s="1298">
        <f>IF(ISERROR(VLOOKUP($A497,Transport!$A$4:$AB$238,P$1,0)),"",VLOOKUP($A497,Transport!$A$4:$AB$238,P$1,0))</f>
        <v>0</v>
      </c>
      <c r="Q497" s="1298">
        <f>IF(ISERROR(VLOOKUP($A497,Transport!$A$4:$AB$238,Q$1,0)),"",VLOOKUP($A497,Transport!$A$4:$AB$238,Q$1,0))</f>
        <v>0</v>
      </c>
    </row>
    <row r="498" spans="1:17">
      <c r="A498" s="11" t="s">
        <v>252</v>
      </c>
      <c r="B498" s="1290" t="s">
        <v>1080</v>
      </c>
      <c r="C498" s="1421" t="str">
        <f>IF(ISERROR(VLOOKUP($A498,Transport!$A$4:$AA$238,C$1,0)),"",VLOOKUP($A498,Transport!$A$4:$AA$238,C$1,0))</f>
        <v>k</v>
      </c>
      <c r="D498" s="1298" t="str">
        <f>IF(ISERROR(VLOOKUP($A498,Transport!$A$4:$AB$238,D$1,0)),"",VLOOKUP($A498,Transport!$A$4:$AB$238,D$1,0))</f>
        <v/>
      </c>
      <c r="E498" s="1298">
        <f>IF(ISERROR(VLOOKUP($A498,Transport!$A$4:$AB$238,E$1,0)),"",VLOOKUP($A498,Transport!$A$4:$AB$238,E$1,0))</f>
        <v>0</v>
      </c>
      <c r="F498" s="1298">
        <f>IF(ISERROR(VLOOKUP($A498,Transport!$A$4:$AB$238,F$1,0)),"",VLOOKUP($A498,Transport!$A$4:$AB$238,F$1,0))</f>
        <v>0</v>
      </c>
      <c r="G498" s="1298">
        <f>IF(ISERROR(VLOOKUP($A498,Transport!$A$4:$AB$238,G$1,0)),"",VLOOKUP($A498,Transport!$A$4:$AB$238,G$1,0))</f>
        <v>0</v>
      </c>
      <c r="H498" s="1298">
        <f>IF(ISERROR(VLOOKUP($A498,Transport!$A$4:$AB$238,H$1,0)),"",VLOOKUP($A498,Transport!$A$4:$AB$238,H$1,0))</f>
        <v>0</v>
      </c>
      <c r="I498" s="1298">
        <f>IF(ISERROR(VLOOKUP($A498,Transport!$A$4:$AB$238,I$1,0)),"",VLOOKUP($A498,Transport!$A$4:$AB$238,I$1,0))</f>
        <v>0</v>
      </c>
      <c r="J498" s="1298">
        <f>IF(ISERROR(VLOOKUP($A498,Transport!$A$4:$AB$238,J$1,0)),"",VLOOKUP($A498,Transport!$A$4:$AB$238,J$1,0))</f>
        <v>0</v>
      </c>
      <c r="K498" s="1298">
        <f>IF(ISERROR(VLOOKUP($A498,Transport!$A$4:$AB$238,K$1,0)),"",VLOOKUP($A498,Transport!$A$4:$AB$238,K$1,0))</f>
        <v>0</v>
      </c>
      <c r="L498" s="1298">
        <f>IF(ISERROR(VLOOKUP($A498,Transport!$A$4:$AB$238,L$1,0)),"",VLOOKUP($A498,Transport!$A$4:$AB$238,L$1,0))</f>
        <v>0</v>
      </c>
      <c r="M498" s="1298">
        <f>IF(ISERROR(VLOOKUP($A498,Transport!$A$4:$AB$238,M$1,0)),"",VLOOKUP($A498,Transport!$A$4:$AB$238,M$1,0))</f>
        <v>0</v>
      </c>
      <c r="N498" s="1298">
        <f>IF(ISERROR(VLOOKUP($A498,Transport!$A$4:$AB$238,N$1,0)),"",VLOOKUP($A498,Transport!$A$4:$AB$238,N$1,0))</f>
        <v>0</v>
      </c>
      <c r="O498" s="1298">
        <f>IF(ISERROR(VLOOKUP($A498,Transport!$A$4:$AB$238,O$1,0)),"",VLOOKUP($A498,Transport!$A$4:$AB$238,O$1,0))</f>
        <v>0</v>
      </c>
      <c r="P498" s="1298">
        <f>IF(ISERROR(VLOOKUP($A498,Transport!$A$4:$AB$238,P$1,0)),"",VLOOKUP($A498,Transport!$A$4:$AB$238,P$1,0))</f>
        <v>0</v>
      </c>
      <c r="Q498" s="1298">
        <f>IF(ISERROR(VLOOKUP($A498,Transport!$A$4:$AB$238,Q$1,0)),"",VLOOKUP($A498,Transport!$A$4:$AB$238,Q$1,0))</f>
        <v>0</v>
      </c>
    </row>
    <row r="499" spans="1:17">
      <c r="A499" s="11" t="s">
        <v>254</v>
      </c>
      <c r="B499" s="1290" t="s">
        <v>1080</v>
      </c>
      <c r="C499" s="1421" t="str">
        <f>IF(ISERROR(VLOOKUP($A499,Transport!$A$4:$AA$238,C$1,0)),"",VLOOKUP($A499,Transport!$A$4:$AA$238,C$1,0))</f>
        <v>k</v>
      </c>
      <c r="D499" s="1298" t="str">
        <f>IF(ISERROR(VLOOKUP($A499,Transport!$A$4:$AB$238,D$1,0)),"",VLOOKUP($A499,Transport!$A$4:$AB$238,D$1,0))</f>
        <v/>
      </c>
      <c r="E499" s="1298">
        <f>IF(ISERROR(VLOOKUP($A499,Transport!$A$4:$AB$238,E$1,0)),"",VLOOKUP($A499,Transport!$A$4:$AB$238,E$1,0))</f>
        <v>0</v>
      </c>
      <c r="F499" s="1298">
        <f>IF(ISERROR(VLOOKUP($A499,Transport!$A$4:$AB$238,F$1,0)),"",VLOOKUP($A499,Transport!$A$4:$AB$238,F$1,0))</f>
        <v>0</v>
      </c>
      <c r="G499" s="1298">
        <f>IF(ISERROR(VLOOKUP($A499,Transport!$A$4:$AB$238,G$1,0)),"",VLOOKUP($A499,Transport!$A$4:$AB$238,G$1,0))</f>
        <v>0</v>
      </c>
      <c r="H499" s="1298">
        <f>IF(ISERROR(VLOOKUP($A499,Transport!$A$4:$AB$238,H$1,0)),"",VLOOKUP($A499,Transport!$A$4:$AB$238,H$1,0))</f>
        <v>0</v>
      </c>
      <c r="I499" s="1298">
        <f>IF(ISERROR(VLOOKUP($A499,Transport!$A$4:$AB$238,I$1,0)),"",VLOOKUP($A499,Transport!$A$4:$AB$238,I$1,0))</f>
        <v>0</v>
      </c>
      <c r="J499" s="1298">
        <f>IF(ISERROR(VLOOKUP($A499,Transport!$A$4:$AB$238,J$1,0)),"",VLOOKUP($A499,Transport!$A$4:$AB$238,J$1,0))</f>
        <v>0</v>
      </c>
      <c r="K499" s="1298">
        <f>IF(ISERROR(VLOOKUP($A499,Transport!$A$4:$AB$238,K$1,0)),"",VLOOKUP($A499,Transport!$A$4:$AB$238,K$1,0))</f>
        <v>0</v>
      </c>
      <c r="L499" s="1298">
        <f>IF(ISERROR(VLOOKUP($A499,Transport!$A$4:$AB$238,L$1,0)),"",VLOOKUP($A499,Transport!$A$4:$AB$238,L$1,0))</f>
        <v>0</v>
      </c>
      <c r="M499" s="1298">
        <f>IF(ISERROR(VLOOKUP($A499,Transport!$A$4:$AB$238,M$1,0)),"",VLOOKUP($A499,Transport!$A$4:$AB$238,M$1,0))</f>
        <v>0</v>
      </c>
      <c r="N499" s="1298">
        <f>IF(ISERROR(VLOOKUP($A499,Transport!$A$4:$AB$238,N$1,0)),"",VLOOKUP($A499,Transport!$A$4:$AB$238,N$1,0))</f>
        <v>0</v>
      </c>
      <c r="O499" s="1298">
        <f>IF(ISERROR(VLOOKUP($A499,Transport!$A$4:$AB$238,O$1,0)),"",VLOOKUP($A499,Transport!$A$4:$AB$238,O$1,0))</f>
        <v>0</v>
      </c>
      <c r="P499" s="1298">
        <f>IF(ISERROR(VLOOKUP($A499,Transport!$A$4:$AB$238,P$1,0)),"",VLOOKUP($A499,Transport!$A$4:$AB$238,P$1,0))</f>
        <v>0</v>
      </c>
      <c r="Q499" s="1298">
        <f>IF(ISERROR(VLOOKUP($A499,Transport!$A$4:$AB$238,Q$1,0)),"",VLOOKUP($A499,Transport!$A$4:$AB$238,Q$1,0))</f>
        <v>0</v>
      </c>
    </row>
    <row r="500" spans="1:17">
      <c r="A500" s="11" t="s">
        <v>366</v>
      </c>
      <c r="B500" s="1290" t="s">
        <v>1080</v>
      </c>
      <c r="C500" s="1421" t="str">
        <f>IF(ISERROR(VLOOKUP($A500,Transport!$A$4:$AA$238,C$1,0)),"",VLOOKUP($A500,Transport!$A$4:$AA$238,C$1,0))</f>
        <v>k</v>
      </c>
      <c r="D500" s="1298" t="str">
        <f>IF(ISERROR(VLOOKUP($A500,Transport!$A$4:$AB$238,D$1,0)),"",VLOOKUP($A500,Transport!$A$4:$AB$238,D$1,0))</f>
        <v/>
      </c>
      <c r="E500" s="1298">
        <f>IF(ISERROR(VLOOKUP($A500,Transport!$A$4:$AB$238,E$1,0)),"",VLOOKUP($A500,Transport!$A$4:$AB$238,E$1,0))</f>
        <v>0</v>
      </c>
      <c r="F500" s="1298">
        <f>IF(ISERROR(VLOOKUP($A500,Transport!$A$4:$AB$238,F$1,0)),"",VLOOKUP($A500,Transport!$A$4:$AB$238,F$1,0))</f>
        <v>0</v>
      </c>
      <c r="G500" s="1298">
        <f>IF(ISERROR(VLOOKUP($A500,Transport!$A$4:$AB$238,G$1,0)),"",VLOOKUP($A500,Transport!$A$4:$AB$238,G$1,0))</f>
        <v>0</v>
      </c>
      <c r="H500" s="1298">
        <f>IF(ISERROR(VLOOKUP($A500,Transport!$A$4:$AB$238,H$1,0)),"",VLOOKUP($A500,Transport!$A$4:$AB$238,H$1,0))</f>
        <v>0</v>
      </c>
      <c r="I500" s="1298">
        <f>IF(ISERROR(VLOOKUP($A500,Transport!$A$4:$AB$238,I$1,0)),"",VLOOKUP($A500,Transport!$A$4:$AB$238,I$1,0))</f>
        <v>0</v>
      </c>
      <c r="J500" s="1298">
        <f>IF(ISERROR(VLOOKUP($A500,Transport!$A$4:$AB$238,J$1,0)),"",VLOOKUP($A500,Transport!$A$4:$AB$238,J$1,0))</f>
        <v>0</v>
      </c>
      <c r="K500" s="1298">
        <f>IF(ISERROR(VLOOKUP($A500,Transport!$A$4:$AB$238,K$1,0)),"",VLOOKUP($A500,Transport!$A$4:$AB$238,K$1,0))</f>
        <v>0</v>
      </c>
      <c r="L500" s="1298">
        <f>IF(ISERROR(VLOOKUP($A500,Transport!$A$4:$AB$238,L$1,0)),"",VLOOKUP($A500,Transport!$A$4:$AB$238,L$1,0))</f>
        <v>0</v>
      </c>
      <c r="M500" s="1298">
        <f>IF(ISERROR(VLOOKUP($A500,Transport!$A$4:$AB$238,M$1,0)),"",VLOOKUP($A500,Transport!$A$4:$AB$238,M$1,0))</f>
        <v>0</v>
      </c>
      <c r="N500" s="1298">
        <f>IF(ISERROR(VLOOKUP($A500,Transport!$A$4:$AB$238,N$1,0)),"",VLOOKUP($A500,Transport!$A$4:$AB$238,N$1,0))</f>
        <v>0</v>
      </c>
      <c r="O500" s="1298">
        <f>IF(ISERROR(VLOOKUP($A500,Transport!$A$4:$AB$238,O$1,0)),"",VLOOKUP($A500,Transport!$A$4:$AB$238,O$1,0))</f>
        <v>0</v>
      </c>
      <c r="P500" s="1298">
        <f>IF(ISERROR(VLOOKUP($A500,Transport!$A$4:$AB$238,P$1,0)),"",VLOOKUP($A500,Transport!$A$4:$AB$238,P$1,0))</f>
        <v>0</v>
      </c>
      <c r="Q500" s="1298">
        <f>IF(ISERROR(VLOOKUP($A500,Transport!$A$4:$AB$238,Q$1,0)),"",VLOOKUP($A500,Transport!$A$4:$AB$238,Q$1,0))</f>
        <v>0</v>
      </c>
    </row>
    <row r="501" spans="1:17">
      <c r="A501" s="11" t="s">
        <v>367</v>
      </c>
      <c r="B501" s="1290" t="s">
        <v>1080</v>
      </c>
      <c r="C501" s="1421" t="str">
        <f>IF(ISERROR(VLOOKUP($A501,Transport!$A$4:$AA$238,C$1,0)),"",VLOOKUP($A501,Transport!$A$4:$AA$238,C$1,0))</f>
        <v>k</v>
      </c>
      <c r="D501" s="1298" t="str">
        <f>IF(ISERROR(VLOOKUP($A501,Transport!$A$4:$AB$238,D$1,0)),"",VLOOKUP($A501,Transport!$A$4:$AB$238,D$1,0))</f>
        <v/>
      </c>
      <c r="E501" s="1298">
        <f>IF(ISERROR(VLOOKUP($A501,Transport!$A$4:$AB$238,E$1,0)),"",VLOOKUP($A501,Transport!$A$4:$AB$238,E$1,0))</f>
        <v>0</v>
      </c>
      <c r="F501" s="1298">
        <f>IF(ISERROR(VLOOKUP($A501,Transport!$A$4:$AB$238,F$1,0)),"",VLOOKUP($A501,Transport!$A$4:$AB$238,F$1,0))</f>
        <v>0</v>
      </c>
      <c r="G501" s="1298">
        <f>IF(ISERROR(VLOOKUP($A501,Transport!$A$4:$AB$238,G$1,0)),"",VLOOKUP($A501,Transport!$A$4:$AB$238,G$1,0))</f>
        <v>0</v>
      </c>
      <c r="H501" s="1298">
        <f>IF(ISERROR(VLOOKUP($A501,Transport!$A$4:$AB$238,H$1,0)),"",VLOOKUP($A501,Transport!$A$4:$AB$238,H$1,0))</f>
        <v>0</v>
      </c>
      <c r="I501" s="1298">
        <f>IF(ISERROR(VLOOKUP($A501,Transport!$A$4:$AB$238,I$1,0)),"",VLOOKUP($A501,Transport!$A$4:$AB$238,I$1,0))</f>
        <v>0</v>
      </c>
      <c r="J501" s="1298">
        <f>IF(ISERROR(VLOOKUP($A501,Transport!$A$4:$AB$238,J$1,0)),"",VLOOKUP($A501,Transport!$A$4:$AB$238,J$1,0))</f>
        <v>0</v>
      </c>
      <c r="K501" s="1298">
        <f>IF(ISERROR(VLOOKUP($A501,Transport!$A$4:$AB$238,K$1,0)),"",VLOOKUP($A501,Transport!$A$4:$AB$238,K$1,0))</f>
        <v>0</v>
      </c>
      <c r="L501" s="1298">
        <f>IF(ISERROR(VLOOKUP($A501,Transport!$A$4:$AB$238,L$1,0)),"",VLOOKUP($A501,Transport!$A$4:$AB$238,L$1,0))</f>
        <v>0</v>
      </c>
      <c r="M501" s="1298">
        <f>IF(ISERROR(VLOOKUP($A501,Transport!$A$4:$AB$238,M$1,0)),"",VLOOKUP($A501,Transport!$A$4:$AB$238,M$1,0))</f>
        <v>0</v>
      </c>
      <c r="N501" s="1298">
        <f>IF(ISERROR(VLOOKUP($A501,Transport!$A$4:$AB$238,N$1,0)),"",VLOOKUP($A501,Transport!$A$4:$AB$238,N$1,0))</f>
        <v>0</v>
      </c>
      <c r="O501" s="1298">
        <f>IF(ISERROR(VLOOKUP($A501,Transport!$A$4:$AB$238,O$1,0)),"",VLOOKUP($A501,Transport!$A$4:$AB$238,O$1,0))</f>
        <v>0</v>
      </c>
      <c r="P501" s="1298">
        <f>IF(ISERROR(VLOOKUP($A501,Transport!$A$4:$AB$238,P$1,0)),"",VLOOKUP($A501,Transport!$A$4:$AB$238,P$1,0))</f>
        <v>0</v>
      </c>
      <c r="Q501" s="1298">
        <f>IF(ISERROR(VLOOKUP($A501,Transport!$A$4:$AB$238,Q$1,0)),"",VLOOKUP($A501,Transport!$A$4:$AB$238,Q$1,0))</f>
        <v>0</v>
      </c>
    </row>
    <row r="502" spans="1:17">
      <c r="A502" s="11" t="s">
        <v>368</v>
      </c>
      <c r="B502" s="1290" t="s">
        <v>1080</v>
      </c>
      <c r="C502" s="1421" t="str">
        <f>IF(ISERROR(VLOOKUP($A502,Transport!$A$4:$AA$238,C$1,0)),"",VLOOKUP($A502,Transport!$A$4:$AA$238,C$1,0))</f>
        <v>k</v>
      </c>
      <c r="D502" s="1298" t="str">
        <f>IF(ISERROR(VLOOKUP($A502,Transport!$A$4:$AB$238,D$1,0)),"",VLOOKUP($A502,Transport!$A$4:$AB$238,D$1,0))</f>
        <v/>
      </c>
      <c r="E502" s="1298">
        <f>IF(ISERROR(VLOOKUP($A502,Transport!$A$4:$AB$238,E$1,0)),"",VLOOKUP($A502,Transport!$A$4:$AB$238,E$1,0))</f>
        <v>0</v>
      </c>
      <c r="F502" s="1298">
        <f>IF(ISERROR(VLOOKUP($A502,Transport!$A$4:$AB$238,F$1,0)),"",VLOOKUP($A502,Transport!$A$4:$AB$238,F$1,0))</f>
        <v>0</v>
      </c>
      <c r="G502" s="1298">
        <f>IF(ISERROR(VLOOKUP($A502,Transport!$A$4:$AB$238,G$1,0)),"",VLOOKUP($A502,Transport!$A$4:$AB$238,G$1,0))</f>
        <v>0</v>
      </c>
      <c r="H502" s="1298">
        <f>IF(ISERROR(VLOOKUP($A502,Transport!$A$4:$AB$238,H$1,0)),"",VLOOKUP($A502,Transport!$A$4:$AB$238,H$1,0))</f>
        <v>0</v>
      </c>
      <c r="I502" s="1298">
        <f>IF(ISERROR(VLOOKUP($A502,Transport!$A$4:$AB$238,I$1,0)),"",VLOOKUP($A502,Transport!$A$4:$AB$238,I$1,0))</f>
        <v>0</v>
      </c>
      <c r="J502" s="1298">
        <f>IF(ISERROR(VLOOKUP($A502,Transport!$A$4:$AB$238,J$1,0)),"",VLOOKUP($A502,Transport!$A$4:$AB$238,J$1,0))</f>
        <v>0</v>
      </c>
      <c r="K502" s="1298">
        <f>IF(ISERROR(VLOOKUP($A502,Transport!$A$4:$AB$238,K$1,0)),"",VLOOKUP($A502,Transport!$A$4:$AB$238,K$1,0))</f>
        <v>0</v>
      </c>
      <c r="L502" s="1298">
        <f>IF(ISERROR(VLOOKUP($A502,Transport!$A$4:$AB$238,L$1,0)),"",VLOOKUP($A502,Transport!$A$4:$AB$238,L$1,0))</f>
        <v>0</v>
      </c>
      <c r="M502" s="1298">
        <f>IF(ISERROR(VLOOKUP($A502,Transport!$A$4:$AB$238,M$1,0)),"",VLOOKUP($A502,Transport!$A$4:$AB$238,M$1,0))</f>
        <v>0</v>
      </c>
      <c r="N502" s="1298">
        <f>IF(ISERROR(VLOOKUP($A502,Transport!$A$4:$AB$238,N$1,0)),"",VLOOKUP($A502,Transport!$A$4:$AB$238,N$1,0))</f>
        <v>0</v>
      </c>
      <c r="O502" s="1298">
        <f>IF(ISERROR(VLOOKUP($A502,Transport!$A$4:$AB$238,O$1,0)),"",VLOOKUP($A502,Transport!$A$4:$AB$238,O$1,0))</f>
        <v>0</v>
      </c>
      <c r="P502" s="1298">
        <f>IF(ISERROR(VLOOKUP($A502,Transport!$A$4:$AB$238,P$1,0)),"",VLOOKUP($A502,Transport!$A$4:$AB$238,P$1,0))</f>
        <v>0</v>
      </c>
      <c r="Q502" s="1298">
        <f>IF(ISERROR(VLOOKUP($A502,Transport!$A$4:$AB$238,Q$1,0)),"",VLOOKUP($A502,Transport!$A$4:$AB$238,Q$1,0))</f>
        <v>0</v>
      </c>
    </row>
    <row r="503" spans="1:17">
      <c r="A503" s="22" t="s">
        <v>389</v>
      </c>
      <c r="B503" s="1290" t="s">
        <v>1080</v>
      </c>
      <c r="C503" s="1421" t="str">
        <f>IF(ISERROR(VLOOKUP($A503,Transport!$A$4:$AA$238,C$1,0)),"",VLOOKUP($A503,Transport!$A$4:$AA$238,C$1,0))</f>
        <v>k</v>
      </c>
      <c r="D503" s="1298" t="str">
        <f>IF(ISERROR(VLOOKUP($A503,Transport!$A$4:$AB$238,D$1,0)),"",VLOOKUP($A503,Transport!$A$4:$AB$238,D$1,0))</f>
        <v/>
      </c>
      <c r="E503" s="1298">
        <f>IF(ISERROR(VLOOKUP($A503,Transport!$A$4:$AB$238,E$1,0)),"",VLOOKUP($A503,Transport!$A$4:$AB$238,E$1,0))</f>
        <v>0</v>
      </c>
      <c r="F503" s="1298">
        <f>IF(ISERROR(VLOOKUP($A503,Transport!$A$4:$AB$238,F$1,0)),"",VLOOKUP($A503,Transport!$A$4:$AB$238,F$1,0))</f>
        <v>0</v>
      </c>
      <c r="G503" s="1298">
        <f>IF(ISERROR(VLOOKUP($A503,Transport!$A$4:$AB$238,G$1,0)),"",VLOOKUP($A503,Transport!$A$4:$AB$238,G$1,0))</f>
        <v>0</v>
      </c>
      <c r="H503" s="1298">
        <f>IF(ISERROR(VLOOKUP($A503,Transport!$A$4:$AB$238,H$1,0)),"",VLOOKUP($A503,Transport!$A$4:$AB$238,H$1,0))</f>
        <v>0</v>
      </c>
      <c r="I503" s="1298">
        <f>IF(ISERROR(VLOOKUP($A503,Transport!$A$4:$AB$238,I$1,0)),"",VLOOKUP($A503,Transport!$A$4:$AB$238,I$1,0))</f>
        <v>0</v>
      </c>
      <c r="J503" s="1298">
        <f>IF(ISERROR(VLOOKUP($A503,Transport!$A$4:$AB$238,J$1,0)),"",VLOOKUP($A503,Transport!$A$4:$AB$238,J$1,0))</f>
        <v>0</v>
      </c>
      <c r="K503" s="1298">
        <f>IF(ISERROR(VLOOKUP($A503,Transport!$A$4:$AB$238,K$1,0)),"",VLOOKUP($A503,Transport!$A$4:$AB$238,K$1,0))</f>
        <v>0</v>
      </c>
      <c r="L503" s="1298">
        <f>IF(ISERROR(VLOOKUP($A503,Transport!$A$4:$AB$238,L$1,0)),"",VLOOKUP($A503,Transport!$A$4:$AB$238,L$1,0))</f>
        <v>0</v>
      </c>
      <c r="M503" s="1298">
        <f>IF(ISERROR(VLOOKUP($A503,Transport!$A$4:$AB$238,M$1,0)),"",VLOOKUP($A503,Transport!$A$4:$AB$238,M$1,0))</f>
        <v>0</v>
      </c>
      <c r="N503" s="1298">
        <f>IF(ISERROR(VLOOKUP($A503,Transport!$A$4:$AB$238,N$1,0)),"",VLOOKUP($A503,Transport!$A$4:$AB$238,N$1,0))</f>
        <v>0</v>
      </c>
      <c r="O503" s="1298">
        <f>IF(ISERROR(VLOOKUP($A503,Transport!$A$4:$AB$238,O$1,0)),"",VLOOKUP($A503,Transport!$A$4:$AB$238,O$1,0))</f>
        <v>0</v>
      </c>
      <c r="P503" s="1298">
        <f>IF(ISERROR(VLOOKUP($A503,Transport!$A$4:$AB$238,P$1,0)),"",VLOOKUP($A503,Transport!$A$4:$AB$238,P$1,0))</f>
        <v>0</v>
      </c>
      <c r="Q503" s="1298">
        <f>IF(ISERROR(VLOOKUP($A503,Transport!$A$4:$AB$238,Q$1,0)),"",VLOOKUP($A503,Transport!$A$4:$AB$238,Q$1,0))</f>
        <v>0</v>
      </c>
    </row>
    <row r="504" spans="1:17">
      <c r="A504" s="11" t="s">
        <v>544</v>
      </c>
      <c r="B504" s="1290" t="s">
        <v>1080</v>
      </c>
      <c r="C504" s="1421" t="str">
        <f>IF(ISERROR(VLOOKUP($A504,Transport!$A$4:$AA$238,C$1,0)),"",VLOOKUP($A504,Transport!$A$4:$AA$238,C$1,0))</f>
        <v>k</v>
      </c>
      <c r="D504" s="1298" t="str">
        <f>IF(ISERROR(VLOOKUP($A504,Transport!$A$4:$AB$238,D$1,0)),"",VLOOKUP($A504,Transport!$A$4:$AB$238,D$1,0))</f>
        <v/>
      </c>
      <c r="E504" s="1298">
        <f>IF(ISERROR(VLOOKUP($A504,Transport!$A$4:$AB$238,E$1,0)),"",VLOOKUP($A504,Transport!$A$4:$AB$238,E$1,0))</f>
        <v>0</v>
      </c>
      <c r="F504" s="1298">
        <f>IF(ISERROR(VLOOKUP($A504,Transport!$A$4:$AB$238,F$1,0)),"",VLOOKUP($A504,Transport!$A$4:$AB$238,F$1,0))</f>
        <v>0</v>
      </c>
      <c r="G504" s="1298">
        <f>IF(ISERROR(VLOOKUP($A504,Transport!$A$4:$AB$238,G$1,0)),"",VLOOKUP($A504,Transport!$A$4:$AB$238,G$1,0))</f>
        <v>0</v>
      </c>
      <c r="H504" s="1298">
        <f>IF(ISERROR(VLOOKUP($A504,Transport!$A$4:$AB$238,H$1,0)),"",VLOOKUP($A504,Transport!$A$4:$AB$238,H$1,0))</f>
        <v>0</v>
      </c>
      <c r="I504" s="1298">
        <f>IF(ISERROR(VLOOKUP($A504,Transport!$A$4:$AB$238,I$1,0)),"",VLOOKUP($A504,Transport!$A$4:$AB$238,I$1,0))</f>
        <v>0</v>
      </c>
      <c r="J504" s="1298">
        <f>IF(ISERROR(VLOOKUP($A504,Transport!$A$4:$AB$238,J$1,0)),"",VLOOKUP($A504,Transport!$A$4:$AB$238,J$1,0))</f>
        <v>0</v>
      </c>
      <c r="K504" s="1298">
        <f>IF(ISERROR(VLOOKUP($A504,Transport!$A$4:$AB$238,K$1,0)),"",VLOOKUP($A504,Transport!$A$4:$AB$238,K$1,0))</f>
        <v>0</v>
      </c>
      <c r="L504" s="1298">
        <f>IF(ISERROR(VLOOKUP($A504,Transport!$A$4:$AB$238,L$1,0)),"",VLOOKUP($A504,Transport!$A$4:$AB$238,L$1,0))</f>
        <v>0</v>
      </c>
      <c r="M504" s="1298">
        <f>IF(ISERROR(VLOOKUP($A504,Transport!$A$4:$AB$238,M$1,0)),"",VLOOKUP($A504,Transport!$A$4:$AB$238,M$1,0))</f>
        <v>0</v>
      </c>
      <c r="N504" s="1298">
        <f>IF(ISERROR(VLOOKUP($A504,Transport!$A$4:$AB$238,N$1,0)),"",VLOOKUP($A504,Transport!$A$4:$AB$238,N$1,0))</f>
        <v>0</v>
      </c>
      <c r="O504" s="1298">
        <f>IF(ISERROR(VLOOKUP($A504,Transport!$A$4:$AB$238,O$1,0)),"",VLOOKUP($A504,Transport!$A$4:$AB$238,O$1,0))</f>
        <v>0</v>
      </c>
      <c r="P504" s="1298">
        <f>IF(ISERROR(VLOOKUP($A504,Transport!$A$4:$AB$238,P$1,0)),"",VLOOKUP($A504,Transport!$A$4:$AB$238,P$1,0))</f>
        <v>0</v>
      </c>
      <c r="Q504" s="1298">
        <f>IF(ISERROR(VLOOKUP($A504,Transport!$A$4:$AB$238,Q$1,0)),"",VLOOKUP($A504,Transport!$A$4:$AB$238,Q$1,0))</f>
        <v>0</v>
      </c>
    </row>
    <row r="505" spans="1:17">
      <c r="A505" s="11" t="s">
        <v>545</v>
      </c>
      <c r="B505" s="1290" t="s">
        <v>1080</v>
      </c>
      <c r="C505" s="1421" t="str">
        <f>IF(ISERROR(VLOOKUP($A505,Transport!$A$4:$AA$238,C$1,0)),"",VLOOKUP($A505,Transport!$A$4:$AA$238,C$1,0))</f>
        <v>k</v>
      </c>
      <c r="D505" s="1298" t="str">
        <f>IF(ISERROR(VLOOKUP($A505,Transport!$A$4:$AB$238,D$1,0)),"",VLOOKUP($A505,Transport!$A$4:$AB$238,D$1,0))</f>
        <v/>
      </c>
      <c r="E505" s="1298">
        <f>IF(ISERROR(VLOOKUP($A505,Transport!$A$4:$AB$238,E$1,0)),"",VLOOKUP($A505,Transport!$A$4:$AB$238,E$1,0))</f>
        <v>0</v>
      </c>
      <c r="F505" s="1298">
        <f>IF(ISERROR(VLOOKUP($A505,Transport!$A$4:$AB$238,F$1,0)),"",VLOOKUP($A505,Transport!$A$4:$AB$238,F$1,0))</f>
        <v>0</v>
      </c>
      <c r="G505" s="1298">
        <f>IF(ISERROR(VLOOKUP($A505,Transport!$A$4:$AB$238,G$1,0)),"",VLOOKUP($A505,Transport!$A$4:$AB$238,G$1,0))</f>
        <v>0</v>
      </c>
      <c r="H505" s="1298">
        <f>IF(ISERROR(VLOOKUP($A505,Transport!$A$4:$AB$238,H$1,0)),"",VLOOKUP($A505,Transport!$A$4:$AB$238,H$1,0))</f>
        <v>0</v>
      </c>
      <c r="I505" s="1298">
        <f>IF(ISERROR(VLOOKUP($A505,Transport!$A$4:$AB$238,I$1,0)),"",VLOOKUP($A505,Transport!$A$4:$AB$238,I$1,0))</f>
        <v>0</v>
      </c>
      <c r="J505" s="1298">
        <f>IF(ISERROR(VLOOKUP($A505,Transport!$A$4:$AB$238,J$1,0)),"",VLOOKUP($A505,Transport!$A$4:$AB$238,J$1,0))</f>
        <v>0</v>
      </c>
      <c r="K505" s="1298">
        <f>IF(ISERROR(VLOOKUP($A505,Transport!$A$4:$AB$238,K$1,0)),"",VLOOKUP($A505,Transport!$A$4:$AB$238,K$1,0))</f>
        <v>0</v>
      </c>
      <c r="L505" s="1298">
        <f>IF(ISERROR(VLOOKUP($A505,Transport!$A$4:$AB$238,L$1,0)),"",VLOOKUP($A505,Transport!$A$4:$AB$238,L$1,0))</f>
        <v>0</v>
      </c>
      <c r="M505" s="1298">
        <f>IF(ISERROR(VLOOKUP($A505,Transport!$A$4:$AB$238,M$1,0)),"",VLOOKUP($A505,Transport!$A$4:$AB$238,M$1,0))</f>
        <v>0</v>
      </c>
      <c r="N505" s="1298">
        <f>IF(ISERROR(VLOOKUP($A505,Transport!$A$4:$AB$238,N$1,0)),"",VLOOKUP($A505,Transport!$A$4:$AB$238,N$1,0))</f>
        <v>0</v>
      </c>
      <c r="O505" s="1298">
        <f>IF(ISERROR(VLOOKUP($A505,Transport!$A$4:$AB$238,O$1,0)),"",VLOOKUP($A505,Transport!$A$4:$AB$238,O$1,0))</f>
        <v>0</v>
      </c>
      <c r="P505" s="1298">
        <f>IF(ISERROR(VLOOKUP($A505,Transport!$A$4:$AB$238,P$1,0)),"",VLOOKUP($A505,Transport!$A$4:$AB$238,P$1,0))</f>
        <v>0</v>
      </c>
      <c r="Q505" s="1298">
        <f>IF(ISERROR(VLOOKUP($A505,Transport!$A$4:$AB$238,Q$1,0)),"",VLOOKUP($A505,Transport!$A$4:$AB$238,Q$1,0))</f>
        <v>0</v>
      </c>
    </row>
    <row r="506" spans="1:17">
      <c r="A506" s="11" t="s">
        <v>431</v>
      </c>
      <c r="B506" s="1290" t="s">
        <v>1080</v>
      </c>
      <c r="C506" s="1421" t="str">
        <f>IF(ISERROR(VLOOKUP($A506,Transport!$A$4:$AA$238,C$1,0)),"",VLOOKUP($A506,Transport!$A$4:$AA$238,C$1,0))</f>
        <v>k</v>
      </c>
      <c r="D506" s="1298" t="str">
        <f>IF(ISERROR(VLOOKUP($A506,Transport!$A$4:$AB$238,D$1,0)),"",VLOOKUP($A506,Transport!$A$4:$AB$238,D$1,0))</f>
        <v/>
      </c>
      <c r="E506" s="1298">
        <f>IF(ISERROR(VLOOKUP($A506,Transport!$A$4:$AB$238,E$1,0)),"",VLOOKUP($A506,Transport!$A$4:$AB$238,E$1,0))</f>
        <v>0</v>
      </c>
      <c r="F506" s="1298">
        <f>IF(ISERROR(VLOOKUP($A506,Transport!$A$4:$AB$238,F$1,0)),"",VLOOKUP($A506,Transport!$A$4:$AB$238,F$1,0))</f>
        <v>0</v>
      </c>
      <c r="G506" s="1298">
        <f>IF(ISERROR(VLOOKUP($A506,Transport!$A$4:$AB$238,G$1,0)),"",VLOOKUP($A506,Transport!$A$4:$AB$238,G$1,0))</f>
        <v>0</v>
      </c>
      <c r="H506" s="1298">
        <f>IF(ISERROR(VLOOKUP($A506,Transport!$A$4:$AB$238,H$1,0)),"",VLOOKUP($A506,Transport!$A$4:$AB$238,H$1,0))</f>
        <v>0</v>
      </c>
      <c r="I506" s="1298">
        <f>IF(ISERROR(VLOOKUP($A506,Transport!$A$4:$AB$238,I$1,0)),"",VLOOKUP($A506,Transport!$A$4:$AB$238,I$1,0))</f>
        <v>0</v>
      </c>
      <c r="J506" s="1298">
        <f>IF(ISERROR(VLOOKUP($A506,Transport!$A$4:$AB$238,J$1,0)),"",VLOOKUP($A506,Transport!$A$4:$AB$238,J$1,0))</f>
        <v>0</v>
      </c>
      <c r="K506" s="1298">
        <f>IF(ISERROR(VLOOKUP($A506,Transport!$A$4:$AB$238,K$1,0)),"",VLOOKUP($A506,Transport!$A$4:$AB$238,K$1,0))</f>
        <v>0</v>
      </c>
      <c r="L506" s="1298">
        <f>IF(ISERROR(VLOOKUP($A506,Transport!$A$4:$AB$238,L$1,0)),"",VLOOKUP($A506,Transport!$A$4:$AB$238,L$1,0))</f>
        <v>0</v>
      </c>
      <c r="M506" s="1298">
        <f>IF(ISERROR(VLOOKUP($A506,Transport!$A$4:$AB$238,M$1,0)),"",VLOOKUP($A506,Transport!$A$4:$AB$238,M$1,0))</f>
        <v>0</v>
      </c>
      <c r="N506" s="1298">
        <f>IF(ISERROR(VLOOKUP($A506,Transport!$A$4:$AB$238,N$1,0)),"",VLOOKUP($A506,Transport!$A$4:$AB$238,N$1,0))</f>
        <v>0</v>
      </c>
      <c r="O506" s="1298">
        <f>IF(ISERROR(VLOOKUP($A506,Transport!$A$4:$AB$238,O$1,0)),"",VLOOKUP($A506,Transport!$A$4:$AB$238,O$1,0))</f>
        <v>0</v>
      </c>
      <c r="P506" s="1298">
        <f>IF(ISERROR(VLOOKUP($A506,Transport!$A$4:$AB$238,P$1,0)),"",VLOOKUP($A506,Transport!$A$4:$AB$238,P$1,0))</f>
        <v>0</v>
      </c>
      <c r="Q506" s="1298">
        <f>IF(ISERROR(VLOOKUP($A506,Transport!$A$4:$AB$238,Q$1,0)),"",VLOOKUP($A506,Transport!$A$4:$AB$238,Q$1,0))</f>
        <v>0</v>
      </c>
    </row>
    <row r="507" spans="1:17">
      <c r="A507" s="11" t="s">
        <v>613</v>
      </c>
      <c r="B507" s="1290" t="s">
        <v>1080</v>
      </c>
      <c r="C507" s="1421" t="str">
        <f>IF(ISERROR(VLOOKUP($A507,Transport!$A$4:$AA$238,C$1,0)),"",VLOOKUP($A507,Transport!$A$4:$AA$238,C$1,0))</f>
        <v>k</v>
      </c>
      <c r="D507" s="1298" t="str">
        <f>IF(ISERROR(VLOOKUP($A507,Transport!$A$4:$AB$238,D$1,0)),"",VLOOKUP($A507,Transport!$A$4:$AB$238,D$1,0))</f>
        <v/>
      </c>
      <c r="E507" s="1298">
        <f>IF(ISERROR(VLOOKUP($A507,Transport!$A$4:$AB$238,E$1,0)),"",VLOOKUP($A507,Transport!$A$4:$AB$238,E$1,0))</f>
        <v>0</v>
      </c>
      <c r="F507" s="1298">
        <f>IF(ISERROR(VLOOKUP($A507,Transport!$A$4:$AB$238,F$1,0)),"",VLOOKUP($A507,Transport!$A$4:$AB$238,F$1,0))</f>
        <v>0</v>
      </c>
      <c r="G507" s="1298">
        <f>IF(ISERROR(VLOOKUP($A507,Transport!$A$4:$AB$238,G$1,0)),"",VLOOKUP($A507,Transport!$A$4:$AB$238,G$1,0))</f>
        <v>0</v>
      </c>
      <c r="H507" s="1298">
        <f>IF(ISERROR(VLOOKUP($A507,Transport!$A$4:$AB$238,H$1,0)),"",VLOOKUP($A507,Transport!$A$4:$AB$238,H$1,0))</f>
        <v>0</v>
      </c>
      <c r="I507" s="1298">
        <f>IF(ISERROR(VLOOKUP($A507,Transport!$A$4:$AB$238,I$1,0)),"",VLOOKUP($A507,Transport!$A$4:$AB$238,I$1,0))</f>
        <v>0</v>
      </c>
      <c r="J507" s="1298">
        <f>IF(ISERROR(VLOOKUP($A507,Transport!$A$4:$AB$238,J$1,0)),"",VLOOKUP($A507,Transport!$A$4:$AB$238,J$1,0))</f>
        <v>0</v>
      </c>
      <c r="K507" s="1298">
        <f>IF(ISERROR(VLOOKUP($A507,Transport!$A$4:$AB$238,K$1,0)),"",VLOOKUP($A507,Transport!$A$4:$AB$238,K$1,0))</f>
        <v>0</v>
      </c>
      <c r="L507" s="1298">
        <f>IF(ISERROR(VLOOKUP($A507,Transport!$A$4:$AB$238,L$1,0)),"",VLOOKUP($A507,Transport!$A$4:$AB$238,L$1,0))</f>
        <v>0</v>
      </c>
      <c r="M507" s="1298">
        <f>IF(ISERROR(VLOOKUP($A507,Transport!$A$4:$AB$238,M$1,0)),"",VLOOKUP($A507,Transport!$A$4:$AB$238,M$1,0))</f>
        <v>0</v>
      </c>
      <c r="N507" s="1298">
        <f>IF(ISERROR(VLOOKUP($A507,Transport!$A$4:$AB$238,N$1,0)),"",VLOOKUP($A507,Transport!$A$4:$AB$238,N$1,0))</f>
        <v>0</v>
      </c>
      <c r="O507" s="1298">
        <f>IF(ISERROR(VLOOKUP($A507,Transport!$A$4:$AB$238,O$1,0)),"",VLOOKUP($A507,Transport!$A$4:$AB$238,O$1,0))</f>
        <v>0</v>
      </c>
      <c r="P507" s="1298">
        <f>IF(ISERROR(VLOOKUP($A507,Transport!$A$4:$AB$238,P$1,0)),"",VLOOKUP($A507,Transport!$A$4:$AB$238,P$1,0))</f>
        <v>0</v>
      </c>
      <c r="Q507" s="1298">
        <f>IF(ISERROR(VLOOKUP($A507,Transport!$A$4:$AB$238,Q$1,0)),"",VLOOKUP($A507,Transport!$A$4:$AB$238,Q$1,0))</f>
        <v>0</v>
      </c>
    </row>
    <row r="508" spans="1:17">
      <c r="A508" s="11" t="s">
        <v>614</v>
      </c>
      <c r="B508" s="1290" t="s">
        <v>1080</v>
      </c>
      <c r="C508" s="1421" t="str">
        <f>IF(ISERROR(VLOOKUP($A508,Transport!$A$4:$AA$238,C$1,0)),"",VLOOKUP($A508,Transport!$A$4:$AA$238,C$1,0))</f>
        <v>k</v>
      </c>
      <c r="D508" s="1298" t="str">
        <f>IF(ISERROR(VLOOKUP($A508,Transport!$A$4:$AB$238,D$1,0)),"",VLOOKUP($A508,Transport!$A$4:$AB$238,D$1,0))</f>
        <v/>
      </c>
      <c r="E508" s="1298">
        <f>IF(ISERROR(VLOOKUP($A508,Transport!$A$4:$AB$238,E$1,0)),"",VLOOKUP($A508,Transport!$A$4:$AB$238,E$1,0))</f>
        <v>0</v>
      </c>
      <c r="F508" s="1298">
        <f>IF(ISERROR(VLOOKUP($A508,Transport!$A$4:$AB$238,F$1,0)),"",VLOOKUP($A508,Transport!$A$4:$AB$238,F$1,0))</f>
        <v>0</v>
      </c>
      <c r="G508" s="1298">
        <f>IF(ISERROR(VLOOKUP($A508,Transport!$A$4:$AB$238,G$1,0)),"",VLOOKUP($A508,Transport!$A$4:$AB$238,G$1,0))</f>
        <v>0</v>
      </c>
      <c r="H508" s="1298">
        <f>IF(ISERROR(VLOOKUP($A508,Transport!$A$4:$AB$238,H$1,0)),"",VLOOKUP($A508,Transport!$A$4:$AB$238,H$1,0))</f>
        <v>0</v>
      </c>
      <c r="I508" s="1298">
        <f>IF(ISERROR(VLOOKUP($A508,Transport!$A$4:$AB$238,I$1,0)),"",VLOOKUP($A508,Transport!$A$4:$AB$238,I$1,0))</f>
        <v>0</v>
      </c>
      <c r="J508" s="1298">
        <f>IF(ISERROR(VLOOKUP($A508,Transport!$A$4:$AB$238,J$1,0)),"",VLOOKUP($A508,Transport!$A$4:$AB$238,J$1,0))</f>
        <v>0</v>
      </c>
      <c r="K508" s="1298">
        <f>IF(ISERROR(VLOOKUP($A508,Transport!$A$4:$AB$238,K$1,0)),"",VLOOKUP($A508,Transport!$A$4:$AB$238,K$1,0))</f>
        <v>0</v>
      </c>
      <c r="L508" s="1298">
        <f>IF(ISERROR(VLOOKUP($A508,Transport!$A$4:$AB$238,L$1,0)),"",VLOOKUP($A508,Transport!$A$4:$AB$238,L$1,0))</f>
        <v>0</v>
      </c>
      <c r="M508" s="1298">
        <f>IF(ISERROR(VLOOKUP($A508,Transport!$A$4:$AB$238,M$1,0)),"",VLOOKUP($A508,Transport!$A$4:$AB$238,M$1,0))</f>
        <v>0</v>
      </c>
      <c r="N508" s="1298">
        <f>IF(ISERROR(VLOOKUP($A508,Transport!$A$4:$AB$238,N$1,0)),"",VLOOKUP($A508,Transport!$A$4:$AB$238,N$1,0))</f>
        <v>0</v>
      </c>
      <c r="O508" s="1298">
        <f>IF(ISERROR(VLOOKUP($A508,Transport!$A$4:$AB$238,O$1,0)),"",VLOOKUP($A508,Transport!$A$4:$AB$238,O$1,0))</f>
        <v>0</v>
      </c>
      <c r="P508" s="1298">
        <f>IF(ISERROR(VLOOKUP($A508,Transport!$A$4:$AB$238,P$1,0)),"",VLOOKUP($A508,Transport!$A$4:$AB$238,P$1,0))</f>
        <v>0</v>
      </c>
      <c r="Q508" s="1298">
        <f>IF(ISERROR(VLOOKUP($A508,Transport!$A$4:$AB$238,Q$1,0)),"",VLOOKUP($A508,Transport!$A$4:$AB$238,Q$1,0))</f>
        <v>0</v>
      </c>
    </row>
    <row r="509" spans="1:17">
      <c r="A509" s="22" t="s">
        <v>546</v>
      </c>
      <c r="B509" s="1290" t="s">
        <v>1080</v>
      </c>
      <c r="C509" s="1421" t="str">
        <f>IF(ISERROR(VLOOKUP($A509,Transport!$A$4:$AA$238,C$1,0)),"",VLOOKUP($A509,Transport!$A$4:$AA$238,C$1,0))</f>
        <v>k</v>
      </c>
      <c r="D509" s="1298" t="str">
        <f>IF(ISERROR(VLOOKUP($A509,Transport!$A$4:$AB$238,D$1,0)),"",VLOOKUP($A509,Transport!$A$4:$AB$238,D$1,0))</f>
        <v/>
      </c>
      <c r="E509" s="1298">
        <f>IF(ISERROR(VLOOKUP($A509,Transport!$A$4:$AB$238,E$1,0)),"",VLOOKUP($A509,Transport!$A$4:$AB$238,E$1,0))</f>
        <v>0</v>
      </c>
      <c r="F509" s="1298">
        <f>IF(ISERROR(VLOOKUP($A509,Transport!$A$4:$AB$238,F$1,0)),"",VLOOKUP($A509,Transport!$A$4:$AB$238,F$1,0))</f>
        <v>0</v>
      </c>
      <c r="G509" s="1298">
        <f>IF(ISERROR(VLOOKUP($A509,Transport!$A$4:$AB$238,G$1,0)),"",VLOOKUP($A509,Transport!$A$4:$AB$238,G$1,0))</f>
        <v>0</v>
      </c>
      <c r="H509" s="1298">
        <f>IF(ISERROR(VLOOKUP($A509,Transport!$A$4:$AB$238,H$1,0)),"",VLOOKUP($A509,Transport!$A$4:$AB$238,H$1,0))</f>
        <v>0</v>
      </c>
      <c r="I509" s="1298">
        <f>IF(ISERROR(VLOOKUP($A509,Transport!$A$4:$AB$238,I$1,0)),"",VLOOKUP($A509,Transport!$A$4:$AB$238,I$1,0))</f>
        <v>0</v>
      </c>
      <c r="J509" s="1298">
        <f>IF(ISERROR(VLOOKUP($A509,Transport!$A$4:$AB$238,J$1,0)),"",VLOOKUP($A509,Transport!$A$4:$AB$238,J$1,0))</f>
        <v>0</v>
      </c>
      <c r="K509" s="1298">
        <f>IF(ISERROR(VLOOKUP($A509,Transport!$A$4:$AB$238,K$1,0)),"",VLOOKUP($A509,Transport!$A$4:$AB$238,K$1,0))</f>
        <v>0</v>
      </c>
      <c r="L509" s="1298">
        <f>IF(ISERROR(VLOOKUP($A509,Transport!$A$4:$AB$238,L$1,0)),"",VLOOKUP($A509,Transport!$A$4:$AB$238,L$1,0))</f>
        <v>0</v>
      </c>
      <c r="M509" s="1298">
        <f>IF(ISERROR(VLOOKUP($A509,Transport!$A$4:$AB$238,M$1,0)),"",VLOOKUP($A509,Transport!$A$4:$AB$238,M$1,0))</f>
        <v>0</v>
      </c>
      <c r="N509" s="1298">
        <f>IF(ISERROR(VLOOKUP($A509,Transport!$A$4:$AB$238,N$1,0)),"",VLOOKUP($A509,Transport!$A$4:$AB$238,N$1,0))</f>
        <v>0</v>
      </c>
      <c r="O509" s="1298">
        <f>IF(ISERROR(VLOOKUP($A509,Transport!$A$4:$AB$238,O$1,0)),"",VLOOKUP($A509,Transport!$A$4:$AB$238,O$1,0))</f>
        <v>0</v>
      </c>
      <c r="P509" s="1298">
        <f>IF(ISERROR(VLOOKUP($A509,Transport!$A$4:$AB$238,P$1,0)),"",VLOOKUP($A509,Transport!$A$4:$AB$238,P$1,0))</f>
        <v>0</v>
      </c>
      <c r="Q509" s="1298">
        <f>IF(ISERROR(VLOOKUP($A509,Transport!$A$4:$AB$238,Q$1,0)),"",VLOOKUP($A509,Transport!$A$4:$AB$238,Q$1,0))</f>
        <v>0</v>
      </c>
    </row>
    <row r="510" spans="1:17">
      <c r="A510" s="30" t="s">
        <v>547</v>
      </c>
      <c r="B510" s="1290" t="s">
        <v>1080</v>
      </c>
      <c r="C510" s="1421" t="str">
        <f>IF(ISERROR(VLOOKUP($A510,Transport!$A$4:$AA$238,C$1,0)),"",VLOOKUP($A510,Transport!$A$4:$AA$238,C$1,0))</f>
        <v>k</v>
      </c>
      <c r="D510" s="1298" t="str">
        <f>IF(ISERROR(VLOOKUP($A510,Transport!$A$4:$AB$238,D$1,0)),"",VLOOKUP($A510,Transport!$A$4:$AB$238,D$1,0))</f>
        <v/>
      </c>
      <c r="E510" s="1298">
        <f>IF(ISERROR(VLOOKUP($A510,Transport!$A$4:$AB$238,E$1,0)),"",VLOOKUP($A510,Transport!$A$4:$AB$238,E$1,0))</f>
        <v>0</v>
      </c>
      <c r="F510" s="1298">
        <f>IF(ISERROR(VLOOKUP($A510,Transport!$A$4:$AB$238,F$1,0)),"",VLOOKUP($A510,Transport!$A$4:$AB$238,F$1,0))</f>
        <v>0</v>
      </c>
      <c r="G510" s="1298">
        <f>IF(ISERROR(VLOOKUP($A510,Transport!$A$4:$AB$238,G$1,0)),"",VLOOKUP($A510,Transport!$A$4:$AB$238,G$1,0))</f>
        <v>0</v>
      </c>
      <c r="H510" s="1298">
        <f>IF(ISERROR(VLOOKUP($A510,Transport!$A$4:$AB$238,H$1,0)),"",VLOOKUP($A510,Transport!$A$4:$AB$238,H$1,0))</f>
        <v>0</v>
      </c>
      <c r="I510" s="1298">
        <f>IF(ISERROR(VLOOKUP($A510,Transport!$A$4:$AB$238,I$1,0)),"",VLOOKUP($A510,Transport!$A$4:$AB$238,I$1,0))</f>
        <v>0</v>
      </c>
      <c r="J510" s="1298">
        <f>IF(ISERROR(VLOOKUP($A510,Transport!$A$4:$AB$238,J$1,0)),"",VLOOKUP($A510,Transport!$A$4:$AB$238,J$1,0))</f>
        <v>0</v>
      </c>
      <c r="K510" s="1298">
        <f>IF(ISERROR(VLOOKUP($A510,Transport!$A$4:$AB$238,K$1,0)),"",VLOOKUP($A510,Transport!$A$4:$AB$238,K$1,0))</f>
        <v>0</v>
      </c>
      <c r="L510" s="1298">
        <f>IF(ISERROR(VLOOKUP($A510,Transport!$A$4:$AB$238,L$1,0)),"",VLOOKUP($A510,Transport!$A$4:$AB$238,L$1,0))</f>
        <v>0</v>
      </c>
      <c r="M510" s="1298">
        <f>IF(ISERROR(VLOOKUP($A510,Transport!$A$4:$AB$238,M$1,0)),"",VLOOKUP($A510,Transport!$A$4:$AB$238,M$1,0))</f>
        <v>0</v>
      </c>
      <c r="N510" s="1298">
        <f>IF(ISERROR(VLOOKUP($A510,Transport!$A$4:$AB$238,N$1,0)),"",VLOOKUP($A510,Transport!$A$4:$AB$238,N$1,0))</f>
        <v>0</v>
      </c>
      <c r="O510" s="1298">
        <f>IF(ISERROR(VLOOKUP($A510,Transport!$A$4:$AB$238,O$1,0)),"",VLOOKUP($A510,Transport!$A$4:$AB$238,O$1,0))</f>
        <v>0</v>
      </c>
      <c r="P510" s="1298">
        <f>IF(ISERROR(VLOOKUP($A510,Transport!$A$4:$AB$238,P$1,0)),"",VLOOKUP($A510,Transport!$A$4:$AB$238,P$1,0))</f>
        <v>0</v>
      </c>
      <c r="Q510" s="1298">
        <f>IF(ISERROR(VLOOKUP($A510,Transport!$A$4:$AB$238,Q$1,0)),"",VLOOKUP($A510,Transport!$A$4:$AB$238,Q$1,0))</f>
        <v>0</v>
      </c>
    </row>
    <row r="511" spans="1:17">
      <c r="A511" s="30" t="s">
        <v>548</v>
      </c>
      <c r="B511" s="1290" t="s">
        <v>1080</v>
      </c>
      <c r="C511" s="1421" t="str">
        <f>IF(ISERROR(VLOOKUP($A511,Transport!$A$4:$AA$238,C$1,0)),"",VLOOKUP($A511,Transport!$A$4:$AA$238,C$1,0))</f>
        <v>k</v>
      </c>
      <c r="D511" s="1298" t="str">
        <f>IF(ISERROR(VLOOKUP($A511,Transport!$A$4:$AB$238,D$1,0)),"",VLOOKUP($A511,Transport!$A$4:$AB$238,D$1,0))</f>
        <v/>
      </c>
      <c r="E511" s="1298">
        <f>IF(ISERROR(VLOOKUP($A511,Transport!$A$4:$AB$238,E$1,0)),"",VLOOKUP($A511,Transport!$A$4:$AB$238,E$1,0))</f>
        <v>0</v>
      </c>
      <c r="F511" s="1298">
        <f>IF(ISERROR(VLOOKUP($A511,Transport!$A$4:$AB$238,F$1,0)),"",VLOOKUP($A511,Transport!$A$4:$AB$238,F$1,0))</f>
        <v>0</v>
      </c>
      <c r="G511" s="1298">
        <f>IF(ISERROR(VLOOKUP($A511,Transport!$A$4:$AB$238,G$1,0)),"",VLOOKUP($A511,Transport!$A$4:$AB$238,G$1,0))</f>
        <v>0</v>
      </c>
      <c r="H511" s="1298">
        <f>IF(ISERROR(VLOOKUP($A511,Transport!$A$4:$AB$238,H$1,0)),"",VLOOKUP($A511,Transport!$A$4:$AB$238,H$1,0))</f>
        <v>0</v>
      </c>
      <c r="I511" s="1298">
        <f>IF(ISERROR(VLOOKUP($A511,Transport!$A$4:$AB$238,I$1,0)),"",VLOOKUP($A511,Transport!$A$4:$AB$238,I$1,0))</f>
        <v>0</v>
      </c>
      <c r="J511" s="1298">
        <f>IF(ISERROR(VLOOKUP($A511,Transport!$A$4:$AB$238,J$1,0)),"",VLOOKUP($A511,Transport!$A$4:$AB$238,J$1,0))</f>
        <v>0</v>
      </c>
      <c r="K511" s="1298">
        <f>IF(ISERROR(VLOOKUP($A511,Transport!$A$4:$AB$238,K$1,0)),"",VLOOKUP($A511,Transport!$A$4:$AB$238,K$1,0))</f>
        <v>0</v>
      </c>
      <c r="L511" s="1298">
        <f>IF(ISERROR(VLOOKUP($A511,Transport!$A$4:$AB$238,L$1,0)),"",VLOOKUP($A511,Transport!$A$4:$AB$238,L$1,0))</f>
        <v>0</v>
      </c>
      <c r="M511" s="1298">
        <f>IF(ISERROR(VLOOKUP($A511,Transport!$A$4:$AB$238,M$1,0)),"",VLOOKUP($A511,Transport!$A$4:$AB$238,M$1,0))</f>
        <v>0</v>
      </c>
      <c r="N511" s="1298">
        <f>IF(ISERROR(VLOOKUP($A511,Transport!$A$4:$AB$238,N$1,0)),"",VLOOKUP($A511,Transport!$A$4:$AB$238,N$1,0))</f>
        <v>0</v>
      </c>
      <c r="O511" s="1298">
        <f>IF(ISERROR(VLOOKUP($A511,Transport!$A$4:$AB$238,O$1,0)),"",VLOOKUP($A511,Transport!$A$4:$AB$238,O$1,0))</f>
        <v>0</v>
      </c>
      <c r="P511" s="1298">
        <f>IF(ISERROR(VLOOKUP($A511,Transport!$A$4:$AB$238,P$1,0)),"",VLOOKUP($A511,Transport!$A$4:$AB$238,P$1,0))</f>
        <v>0</v>
      </c>
      <c r="Q511" s="1298">
        <f>IF(ISERROR(VLOOKUP($A511,Transport!$A$4:$AB$238,Q$1,0)),"",VLOOKUP($A511,Transport!$A$4:$AB$238,Q$1,0))</f>
        <v>0</v>
      </c>
    </row>
    <row r="512" spans="1:17">
      <c r="A512" s="515" t="s">
        <v>615</v>
      </c>
      <c r="B512" s="1290" t="s">
        <v>1080</v>
      </c>
      <c r="C512" s="1421" t="str">
        <f>IF(ISERROR(VLOOKUP($A512,Transport!$A$4:$AA$238,C$1,0)),"",VLOOKUP($A512,Transport!$A$4:$AA$238,C$1,0))</f>
        <v>km/year</v>
      </c>
      <c r="D512" s="1298" t="str">
        <f>IF(ISERROR(VLOOKUP($A512,Transport!$A$4:$AB$238,D$1,0)),"",VLOOKUP($A512,Transport!$A$4:$AB$238,D$1,0))</f>
        <v/>
      </c>
      <c r="E512" s="1298">
        <f>IF(ISERROR(VLOOKUP($A512,Transport!$A$4:$AB$238,E$1,0)),"",VLOOKUP($A512,Transport!$A$4:$AB$238,E$1,0))</f>
        <v>0</v>
      </c>
      <c r="F512" s="1298">
        <f>IF(ISERROR(VLOOKUP($A512,Transport!$A$4:$AB$238,F$1,0)),"",VLOOKUP($A512,Transport!$A$4:$AB$238,F$1,0))</f>
        <v>0</v>
      </c>
      <c r="G512" s="1298">
        <f>IF(ISERROR(VLOOKUP($A512,Transport!$A$4:$AB$238,G$1,0)),"",VLOOKUP($A512,Transport!$A$4:$AB$238,G$1,0))</f>
        <v>0</v>
      </c>
      <c r="H512" s="1298">
        <f>IF(ISERROR(VLOOKUP($A512,Transport!$A$4:$AB$238,H$1,0)),"",VLOOKUP($A512,Transport!$A$4:$AB$238,H$1,0))</f>
        <v>0</v>
      </c>
      <c r="I512" s="1298">
        <f>IF(ISERROR(VLOOKUP($A512,Transport!$A$4:$AB$238,I$1,0)),"",VLOOKUP($A512,Transport!$A$4:$AB$238,I$1,0))</f>
        <v>0</v>
      </c>
      <c r="J512" s="1298">
        <f>IF(ISERROR(VLOOKUP($A512,Transport!$A$4:$AB$238,J$1,0)),"",VLOOKUP($A512,Transport!$A$4:$AB$238,J$1,0))</f>
        <v>0</v>
      </c>
      <c r="K512" s="1298">
        <f>IF(ISERROR(VLOOKUP($A512,Transport!$A$4:$AB$238,K$1,0)),"",VLOOKUP($A512,Transport!$A$4:$AB$238,K$1,0))</f>
        <v>0</v>
      </c>
      <c r="L512" s="1298">
        <f>IF(ISERROR(VLOOKUP($A512,Transport!$A$4:$AB$238,L$1,0)),"",VLOOKUP($A512,Transport!$A$4:$AB$238,L$1,0))</f>
        <v>0</v>
      </c>
      <c r="M512" s="1298">
        <f>IF(ISERROR(VLOOKUP($A512,Transport!$A$4:$AB$238,M$1,0)),"",VLOOKUP($A512,Transport!$A$4:$AB$238,M$1,0))</f>
        <v>0</v>
      </c>
      <c r="N512" s="1298">
        <f>IF(ISERROR(VLOOKUP($A512,Transport!$A$4:$AB$238,N$1,0)),"",VLOOKUP($A512,Transport!$A$4:$AB$238,N$1,0))</f>
        <v>0</v>
      </c>
      <c r="O512" s="1298">
        <f>IF(ISERROR(VLOOKUP($A512,Transport!$A$4:$AB$238,O$1,0)),"",VLOOKUP($A512,Transport!$A$4:$AB$238,O$1,0))</f>
        <v>0</v>
      </c>
      <c r="P512" s="1298">
        <f>IF(ISERROR(VLOOKUP($A512,Transport!$A$4:$AB$238,P$1,0)),"",VLOOKUP($A512,Transport!$A$4:$AB$238,P$1,0))</f>
        <v>0</v>
      </c>
      <c r="Q512" s="1298">
        <f>IF(ISERROR(VLOOKUP($A512,Transport!$A$4:$AB$238,Q$1,0)),"",VLOOKUP($A512,Transport!$A$4:$AB$238,Q$1,0))</f>
        <v>0</v>
      </c>
    </row>
    <row r="513" spans="1:17">
      <c r="A513" s="515" t="s">
        <v>616</v>
      </c>
      <c r="B513" s="1290" t="s">
        <v>1080</v>
      </c>
      <c r="C513" s="1421" t="str">
        <f>IF(ISERROR(VLOOKUP($A513,Transport!$A$4:$AA$238,C$1,0)),"",VLOOKUP($A513,Transport!$A$4:$AA$238,C$1,0))</f>
        <v>km/year</v>
      </c>
      <c r="D513" s="1298" t="str">
        <f>IF(ISERROR(VLOOKUP($A513,Transport!$A$4:$AB$238,D$1,0)),"",VLOOKUP($A513,Transport!$A$4:$AB$238,D$1,0))</f>
        <v/>
      </c>
      <c r="E513" s="1298">
        <f>IF(ISERROR(VLOOKUP($A513,Transport!$A$4:$AB$238,E$1,0)),"",VLOOKUP($A513,Transport!$A$4:$AB$238,E$1,0))</f>
        <v>0</v>
      </c>
      <c r="F513" s="1298">
        <f>IF(ISERROR(VLOOKUP($A513,Transport!$A$4:$AB$238,F$1,0)),"",VLOOKUP($A513,Transport!$A$4:$AB$238,F$1,0))</f>
        <v>0</v>
      </c>
      <c r="G513" s="1298">
        <f>IF(ISERROR(VLOOKUP($A513,Transport!$A$4:$AB$238,G$1,0)),"",VLOOKUP($A513,Transport!$A$4:$AB$238,G$1,0))</f>
        <v>0</v>
      </c>
      <c r="H513" s="1298">
        <f>IF(ISERROR(VLOOKUP($A513,Transport!$A$4:$AB$238,H$1,0)),"",VLOOKUP($A513,Transport!$A$4:$AB$238,H$1,0))</f>
        <v>0</v>
      </c>
      <c r="I513" s="1298">
        <f>IF(ISERROR(VLOOKUP($A513,Transport!$A$4:$AB$238,I$1,0)),"",VLOOKUP($A513,Transport!$A$4:$AB$238,I$1,0))</f>
        <v>0</v>
      </c>
      <c r="J513" s="1298">
        <f>IF(ISERROR(VLOOKUP($A513,Transport!$A$4:$AB$238,J$1,0)),"",VLOOKUP($A513,Transport!$A$4:$AB$238,J$1,0))</f>
        <v>0</v>
      </c>
      <c r="K513" s="1298">
        <f>IF(ISERROR(VLOOKUP($A513,Transport!$A$4:$AB$238,K$1,0)),"",VLOOKUP($A513,Transport!$A$4:$AB$238,K$1,0))</f>
        <v>0</v>
      </c>
      <c r="L513" s="1298">
        <f>IF(ISERROR(VLOOKUP($A513,Transport!$A$4:$AB$238,L$1,0)),"",VLOOKUP($A513,Transport!$A$4:$AB$238,L$1,0))</f>
        <v>0</v>
      </c>
      <c r="M513" s="1298">
        <f>IF(ISERROR(VLOOKUP($A513,Transport!$A$4:$AB$238,M$1,0)),"",VLOOKUP($A513,Transport!$A$4:$AB$238,M$1,0))</f>
        <v>0</v>
      </c>
      <c r="N513" s="1298">
        <f>IF(ISERROR(VLOOKUP($A513,Transport!$A$4:$AB$238,N$1,0)),"",VLOOKUP($A513,Transport!$A$4:$AB$238,N$1,0))</f>
        <v>0</v>
      </c>
      <c r="O513" s="1298">
        <f>IF(ISERROR(VLOOKUP($A513,Transport!$A$4:$AB$238,O$1,0)),"",VLOOKUP($A513,Transport!$A$4:$AB$238,O$1,0))</f>
        <v>0</v>
      </c>
      <c r="P513" s="1298">
        <f>IF(ISERROR(VLOOKUP($A513,Transport!$A$4:$AB$238,P$1,0)),"",VLOOKUP($A513,Transport!$A$4:$AB$238,P$1,0))</f>
        <v>0</v>
      </c>
      <c r="Q513" s="1298">
        <f>IF(ISERROR(VLOOKUP($A513,Transport!$A$4:$AB$238,Q$1,0)),"",VLOOKUP($A513,Transport!$A$4:$AB$238,Q$1,0))</f>
        <v>0</v>
      </c>
    </row>
    <row r="514" spans="1:17">
      <c r="A514" s="515" t="s">
        <v>617</v>
      </c>
      <c r="B514" s="1290" t="s">
        <v>1080</v>
      </c>
      <c r="C514" s="1421" t="str">
        <f>IF(ISERROR(VLOOKUP($A514,Transport!$A$4:$AA$238,C$1,0)),"",VLOOKUP($A514,Transport!$A$4:$AA$238,C$1,0))</f>
        <v>km/year</v>
      </c>
      <c r="D514" s="1298" t="str">
        <f>IF(ISERROR(VLOOKUP($A514,Transport!$A$4:$AB$238,D$1,0)),"",VLOOKUP($A514,Transport!$A$4:$AB$238,D$1,0))</f>
        <v/>
      </c>
      <c r="E514" s="1298">
        <f>IF(ISERROR(VLOOKUP($A514,Transport!$A$4:$AB$238,E$1,0)),"",VLOOKUP($A514,Transport!$A$4:$AB$238,E$1,0))</f>
        <v>0</v>
      </c>
      <c r="F514" s="1298">
        <f>IF(ISERROR(VLOOKUP($A514,Transport!$A$4:$AB$238,F$1,0)),"",VLOOKUP($A514,Transport!$A$4:$AB$238,F$1,0))</f>
        <v>0</v>
      </c>
      <c r="G514" s="1298">
        <f>IF(ISERROR(VLOOKUP($A514,Transport!$A$4:$AB$238,G$1,0)),"",VLOOKUP($A514,Transport!$A$4:$AB$238,G$1,0))</f>
        <v>0</v>
      </c>
      <c r="H514" s="1298">
        <f>IF(ISERROR(VLOOKUP($A514,Transport!$A$4:$AB$238,H$1,0)),"",VLOOKUP($A514,Transport!$A$4:$AB$238,H$1,0))</f>
        <v>0</v>
      </c>
      <c r="I514" s="1298">
        <f>IF(ISERROR(VLOOKUP($A514,Transport!$A$4:$AB$238,I$1,0)),"",VLOOKUP($A514,Transport!$A$4:$AB$238,I$1,0))</f>
        <v>0</v>
      </c>
      <c r="J514" s="1298">
        <f>IF(ISERROR(VLOOKUP($A514,Transport!$A$4:$AB$238,J$1,0)),"",VLOOKUP($A514,Transport!$A$4:$AB$238,J$1,0))</f>
        <v>0</v>
      </c>
      <c r="K514" s="1298">
        <f>IF(ISERROR(VLOOKUP($A514,Transport!$A$4:$AB$238,K$1,0)),"",VLOOKUP($A514,Transport!$A$4:$AB$238,K$1,0))</f>
        <v>0</v>
      </c>
      <c r="L514" s="1298">
        <f>IF(ISERROR(VLOOKUP($A514,Transport!$A$4:$AB$238,L$1,0)),"",VLOOKUP($A514,Transport!$A$4:$AB$238,L$1,0))</f>
        <v>0</v>
      </c>
      <c r="M514" s="1298">
        <f>IF(ISERROR(VLOOKUP($A514,Transport!$A$4:$AB$238,M$1,0)),"",VLOOKUP($A514,Transport!$A$4:$AB$238,M$1,0))</f>
        <v>0</v>
      </c>
      <c r="N514" s="1298">
        <f>IF(ISERROR(VLOOKUP($A514,Transport!$A$4:$AB$238,N$1,0)),"",VLOOKUP($A514,Transport!$A$4:$AB$238,N$1,0))</f>
        <v>0</v>
      </c>
      <c r="O514" s="1298">
        <f>IF(ISERROR(VLOOKUP($A514,Transport!$A$4:$AB$238,O$1,0)),"",VLOOKUP($A514,Transport!$A$4:$AB$238,O$1,0))</f>
        <v>0</v>
      </c>
      <c r="P514" s="1298">
        <f>IF(ISERROR(VLOOKUP($A514,Transport!$A$4:$AB$238,P$1,0)),"",VLOOKUP($A514,Transport!$A$4:$AB$238,P$1,0))</f>
        <v>0</v>
      </c>
      <c r="Q514" s="1298">
        <f>IF(ISERROR(VLOOKUP($A514,Transport!$A$4:$AB$238,Q$1,0)),"",VLOOKUP($A514,Transport!$A$4:$AB$238,Q$1,0))</f>
        <v>0</v>
      </c>
    </row>
    <row r="515" spans="1:17">
      <c r="A515" s="11" t="s">
        <v>618</v>
      </c>
      <c r="B515" s="1290" t="s">
        <v>1080</v>
      </c>
      <c r="C515" s="1421" t="str">
        <f>IF(ISERROR(VLOOKUP($A515,Transport!$A$4:$AA$238,C$1,0)),"",VLOOKUP($A515,Transport!$A$4:$AA$238,C$1,0))</f>
        <v>km/year</v>
      </c>
      <c r="D515" s="1298" t="str">
        <f>IF(ISERROR(VLOOKUP($A515,Transport!$A$4:$AB$238,D$1,0)),"",VLOOKUP($A515,Transport!$A$4:$AB$238,D$1,0))</f>
        <v/>
      </c>
      <c r="E515" s="1298">
        <f>IF(ISERROR(VLOOKUP($A515,Transport!$A$4:$AB$238,E$1,0)),"",VLOOKUP($A515,Transport!$A$4:$AB$238,E$1,0))</f>
        <v>0</v>
      </c>
      <c r="F515" s="1298">
        <f>IF(ISERROR(VLOOKUP($A515,Transport!$A$4:$AB$238,F$1,0)),"",VLOOKUP($A515,Transport!$A$4:$AB$238,F$1,0))</f>
        <v>0</v>
      </c>
      <c r="G515" s="1298">
        <f>IF(ISERROR(VLOOKUP($A515,Transport!$A$4:$AB$238,G$1,0)),"",VLOOKUP($A515,Transport!$A$4:$AB$238,G$1,0))</f>
        <v>0</v>
      </c>
      <c r="H515" s="1298">
        <f>IF(ISERROR(VLOOKUP($A515,Transport!$A$4:$AB$238,H$1,0)),"",VLOOKUP($A515,Transport!$A$4:$AB$238,H$1,0))</f>
        <v>0</v>
      </c>
      <c r="I515" s="1298">
        <f>IF(ISERROR(VLOOKUP($A515,Transport!$A$4:$AB$238,I$1,0)),"",VLOOKUP($A515,Transport!$A$4:$AB$238,I$1,0))</f>
        <v>0</v>
      </c>
      <c r="J515" s="1298">
        <f>IF(ISERROR(VLOOKUP($A515,Transport!$A$4:$AB$238,J$1,0)),"",VLOOKUP($A515,Transport!$A$4:$AB$238,J$1,0))</f>
        <v>0</v>
      </c>
      <c r="K515" s="1298">
        <f>IF(ISERROR(VLOOKUP($A515,Transport!$A$4:$AB$238,K$1,0)),"",VLOOKUP($A515,Transport!$A$4:$AB$238,K$1,0))</f>
        <v>0</v>
      </c>
      <c r="L515" s="1298">
        <f>IF(ISERROR(VLOOKUP($A515,Transport!$A$4:$AB$238,L$1,0)),"",VLOOKUP($A515,Transport!$A$4:$AB$238,L$1,0))</f>
        <v>0</v>
      </c>
      <c r="M515" s="1298">
        <f>IF(ISERROR(VLOOKUP($A515,Transport!$A$4:$AB$238,M$1,0)),"",VLOOKUP($A515,Transport!$A$4:$AB$238,M$1,0))</f>
        <v>0</v>
      </c>
      <c r="N515" s="1298">
        <f>IF(ISERROR(VLOOKUP($A515,Transport!$A$4:$AB$238,N$1,0)),"",VLOOKUP($A515,Transport!$A$4:$AB$238,N$1,0))</f>
        <v>0</v>
      </c>
      <c r="O515" s="1298">
        <f>IF(ISERROR(VLOOKUP($A515,Transport!$A$4:$AB$238,O$1,0)),"",VLOOKUP($A515,Transport!$A$4:$AB$238,O$1,0))</f>
        <v>0</v>
      </c>
      <c r="P515" s="1298">
        <f>IF(ISERROR(VLOOKUP($A515,Transport!$A$4:$AB$238,P$1,0)),"",VLOOKUP($A515,Transport!$A$4:$AB$238,P$1,0))</f>
        <v>0</v>
      </c>
      <c r="Q515" s="1298">
        <f>IF(ISERROR(VLOOKUP($A515,Transport!$A$4:$AB$238,Q$1,0)),"",VLOOKUP($A515,Transport!$A$4:$AB$238,Q$1,0))</f>
        <v>0</v>
      </c>
    </row>
    <row r="516" spans="1:17">
      <c r="A516" s="11" t="s">
        <v>619</v>
      </c>
      <c r="B516" s="1290" t="s">
        <v>1080</v>
      </c>
      <c r="C516" s="1421" t="str">
        <f>IF(ISERROR(VLOOKUP($A516,Transport!$A$4:$AA$238,C$1,0)),"",VLOOKUP($A516,Transport!$A$4:$AA$238,C$1,0))</f>
        <v>km/year</v>
      </c>
      <c r="D516" s="1298" t="str">
        <f>IF(ISERROR(VLOOKUP($A516,Transport!$A$4:$AB$238,D$1,0)),"",VLOOKUP($A516,Transport!$A$4:$AB$238,D$1,0))</f>
        <v/>
      </c>
      <c r="E516" s="1298">
        <f>IF(ISERROR(VLOOKUP($A516,Transport!$A$4:$AB$238,E$1,0)),"",VLOOKUP($A516,Transport!$A$4:$AB$238,E$1,0))</f>
        <v>0</v>
      </c>
      <c r="F516" s="1298">
        <f>IF(ISERROR(VLOOKUP($A516,Transport!$A$4:$AB$238,F$1,0)),"",VLOOKUP($A516,Transport!$A$4:$AB$238,F$1,0))</f>
        <v>0</v>
      </c>
      <c r="G516" s="1298">
        <f>IF(ISERROR(VLOOKUP($A516,Transport!$A$4:$AB$238,G$1,0)),"",VLOOKUP($A516,Transport!$A$4:$AB$238,G$1,0))</f>
        <v>0</v>
      </c>
      <c r="H516" s="1298">
        <f>IF(ISERROR(VLOOKUP($A516,Transport!$A$4:$AB$238,H$1,0)),"",VLOOKUP($A516,Transport!$A$4:$AB$238,H$1,0))</f>
        <v>0</v>
      </c>
      <c r="I516" s="1298">
        <f>IF(ISERROR(VLOOKUP($A516,Transport!$A$4:$AB$238,I$1,0)),"",VLOOKUP($A516,Transport!$A$4:$AB$238,I$1,0))</f>
        <v>0</v>
      </c>
      <c r="J516" s="1298">
        <f>IF(ISERROR(VLOOKUP($A516,Transport!$A$4:$AB$238,J$1,0)),"",VLOOKUP($A516,Transport!$A$4:$AB$238,J$1,0))</f>
        <v>0</v>
      </c>
      <c r="K516" s="1298">
        <f>IF(ISERROR(VLOOKUP($A516,Transport!$A$4:$AB$238,K$1,0)),"",VLOOKUP($A516,Transport!$A$4:$AB$238,K$1,0))</f>
        <v>0</v>
      </c>
      <c r="L516" s="1298">
        <f>IF(ISERROR(VLOOKUP($A516,Transport!$A$4:$AB$238,L$1,0)),"",VLOOKUP($A516,Transport!$A$4:$AB$238,L$1,0))</f>
        <v>0</v>
      </c>
      <c r="M516" s="1298">
        <f>IF(ISERROR(VLOOKUP($A516,Transport!$A$4:$AB$238,M$1,0)),"",VLOOKUP($A516,Transport!$A$4:$AB$238,M$1,0))</f>
        <v>0</v>
      </c>
      <c r="N516" s="1298">
        <f>IF(ISERROR(VLOOKUP($A516,Transport!$A$4:$AB$238,N$1,0)),"",VLOOKUP($A516,Transport!$A$4:$AB$238,N$1,0))</f>
        <v>0</v>
      </c>
      <c r="O516" s="1298">
        <f>IF(ISERROR(VLOOKUP($A516,Transport!$A$4:$AB$238,O$1,0)),"",VLOOKUP($A516,Transport!$A$4:$AB$238,O$1,0))</f>
        <v>0</v>
      </c>
      <c r="P516" s="1298">
        <f>IF(ISERROR(VLOOKUP($A516,Transport!$A$4:$AB$238,P$1,0)),"",VLOOKUP($A516,Transport!$A$4:$AB$238,P$1,0))</f>
        <v>0</v>
      </c>
      <c r="Q516" s="1298">
        <f>IF(ISERROR(VLOOKUP($A516,Transport!$A$4:$AB$238,Q$1,0)),"",VLOOKUP($A516,Transport!$A$4:$AB$238,Q$1,0))</f>
        <v>0</v>
      </c>
    </row>
    <row r="517" spans="1:17">
      <c r="A517" s="11" t="s">
        <v>620</v>
      </c>
      <c r="B517" s="1290" t="s">
        <v>1080</v>
      </c>
      <c r="C517" s="1421" t="str">
        <f>IF(ISERROR(VLOOKUP($A517,Transport!$A$4:$AA$238,C$1,0)),"",VLOOKUP($A517,Transport!$A$4:$AA$238,C$1,0))</f>
        <v>km/year</v>
      </c>
      <c r="D517" s="1298" t="str">
        <f>IF(ISERROR(VLOOKUP($A517,Transport!$A$4:$AB$238,D$1,0)),"",VLOOKUP($A517,Transport!$A$4:$AB$238,D$1,0))</f>
        <v/>
      </c>
      <c r="E517" s="1298">
        <f>IF(ISERROR(VLOOKUP($A517,Transport!$A$4:$AB$238,E$1,0)),"",VLOOKUP($A517,Transport!$A$4:$AB$238,E$1,0))</f>
        <v>0</v>
      </c>
      <c r="F517" s="1298">
        <f>IF(ISERROR(VLOOKUP($A517,Transport!$A$4:$AB$238,F$1,0)),"",VLOOKUP($A517,Transport!$A$4:$AB$238,F$1,0))</f>
        <v>0</v>
      </c>
      <c r="G517" s="1298">
        <f>IF(ISERROR(VLOOKUP($A517,Transport!$A$4:$AB$238,G$1,0)),"",VLOOKUP($A517,Transport!$A$4:$AB$238,G$1,0))</f>
        <v>0</v>
      </c>
      <c r="H517" s="1298">
        <f>IF(ISERROR(VLOOKUP($A517,Transport!$A$4:$AB$238,H$1,0)),"",VLOOKUP($A517,Transport!$A$4:$AB$238,H$1,0))</f>
        <v>0</v>
      </c>
      <c r="I517" s="1298">
        <f>IF(ISERROR(VLOOKUP($A517,Transport!$A$4:$AB$238,I$1,0)),"",VLOOKUP($A517,Transport!$A$4:$AB$238,I$1,0))</f>
        <v>0</v>
      </c>
      <c r="J517" s="1298">
        <f>IF(ISERROR(VLOOKUP($A517,Transport!$A$4:$AB$238,J$1,0)),"",VLOOKUP($A517,Transport!$A$4:$AB$238,J$1,0))</f>
        <v>0</v>
      </c>
      <c r="K517" s="1298">
        <f>IF(ISERROR(VLOOKUP($A517,Transport!$A$4:$AB$238,K$1,0)),"",VLOOKUP($A517,Transport!$A$4:$AB$238,K$1,0))</f>
        <v>0</v>
      </c>
      <c r="L517" s="1298">
        <f>IF(ISERROR(VLOOKUP($A517,Transport!$A$4:$AB$238,L$1,0)),"",VLOOKUP($A517,Transport!$A$4:$AB$238,L$1,0))</f>
        <v>0</v>
      </c>
      <c r="M517" s="1298">
        <f>IF(ISERROR(VLOOKUP($A517,Transport!$A$4:$AB$238,M$1,0)),"",VLOOKUP($A517,Transport!$A$4:$AB$238,M$1,0))</f>
        <v>0</v>
      </c>
      <c r="N517" s="1298">
        <f>IF(ISERROR(VLOOKUP($A517,Transport!$A$4:$AB$238,N$1,0)),"",VLOOKUP($A517,Transport!$A$4:$AB$238,N$1,0))</f>
        <v>0</v>
      </c>
      <c r="O517" s="1298">
        <f>IF(ISERROR(VLOOKUP($A517,Transport!$A$4:$AB$238,O$1,0)),"",VLOOKUP($A517,Transport!$A$4:$AB$238,O$1,0))</f>
        <v>0</v>
      </c>
      <c r="P517" s="1298">
        <f>IF(ISERROR(VLOOKUP($A517,Transport!$A$4:$AB$238,P$1,0)),"",VLOOKUP($A517,Transport!$A$4:$AB$238,P$1,0))</f>
        <v>0</v>
      </c>
      <c r="Q517" s="1298">
        <f>IF(ISERROR(VLOOKUP($A517,Transport!$A$4:$AB$238,Q$1,0)),"",VLOOKUP($A517,Transport!$A$4:$AB$238,Q$1,0))</f>
        <v>0</v>
      </c>
    </row>
    <row r="518" spans="1:17">
      <c r="A518" s="11" t="s">
        <v>621</v>
      </c>
      <c r="B518" s="1290" t="s">
        <v>1080</v>
      </c>
      <c r="C518" s="1421" t="str">
        <f>IF(ISERROR(VLOOKUP($A518,Transport!$A$4:$AA$238,C$1,0)),"",VLOOKUP($A518,Transport!$A$4:$AA$238,C$1,0))</f>
        <v>km/year</v>
      </c>
      <c r="D518" s="1298" t="str">
        <f>IF(ISERROR(VLOOKUP($A518,Transport!$A$4:$AB$238,D$1,0)),"",VLOOKUP($A518,Transport!$A$4:$AB$238,D$1,0))</f>
        <v/>
      </c>
      <c r="E518" s="1298">
        <f>IF(ISERROR(VLOOKUP($A518,Transport!$A$4:$AB$238,E$1,0)),"",VLOOKUP($A518,Transport!$A$4:$AB$238,E$1,0))</f>
        <v>0</v>
      </c>
      <c r="F518" s="1298">
        <f>IF(ISERROR(VLOOKUP($A518,Transport!$A$4:$AB$238,F$1,0)),"",VLOOKUP($A518,Transport!$A$4:$AB$238,F$1,0))</f>
        <v>0</v>
      </c>
      <c r="G518" s="1298">
        <f>IF(ISERROR(VLOOKUP($A518,Transport!$A$4:$AB$238,G$1,0)),"",VLOOKUP($A518,Transport!$A$4:$AB$238,G$1,0))</f>
        <v>0</v>
      </c>
      <c r="H518" s="1298">
        <f>IF(ISERROR(VLOOKUP($A518,Transport!$A$4:$AB$238,H$1,0)),"",VLOOKUP($A518,Transport!$A$4:$AB$238,H$1,0))</f>
        <v>0</v>
      </c>
      <c r="I518" s="1298">
        <f>IF(ISERROR(VLOOKUP($A518,Transport!$A$4:$AB$238,I$1,0)),"",VLOOKUP($A518,Transport!$A$4:$AB$238,I$1,0))</f>
        <v>0</v>
      </c>
      <c r="J518" s="1298">
        <f>IF(ISERROR(VLOOKUP($A518,Transport!$A$4:$AB$238,J$1,0)),"",VLOOKUP($A518,Transport!$A$4:$AB$238,J$1,0))</f>
        <v>0</v>
      </c>
      <c r="K518" s="1298">
        <f>IF(ISERROR(VLOOKUP($A518,Transport!$A$4:$AB$238,K$1,0)),"",VLOOKUP($A518,Transport!$A$4:$AB$238,K$1,0))</f>
        <v>0</v>
      </c>
      <c r="L518" s="1298">
        <f>IF(ISERROR(VLOOKUP($A518,Transport!$A$4:$AB$238,L$1,0)),"",VLOOKUP($A518,Transport!$A$4:$AB$238,L$1,0))</f>
        <v>0</v>
      </c>
      <c r="M518" s="1298">
        <f>IF(ISERROR(VLOOKUP($A518,Transport!$A$4:$AB$238,M$1,0)),"",VLOOKUP($A518,Transport!$A$4:$AB$238,M$1,0))</f>
        <v>0</v>
      </c>
      <c r="N518" s="1298">
        <f>IF(ISERROR(VLOOKUP($A518,Transport!$A$4:$AB$238,N$1,0)),"",VLOOKUP($A518,Transport!$A$4:$AB$238,N$1,0))</f>
        <v>0</v>
      </c>
      <c r="O518" s="1298">
        <f>IF(ISERROR(VLOOKUP($A518,Transport!$A$4:$AB$238,O$1,0)),"",VLOOKUP($A518,Transport!$A$4:$AB$238,O$1,0))</f>
        <v>0</v>
      </c>
      <c r="P518" s="1298">
        <f>IF(ISERROR(VLOOKUP($A518,Transport!$A$4:$AB$238,P$1,0)),"",VLOOKUP($A518,Transport!$A$4:$AB$238,P$1,0))</f>
        <v>0</v>
      </c>
      <c r="Q518" s="1298">
        <f>IF(ISERROR(VLOOKUP($A518,Transport!$A$4:$AB$238,Q$1,0)),"",VLOOKUP($A518,Transport!$A$4:$AB$238,Q$1,0))</f>
        <v>0</v>
      </c>
    </row>
    <row r="519" spans="1:17">
      <c r="A519" s="2" t="s">
        <v>699</v>
      </c>
      <c r="B519" s="1290" t="s">
        <v>1080</v>
      </c>
      <c r="C519" s="1421" t="str">
        <f>IF(ISERROR(VLOOKUP($A519,Transport!$A$4:$AA$238,C$1,0)),"",VLOOKUP($A519,Transport!$A$4:$AA$238,C$1,0))</f>
        <v>km/year</v>
      </c>
      <c r="D519" s="1298" t="str">
        <f>IF(ISERROR(VLOOKUP($A519,Transport!$A$4:$AB$238,D$1,0)),"",VLOOKUP($A519,Transport!$A$4:$AB$238,D$1,0))</f>
        <v/>
      </c>
      <c r="E519" s="1298">
        <f>IF(ISERROR(VLOOKUP($A519,Transport!$A$4:$AB$238,E$1,0)),"",VLOOKUP($A519,Transport!$A$4:$AB$238,E$1,0))</f>
        <v>0</v>
      </c>
      <c r="F519" s="1298">
        <f>IF(ISERROR(VLOOKUP($A519,Transport!$A$4:$AB$238,F$1,0)),"",VLOOKUP($A519,Transport!$A$4:$AB$238,F$1,0))</f>
        <v>0</v>
      </c>
      <c r="G519" s="1298">
        <f>IF(ISERROR(VLOOKUP($A519,Transport!$A$4:$AB$238,G$1,0)),"",VLOOKUP($A519,Transport!$A$4:$AB$238,G$1,0))</f>
        <v>0</v>
      </c>
      <c r="H519" s="1298">
        <f>IF(ISERROR(VLOOKUP($A519,Transport!$A$4:$AB$238,H$1,0)),"",VLOOKUP($A519,Transport!$A$4:$AB$238,H$1,0))</f>
        <v>0</v>
      </c>
      <c r="I519" s="1298">
        <f>IF(ISERROR(VLOOKUP($A519,Transport!$A$4:$AB$238,I$1,0)),"",VLOOKUP($A519,Transport!$A$4:$AB$238,I$1,0))</f>
        <v>0</v>
      </c>
      <c r="J519" s="1298">
        <f>IF(ISERROR(VLOOKUP($A519,Transport!$A$4:$AB$238,J$1,0)),"",VLOOKUP($A519,Transport!$A$4:$AB$238,J$1,0))</f>
        <v>0</v>
      </c>
      <c r="K519" s="1298">
        <f>IF(ISERROR(VLOOKUP($A519,Transport!$A$4:$AB$238,K$1,0)),"",VLOOKUP($A519,Transport!$A$4:$AB$238,K$1,0))</f>
        <v>0</v>
      </c>
      <c r="L519" s="1298">
        <f>IF(ISERROR(VLOOKUP($A519,Transport!$A$4:$AB$238,L$1,0)),"",VLOOKUP($A519,Transport!$A$4:$AB$238,L$1,0))</f>
        <v>0</v>
      </c>
      <c r="M519" s="1298">
        <f>IF(ISERROR(VLOOKUP($A519,Transport!$A$4:$AB$238,M$1,0)),"",VLOOKUP($A519,Transport!$A$4:$AB$238,M$1,0))</f>
        <v>0</v>
      </c>
      <c r="N519" s="1298">
        <f>IF(ISERROR(VLOOKUP($A519,Transport!$A$4:$AB$238,N$1,0)),"",VLOOKUP($A519,Transport!$A$4:$AB$238,N$1,0))</f>
        <v>0</v>
      </c>
      <c r="O519" s="1298">
        <f>IF(ISERROR(VLOOKUP($A519,Transport!$A$4:$AB$238,O$1,0)),"",VLOOKUP($A519,Transport!$A$4:$AB$238,O$1,0))</f>
        <v>0</v>
      </c>
      <c r="P519" s="1298">
        <f>IF(ISERROR(VLOOKUP($A519,Transport!$A$4:$AB$238,P$1,0)),"",VLOOKUP($A519,Transport!$A$4:$AB$238,P$1,0))</f>
        <v>0</v>
      </c>
      <c r="Q519" s="1298">
        <f>IF(ISERROR(VLOOKUP($A519,Transport!$A$4:$AB$238,Q$1,0)),"",VLOOKUP($A519,Transport!$A$4:$AB$238,Q$1,0))</f>
        <v>0</v>
      </c>
    </row>
    <row r="520" spans="1:17">
      <c r="A520" s="69" t="s">
        <v>2295</v>
      </c>
      <c r="B520" s="1290" t="s">
        <v>1080</v>
      </c>
      <c r="C520" s="1421" t="str">
        <f>IF(ISERROR(VLOOKUP($A520,Transport!$A$4:$AA$238,C$1,0)),"",VLOOKUP($A520,Transport!$A$4:$AA$238,C$1,0))</f>
        <v>Mpkm</v>
      </c>
      <c r="D520" s="1298" t="str">
        <f>IF(ISERROR(VLOOKUP($A520,Transport!$A$4:$AB$238,D$1,0)),"",VLOOKUP($A520,Transport!$A$4:$AB$238,D$1,0))</f>
        <v/>
      </c>
      <c r="E520" s="1298">
        <f>IF(ISERROR(VLOOKUP($A520,Transport!$A$4:$AB$238,E$1,0)),"",VLOOKUP($A520,Transport!$A$4:$AB$238,E$1,0))</f>
        <v>0</v>
      </c>
      <c r="F520" s="1298">
        <f>IF(ISERROR(VLOOKUP($A520,Transport!$A$4:$AB$238,F$1,0)),"",VLOOKUP($A520,Transport!$A$4:$AB$238,F$1,0))</f>
        <v>0</v>
      </c>
      <c r="G520" s="1298">
        <f>IF(ISERROR(VLOOKUP($A520,Transport!$A$4:$AB$238,G$1,0)),"",VLOOKUP($A520,Transport!$A$4:$AB$238,G$1,0))</f>
        <v>0</v>
      </c>
      <c r="H520" s="1298">
        <f>IF(ISERROR(VLOOKUP($A520,Transport!$A$4:$AB$238,H$1,0)),"",VLOOKUP($A520,Transport!$A$4:$AB$238,H$1,0))</f>
        <v>0</v>
      </c>
      <c r="I520" s="1298">
        <f>IF(ISERROR(VLOOKUP($A520,Transport!$A$4:$AB$238,I$1,0)),"",VLOOKUP($A520,Transport!$A$4:$AB$238,I$1,0))</f>
        <v>0</v>
      </c>
      <c r="J520" s="1298">
        <f>IF(ISERROR(VLOOKUP($A520,Transport!$A$4:$AB$238,J$1,0)),"",VLOOKUP($A520,Transport!$A$4:$AB$238,J$1,0))</f>
        <v>0</v>
      </c>
      <c r="K520" s="1298">
        <f>IF(ISERROR(VLOOKUP($A520,Transport!$A$4:$AB$238,K$1,0)),"",VLOOKUP($A520,Transport!$A$4:$AB$238,K$1,0))</f>
        <v>0</v>
      </c>
      <c r="L520" s="1298">
        <f>IF(ISERROR(VLOOKUP($A520,Transport!$A$4:$AB$238,L$1,0)),"",VLOOKUP($A520,Transport!$A$4:$AB$238,L$1,0))</f>
        <v>0</v>
      </c>
      <c r="M520" s="1298">
        <f>IF(ISERROR(VLOOKUP($A520,Transport!$A$4:$AB$238,M$1,0)),"",VLOOKUP($A520,Transport!$A$4:$AB$238,M$1,0))</f>
        <v>0</v>
      </c>
      <c r="N520" s="1298">
        <f>IF(ISERROR(VLOOKUP($A520,Transport!$A$4:$AB$238,N$1,0)),"",VLOOKUP($A520,Transport!$A$4:$AB$238,N$1,0))</f>
        <v>0</v>
      </c>
      <c r="O520" s="1298">
        <f>IF(ISERROR(VLOOKUP($A520,Transport!$A$4:$AB$238,O$1,0)),"",VLOOKUP($A520,Transport!$A$4:$AB$238,O$1,0))</f>
        <v>0</v>
      </c>
      <c r="P520" s="1298">
        <f>IF(ISERROR(VLOOKUP($A520,Transport!$A$4:$AB$238,P$1,0)),"",VLOOKUP($A520,Transport!$A$4:$AB$238,P$1,0))</f>
        <v>0</v>
      </c>
      <c r="Q520" s="1298">
        <f>IF(ISERROR(VLOOKUP($A520,Transport!$A$4:$AB$238,Q$1,0)),"",VLOOKUP($A520,Transport!$A$4:$AB$238,Q$1,0))</f>
        <v>0</v>
      </c>
    </row>
    <row r="521" spans="1:17">
      <c r="A521" s="69" t="s">
        <v>1082</v>
      </c>
      <c r="B521" s="1290" t="s">
        <v>1080</v>
      </c>
      <c r="C521" s="1421" t="str">
        <f>IF(ISERROR(VLOOKUP($A521,Transport!$A$4:$AA$238,C$1,0)),"",VLOOKUP($A521,Transport!$A$4:$AA$238,C$1,0))</f>
        <v>Mpkm</v>
      </c>
      <c r="D521" s="1298" t="str">
        <f>IF(ISERROR(VLOOKUP($A521,Transport!$A$4:$AB$238,D$1,0)),"",VLOOKUP($A521,Transport!$A$4:$AB$238,D$1,0))</f>
        <v/>
      </c>
      <c r="E521" s="1298">
        <f>IF(ISERROR(VLOOKUP($A521,Transport!$A$4:$AB$238,E$1,0)),"",VLOOKUP($A521,Transport!$A$4:$AB$238,E$1,0))</f>
        <v>0</v>
      </c>
      <c r="F521" s="1298">
        <f>IF(ISERROR(VLOOKUP($A521,Transport!$A$4:$AB$238,F$1,0)),"",VLOOKUP($A521,Transport!$A$4:$AB$238,F$1,0))</f>
        <v>0</v>
      </c>
      <c r="G521" s="1298">
        <f>IF(ISERROR(VLOOKUP($A521,Transport!$A$4:$AB$238,G$1,0)),"",VLOOKUP($A521,Transport!$A$4:$AB$238,G$1,0))</f>
        <v>0</v>
      </c>
      <c r="H521" s="1298">
        <f>IF(ISERROR(VLOOKUP($A521,Transport!$A$4:$AB$238,H$1,0)),"",VLOOKUP($A521,Transport!$A$4:$AB$238,H$1,0))</f>
        <v>0</v>
      </c>
      <c r="I521" s="1298">
        <f>IF(ISERROR(VLOOKUP($A521,Transport!$A$4:$AB$238,I$1,0)),"",VLOOKUP($A521,Transport!$A$4:$AB$238,I$1,0))</f>
        <v>0</v>
      </c>
      <c r="J521" s="1298">
        <f>IF(ISERROR(VLOOKUP($A521,Transport!$A$4:$AB$238,J$1,0)),"",VLOOKUP($A521,Transport!$A$4:$AB$238,J$1,0))</f>
        <v>0</v>
      </c>
      <c r="K521" s="1298">
        <f>IF(ISERROR(VLOOKUP($A521,Transport!$A$4:$AB$238,K$1,0)),"",VLOOKUP($A521,Transport!$A$4:$AB$238,K$1,0))</f>
        <v>0</v>
      </c>
      <c r="L521" s="1298">
        <f>IF(ISERROR(VLOOKUP($A521,Transport!$A$4:$AB$238,L$1,0)),"",VLOOKUP($A521,Transport!$A$4:$AB$238,L$1,0))</f>
        <v>0</v>
      </c>
      <c r="M521" s="1298">
        <f>IF(ISERROR(VLOOKUP($A521,Transport!$A$4:$AB$238,M$1,0)),"",VLOOKUP($A521,Transport!$A$4:$AB$238,M$1,0))</f>
        <v>0</v>
      </c>
      <c r="N521" s="1298">
        <f>IF(ISERROR(VLOOKUP($A521,Transport!$A$4:$AB$238,N$1,0)),"",VLOOKUP($A521,Transport!$A$4:$AB$238,N$1,0))</f>
        <v>0</v>
      </c>
      <c r="O521" s="1298">
        <f>IF(ISERROR(VLOOKUP($A521,Transport!$A$4:$AB$238,O$1,0)),"",VLOOKUP($A521,Transport!$A$4:$AB$238,O$1,0))</f>
        <v>0</v>
      </c>
      <c r="P521" s="1298">
        <f>IF(ISERROR(VLOOKUP($A521,Transport!$A$4:$AB$238,P$1,0)),"",VLOOKUP($A521,Transport!$A$4:$AB$238,P$1,0))</f>
        <v>0</v>
      </c>
      <c r="Q521" s="1298">
        <f>IF(ISERROR(VLOOKUP($A521,Transport!$A$4:$AB$238,Q$1,0)),"",VLOOKUP($A521,Transport!$A$4:$AB$238,Q$1,0))</f>
        <v>0</v>
      </c>
    </row>
    <row r="522" spans="1:17">
      <c r="A522" s="568" t="s">
        <v>2671</v>
      </c>
      <c r="B522" s="1290" t="s">
        <v>1080</v>
      </c>
      <c r="C522" s="1421" t="str">
        <f>IF(ISERROR(VLOOKUP($A522,Transport!$A$4:$AA$238,C$1,0)),"",VLOOKUP($A522,Transport!$A$4:$AA$238,C$1,0))</f>
        <v/>
      </c>
      <c r="D522" s="1298" t="str">
        <f>IF(ISERROR(VLOOKUP($A522,Transport!$A$4:$AB$238,D$1,0)),"",VLOOKUP($A522,Transport!$A$4:$AB$238,D$1,0))</f>
        <v/>
      </c>
      <c r="E522" s="1298" t="str">
        <f>IF(ISERROR(VLOOKUP($A522,Transport!$A$4:$AB$238,E$1,0)),"",VLOOKUP($A522,Transport!$A$4:$AB$238,E$1,0))</f>
        <v/>
      </c>
      <c r="F522" s="1298" t="str">
        <f>IF(ISERROR(VLOOKUP($A522,Transport!$A$4:$AB$238,F$1,0)),"",VLOOKUP($A522,Transport!$A$4:$AB$238,F$1,0))</f>
        <v/>
      </c>
      <c r="G522" s="1298" t="str">
        <f>IF(ISERROR(VLOOKUP($A522,Transport!$A$4:$AB$238,G$1,0)),"",VLOOKUP($A522,Transport!$A$4:$AB$238,G$1,0))</f>
        <v/>
      </c>
      <c r="H522" s="1298" t="str">
        <f>IF(ISERROR(VLOOKUP($A522,Transport!$A$4:$AB$238,H$1,0)),"",VLOOKUP($A522,Transport!$A$4:$AB$238,H$1,0))</f>
        <v/>
      </c>
      <c r="I522" s="1298" t="str">
        <f>IF(ISERROR(VLOOKUP($A522,Transport!$A$4:$AB$238,I$1,0)),"",VLOOKUP($A522,Transport!$A$4:$AB$238,I$1,0))</f>
        <v/>
      </c>
      <c r="J522" s="1298" t="str">
        <f>IF(ISERROR(VLOOKUP($A522,Transport!$A$4:$AB$238,J$1,0)),"",VLOOKUP($A522,Transport!$A$4:$AB$238,J$1,0))</f>
        <v/>
      </c>
      <c r="K522" s="1298" t="str">
        <f>IF(ISERROR(VLOOKUP($A522,Transport!$A$4:$AB$238,K$1,0)),"",VLOOKUP($A522,Transport!$A$4:$AB$238,K$1,0))</f>
        <v/>
      </c>
      <c r="L522" s="1298" t="str">
        <f>IF(ISERROR(VLOOKUP($A522,Transport!$A$4:$AB$238,L$1,0)),"",VLOOKUP($A522,Transport!$A$4:$AB$238,L$1,0))</f>
        <v/>
      </c>
      <c r="M522" s="1298" t="str">
        <f>IF(ISERROR(VLOOKUP($A522,Transport!$A$4:$AB$238,M$1,0)),"",VLOOKUP($A522,Transport!$A$4:$AB$238,M$1,0))</f>
        <v/>
      </c>
      <c r="N522" s="1298" t="str">
        <f>IF(ISERROR(VLOOKUP($A522,Transport!$A$4:$AB$238,N$1,0)),"",VLOOKUP($A522,Transport!$A$4:$AB$238,N$1,0))</f>
        <v/>
      </c>
      <c r="O522" s="1298" t="str">
        <f>IF(ISERROR(VLOOKUP($A522,Transport!$A$4:$AB$238,O$1,0)),"",VLOOKUP($A522,Transport!$A$4:$AB$238,O$1,0))</f>
        <v/>
      </c>
      <c r="P522" s="1298" t="str">
        <f>IF(ISERROR(VLOOKUP($A522,Transport!$A$4:$AB$238,P$1,0)),"",VLOOKUP($A522,Transport!$A$4:$AB$238,P$1,0))</f>
        <v/>
      </c>
      <c r="Q522" s="1298" t="str">
        <f>IF(ISERROR(VLOOKUP($A522,Transport!$A$4:$AB$238,Q$1,0)),"",VLOOKUP($A522,Transport!$A$4:$AB$238,Q$1,0))</f>
        <v/>
      </c>
    </row>
    <row r="523" spans="1:17">
      <c r="A523" s="568" t="s">
        <v>2672</v>
      </c>
      <c r="B523" s="1290" t="s">
        <v>1080</v>
      </c>
      <c r="C523" s="1421" t="str">
        <f>IF(ISERROR(VLOOKUP($A523,Transport!$A$4:$AA$238,C$1,0)),"",VLOOKUP($A523,Transport!$A$4:$AA$238,C$1,0))</f>
        <v/>
      </c>
      <c r="D523" s="1298" t="str">
        <f>IF(ISERROR(VLOOKUP($A523,Transport!$A$4:$AB$238,D$1,0)),"",VLOOKUP($A523,Transport!$A$4:$AB$238,D$1,0))</f>
        <v/>
      </c>
      <c r="E523" s="1298" t="str">
        <f>IF(ISERROR(VLOOKUP($A523,Transport!$A$4:$AB$238,E$1,0)),"",VLOOKUP($A523,Transport!$A$4:$AB$238,E$1,0))</f>
        <v/>
      </c>
      <c r="F523" s="1298" t="str">
        <f>IF(ISERROR(VLOOKUP($A523,Transport!$A$4:$AB$238,F$1,0)),"",VLOOKUP($A523,Transport!$A$4:$AB$238,F$1,0))</f>
        <v/>
      </c>
      <c r="G523" s="1298" t="str">
        <f>IF(ISERROR(VLOOKUP($A523,Transport!$A$4:$AB$238,G$1,0)),"",VLOOKUP($A523,Transport!$A$4:$AB$238,G$1,0))</f>
        <v/>
      </c>
      <c r="H523" s="1298" t="str">
        <f>IF(ISERROR(VLOOKUP($A523,Transport!$A$4:$AB$238,H$1,0)),"",VLOOKUP($A523,Transport!$A$4:$AB$238,H$1,0))</f>
        <v/>
      </c>
      <c r="I523" s="1298" t="str">
        <f>IF(ISERROR(VLOOKUP($A523,Transport!$A$4:$AB$238,I$1,0)),"",VLOOKUP($A523,Transport!$A$4:$AB$238,I$1,0))</f>
        <v/>
      </c>
      <c r="J523" s="1298" t="str">
        <f>IF(ISERROR(VLOOKUP($A523,Transport!$A$4:$AB$238,J$1,0)),"",VLOOKUP($A523,Transport!$A$4:$AB$238,J$1,0))</f>
        <v/>
      </c>
      <c r="K523" s="1298" t="str">
        <f>IF(ISERROR(VLOOKUP($A523,Transport!$A$4:$AB$238,K$1,0)),"",VLOOKUP($A523,Transport!$A$4:$AB$238,K$1,0))</f>
        <v/>
      </c>
      <c r="L523" s="1298" t="str">
        <f>IF(ISERROR(VLOOKUP($A523,Transport!$A$4:$AB$238,L$1,0)),"",VLOOKUP($A523,Transport!$A$4:$AB$238,L$1,0))</f>
        <v/>
      </c>
      <c r="M523" s="1298" t="str">
        <f>IF(ISERROR(VLOOKUP($A523,Transport!$A$4:$AB$238,M$1,0)),"",VLOOKUP($A523,Transport!$A$4:$AB$238,M$1,0))</f>
        <v/>
      </c>
      <c r="N523" s="1298" t="str">
        <f>IF(ISERROR(VLOOKUP($A523,Transport!$A$4:$AB$238,N$1,0)),"",VLOOKUP($A523,Transport!$A$4:$AB$238,N$1,0))</f>
        <v/>
      </c>
      <c r="O523" s="1298" t="str">
        <f>IF(ISERROR(VLOOKUP($A523,Transport!$A$4:$AB$238,O$1,0)),"",VLOOKUP($A523,Transport!$A$4:$AB$238,O$1,0))</f>
        <v/>
      </c>
      <c r="P523" s="1298" t="str">
        <f>IF(ISERROR(VLOOKUP($A523,Transport!$A$4:$AB$238,P$1,0)),"",VLOOKUP($A523,Transport!$A$4:$AB$238,P$1,0))</f>
        <v/>
      </c>
      <c r="Q523" s="1298" t="str">
        <f>IF(ISERROR(VLOOKUP($A523,Transport!$A$4:$AB$238,Q$1,0)),"",VLOOKUP($A523,Transport!$A$4:$AB$238,Q$1,0))</f>
        <v/>
      </c>
    </row>
    <row r="524" spans="1:17">
      <c r="A524" s="69" t="s">
        <v>479</v>
      </c>
      <c r="B524" s="1290" t="s">
        <v>1080</v>
      </c>
      <c r="C524" s="1421" t="str">
        <f>IF(ISERROR(VLOOKUP($A524,Transport!$A$4:$AA$238,C$1,0)),"",VLOOKUP($A524,Transport!$A$4:$AA$238,C$1,0))</f>
        <v>Mpkm</v>
      </c>
      <c r="D524" s="1298" t="str">
        <f>IF(ISERROR(VLOOKUP($A524,Transport!$A$4:$AB$238,D$1,0)),"",VLOOKUP($A524,Transport!$A$4:$AB$238,D$1,0))</f>
        <v/>
      </c>
      <c r="E524" s="1298">
        <f>IF(ISERROR(VLOOKUP($A524,Transport!$A$4:$AB$238,E$1,0)),"",VLOOKUP($A524,Transport!$A$4:$AB$238,E$1,0))</f>
        <v>0</v>
      </c>
      <c r="F524" s="1298">
        <f>IF(ISERROR(VLOOKUP($A524,Transport!$A$4:$AB$238,F$1,0)),"",VLOOKUP($A524,Transport!$A$4:$AB$238,F$1,0))</f>
        <v>0</v>
      </c>
      <c r="G524" s="1298">
        <f>IF(ISERROR(VLOOKUP($A524,Transport!$A$4:$AB$238,G$1,0)),"",VLOOKUP($A524,Transport!$A$4:$AB$238,G$1,0))</f>
        <v>0</v>
      </c>
      <c r="H524" s="1298">
        <f>IF(ISERROR(VLOOKUP($A524,Transport!$A$4:$AB$238,H$1,0)),"",VLOOKUP($A524,Transport!$A$4:$AB$238,H$1,0))</f>
        <v>0</v>
      </c>
      <c r="I524" s="1298">
        <f>IF(ISERROR(VLOOKUP($A524,Transport!$A$4:$AB$238,I$1,0)),"",VLOOKUP($A524,Transport!$A$4:$AB$238,I$1,0))</f>
        <v>0</v>
      </c>
      <c r="J524" s="1298">
        <f>IF(ISERROR(VLOOKUP($A524,Transport!$A$4:$AB$238,J$1,0)),"",VLOOKUP($A524,Transport!$A$4:$AB$238,J$1,0))</f>
        <v>0</v>
      </c>
      <c r="K524" s="1298">
        <f>IF(ISERROR(VLOOKUP($A524,Transport!$A$4:$AB$238,K$1,0)),"",VLOOKUP($A524,Transport!$A$4:$AB$238,K$1,0))</f>
        <v>0</v>
      </c>
      <c r="L524" s="1298">
        <f>IF(ISERROR(VLOOKUP($A524,Transport!$A$4:$AB$238,L$1,0)),"",VLOOKUP($A524,Transport!$A$4:$AB$238,L$1,0))</f>
        <v>0</v>
      </c>
      <c r="M524" s="1298">
        <f>IF(ISERROR(VLOOKUP($A524,Transport!$A$4:$AB$238,M$1,0)),"",VLOOKUP($A524,Transport!$A$4:$AB$238,M$1,0))</f>
        <v>0</v>
      </c>
      <c r="N524" s="1298">
        <f>IF(ISERROR(VLOOKUP($A524,Transport!$A$4:$AB$238,N$1,0)),"",VLOOKUP($A524,Transport!$A$4:$AB$238,N$1,0))</f>
        <v>0</v>
      </c>
      <c r="O524" s="1298">
        <f>IF(ISERROR(VLOOKUP($A524,Transport!$A$4:$AB$238,O$1,0)),"",VLOOKUP($A524,Transport!$A$4:$AB$238,O$1,0))</f>
        <v>0</v>
      </c>
      <c r="P524" s="1298">
        <f>IF(ISERROR(VLOOKUP($A524,Transport!$A$4:$AB$238,P$1,0)),"",VLOOKUP($A524,Transport!$A$4:$AB$238,P$1,0))</f>
        <v>0</v>
      </c>
      <c r="Q524" s="1298">
        <f>IF(ISERROR(VLOOKUP($A524,Transport!$A$4:$AB$238,Q$1,0)),"",VLOOKUP($A524,Transport!$A$4:$AB$238,Q$1,0))</f>
        <v>0</v>
      </c>
    </row>
    <row r="525" spans="1:17">
      <c r="A525" s="69" t="s">
        <v>481</v>
      </c>
      <c r="B525" s="1290" t="s">
        <v>1080</v>
      </c>
      <c r="C525" s="1421" t="str">
        <f>IF(ISERROR(VLOOKUP($A525,Transport!$A$4:$AA$238,C$1,0)),"",VLOOKUP($A525,Transport!$A$4:$AA$238,C$1,0))</f>
        <v>Mpkm</v>
      </c>
      <c r="D525" s="1298" t="str">
        <f>IF(ISERROR(VLOOKUP($A525,Transport!$A$4:$AB$238,D$1,0)),"",VLOOKUP($A525,Transport!$A$4:$AB$238,D$1,0))</f>
        <v/>
      </c>
      <c r="E525" s="1298">
        <f>IF(ISERROR(VLOOKUP($A525,Transport!$A$4:$AB$238,E$1,0)),"",VLOOKUP($A525,Transport!$A$4:$AB$238,E$1,0))</f>
        <v>0</v>
      </c>
      <c r="F525" s="1298">
        <f>IF(ISERROR(VLOOKUP($A525,Transport!$A$4:$AB$238,F$1,0)),"",VLOOKUP($A525,Transport!$A$4:$AB$238,F$1,0))</f>
        <v>0</v>
      </c>
      <c r="G525" s="1298">
        <f>IF(ISERROR(VLOOKUP($A525,Transport!$A$4:$AB$238,G$1,0)),"",VLOOKUP($A525,Transport!$A$4:$AB$238,G$1,0))</f>
        <v>0</v>
      </c>
      <c r="H525" s="1298">
        <f>IF(ISERROR(VLOOKUP($A525,Transport!$A$4:$AB$238,H$1,0)),"",VLOOKUP($A525,Transport!$A$4:$AB$238,H$1,0))</f>
        <v>0</v>
      </c>
      <c r="I525" s="1298">
        <f>IF(ISERROR(VLOOKUP($A525,Transport!$A$4:$AB$238,I$1,0)),"",VLOOKUP($A525,Transport!$A$4:$AB$238,I$1,0))</f>
        <v>0</v>
      </c>
      <c r="J525" s="1298">
        <f>IF(ISERROR(VLOOKUP($A525,Transport!$A$4:$AB$238,J$1,0)),"",VLOOKUP($A525,Transport!$A$4:$AB$238,J$1,0))</f>
        <v>0</v>
      </c>
      <c r="K525" s="1298">
        <f>IF(ISERROR(VLOOKUP($A525,Transport!$A$4:$AB$238,K$1,0)),"",VLOOKUP($A525,Transport!$A$4:$AB$238,K$1,0))</f>
        <v>0</v>
      </c>
      <c r="L525" s="1298">
        <f>IF(ISERROR(VLOOKUP($A525,Transport!$A$4:$AB$238,L$1,0)),"",VLOOKUP($A525,Transport!$A$4:$AB$238,L$1,0))</f>
        <v>0</v>
      </c>
      <c r="M525" s="1298">
        <f>IF(ISERROR(VLOOKUP($A525,Transport!$A$4:$AB$238,M$1,0)),"",VLOOKUP($A525,Transport!$A$4:$AB$238,M$1,0))</f>
        <v>0</v>
      </c>
      <c r="N525" s="1298">
        <f>IF(ISERROR(VLOOKUP($A525,Transport!$A$4:$AB$238,N$1,0)),"",VLOOKUP($A525,Transport!$A$4:$AB$238,N$1,0))</f>
        <v>0</v>
      </c>
      <c r="O525" s="1298">
        <f>IF(ISERROR(VLOOKUP($A525,Transport!$A$4:$AB$238,O$1,0)),"",VLOOKUP($A525,Transport!$A$4:$AB$238,O$1,0))</f>
        <v>0</v>
      </c>
      <c r="P525" s="1298">
        <f>IF(ISERROR(VLOOKUP($A525,Transport!$A$4:$AB$238,P$1,0)),"",VLOOKUP($A525,Transport!$A$4:$AB$238,P$1,0))</f>
        <v>0</v>
      </c>
      <c r="Q525" s="1298">
        <f>IF(ISERROR(VLOOKUP($A525,Transport!$A$4:$AB$238,Q$1,0)),"",VLOOKUP($A525,Transport!$A$4:$AB$238,Q$1,0))</f>
        <v>0</v>
      </c>
    </row>
    <row r="526" spans="1:17">
      <c r="A526" s="69" t="s">
        <v>488</v>
      </c>
      <c r="B526" s="1290" t="s">
        <v>1080</v>
      </c>
      <c r="C526" s="1421" t="str">
        <f>IF(ISERROR(VLOOKUP($A526,Transport!$A$4:$AA$238,C$1,0)),"",VLOOKUP($A526,Transport!$A$4:$AA$238,C$1,0))</f>
        <v>Mpkm</v>
      </c>
      <c r="D526" s="1298" t="str">
        <f>IF(ISERROR(VLOOKUP($A526,Transport!$A$4:$AB$238,D$1,0)),"",VLOOKUP($A526,Transport!$A$4:$AB$238,D$1,0))</f>
        <v/>
      </c>
      <c r="E526" s="1298">
        <f>IF(ISERROR(VLOOKUP($A526,Transport!$A$4:$AB$238,E$1,0)),"",VLOOKUP($A526,Transport!$A$4:$AB$238,E$1,0))</f>
        <v>0</v>
      </c>
      <c r="F526" s="1298">
        <f>IF(ISERROR(VLOOKUP($A526,Transport!$A$4:$AB$238,F$1,0)),"",VLOOKUP($A526,Transport!$A$4:$AB$238,F$1,0))</f>
        <v>0</v>
      </c>
      <c r="G526" s="1298">
        <f>IF(ISERROR(VLOOKUP($A526,Transport!$A$4:$AB$238,G$1,0)),"",VLOOKUP($A526,Transport!$A$4:$AB$238,G$1,0))</f>
        <v>0</v>
      </c>
      <c r="H526" s="1298">
        <f>IF(ISERROR(VLOOKUP($A526,Transport!$A$4:$AB$238,H$1,0)),"",VLOOKUP($A526,Transport!$A$4:$AB$238,H$1,0))</f>
        <v>0</v>
      </c>
      <c r="I526" s="1298">
        <f>IF(ISERROR(VLOOKUP($A526,Transport!$A$4:$AB$238,I$1,0)),"",VLOOKUP($A526,Transport!$A$4:$AB$238,I$1,0))</f>
        <v>0</v>
      </c>
      <c r="J526" s="1298">
        <f>IF(ISERROR(VLOOKUP($A526,Transport!$A$4:$AB$238,J$1,0)),"",VLOOKUP($A526,Transport!$A$4:$AB$238,J$1,0))</f>
        <v>0</v>
      </c>
      <c r="K526" s="1298">
        <f>IF(ISERROR(VLOOKUP($A526,Transport!$A$4:$AB$238,K$1,0)),"",VLOOKUP($A526,Transport!$A$4:$AB$238,K$1,0))</f>
        <v>0</v>
      </c>
      <c r="L526" s="1298">
        <f>IF(ISERROR(VLOOKUP($A526,Transport!$A$4:$AB$238,L$1,0)),"",VLOOKUP($A526,Transport!$A$4:$AB$238,L$1,0))</f>
        <v>0</v>
      </c>
      <c r="M526" s="1298">
        <f>IF(ISERROR(VLOOKUP($A526,Transport!$A$4:$AB$238,M$1,0)),"",VLOOKUP($A526,Transport!$A$4:$AB$238,M$1,0))</f>
        <v>0</v>
      </c>
      <c r="N526" s="1298">
        <f>IF(ISERROR(VLOOKUP($A526,Transport!$A$4:$AB$238,N$1,0)),"",VLOOKUP($A526,Transport!$A$4:$AB$238,N$1,0))</f>
        <v>0</v>
      </c>
      <c r="O526" s="1298">
        <f>IF(ISERROR(VLOOKUP($A526,Transport!$A$4:$AB$238,O$1,0)),"",VLOOKUP($A526,Transport!$A$4:$AB$238,O$1,0))</f>
        <v>0</v>
      </c>
      <c r="P526" s="1298">
        <f>IF(ISERROR(VLOOKUP($A526,Transport!$A$4:$AB$238,P$1,0)),"",VLOOKUP($A526,Transport!$A$4:$AB$238,P$1,0))</f>
        <v>0</v>
      </c>
      <c r="Q526" s="1298">
        <f>IF(ISERROR(VLOOKUP($A526,Transport!$A$4:$AB$238,Q$1,0)),"",VLOOKUP($A526,Transport!$A$4:$AB$238,Q$1,0))</f>
        <v>0</v>
      </c>
    </row>
    <row r="527" spans="1:17">
      <c r="A527" s="69" t="s">
        <v>480</v>
      </c>
      <c r="B527" s="1290" t="s">
        <v>1080</v>
      </c>
      <c r="C527" s="1421" t="str">
        <f>IF(ISERROR(VLOOKUP($A527,Transport!$A$4:$AA$238,C$1,0)),"",VLOOKUP($A527,Transport!$A$4:$AA$238,C$1,0))</f>
        <v>k</v>
      </c>
      <c r="D527" s="1298" t="str">
        <f>IF(ISERROR(VLOOKUP($A527,Transport!$A$4:$AB$238,D$1,0)),"",VLOOKUP($A527,Transport!$A$4:$AB$238,D$1,0))</f>
        <v/>
      </c>
      <c r="E527" s="1298">
        <f>IF(ISERROR(VLOOKUP($A527,Transport!$A$4:$AB$238,E$1,0)),"",VLOOKUP($A527,Transport!$A$4:$AB$238,E$1,0))</f>
        <v>0</v>
      </c>
      <c r="F527" s="1298">
        <f>IF(ISERROR(VLOOKUP($A527,Transport!$A$4:$AB$238,F$1,0)),"",VLOOKUP($A527,Transport!$A$4:$AB$238,F$1,0))</f>
        <v>0</v>
      </c>
      <c r="G527" s="1298">
        <f>IF(ISERROR(VLOOKUP($A527,Transport!$A$4:$AB$238,G$1,0)),"",VLOOKUP($A527,Transport!$A$4:$AB$238,G$1,0))</f>
        <v>0</v>
      </c>
      <c r="H527" s="1298">
        <f>IF(ISERROR(VLOOKUP($A527,Transport!$A$4:$AB$238,H$1,0)),"",VLOOKUP($A527,Transport!$A$4:$AB$238,H$1,0))</f>
        <v>0</v>
      </c>
      <c r="I527" s="1298">
        <f>IF(ISERROR(VLOOKUP($A527,Transport!$A$4:$AB$238,I$1,0)),"",VLOOKUP($A527,Transport!$A$4:$AB$238,I$1,0))</f>
        <v>0</v>
      </c>
      <c r="J527" s="1298">
        <f>IF(ISERROR(VLOOKUP($A527,Transport!$A$4:$AB$238,J$1,0)),"",VLOOKUP($A527,Transport!$A$4:$AB$238,J$1,0))</f>
        <v>0</v>
      </c>
      <c r="K527" s="1298">
        <f>IF(ISERROR(VLOOKUP($A527,Transport!$A$4:$AB$238,K$1,0)),"",VLOOKUP($A527,Transport!$A$4:$AB$238,K$1,0))</f>
        <v>0</v>
      </c>
      <c r="L527" s="1298">
        <f>IF(ISERROR(VLOOKUP($A527,Transport!$A$4:$AB$238,L$1,0)),"",VLOOKUP($A527,Transport!$A$4:$AB$238,L$1,0))</f>
        <v>0</v>
      </c>
      <c r="M527" s="1298">
        <f>IF(ISERROR(VLOOKUP($A527,Transport!$A$4:$AB$238,M$1,0)),"",VLOOKUP($A527,Transport!$A$4:$AB$238,M$1,0))</f>
        <v>0</v>
      </c>
      <c r="N527" s="1298">
        <f>IF(ISERROR(VLOOKUP($A527,Transport!$A$4:$AB$238,N$1,0)),"",VLOOKUP($A527,Transport!$A$4:$AB$238,N$1,0))</f>
        <v>0</v>
      </c>
      <c r="O527" s="1298">
        <f>IF(ISERROR(VLOOKUP($A527,Transport!$A$4:$AB$238,O$1,0)),"",VLOOKUP($A527,Transport!$A$4:$AB$238,O$1,0))</f>
        <v>0</v>
      </c>
      <c r="P527" s="1298">
        <f>IF(ISERROR(VLOOKUP($A527,Transport!$A$4:$AB$238,P$1,0)),"",VLOOKUP($A527,Transport!$A$4:$AB$238,P$1,0))</f>
        <v>0</v>
      </c>
      <c r="Q527" s="1298">
        <f>IF(ISERROR(VLOOKUP($A527,Transport!$A$4:$AB$238,Q$1,0)),"",VLOOKUP($A527,Transport!$A$4:$AB$238,Q$1,0))</f>
        <v>0</v>
      </c>
    </row>
    <row r="528" spans="1:17">
      <c r="A528" s="69" t="s">
        <v>482</v>
      </c>
      <c r="B528" s="1290" t="s">
        <v>1080</v>
      </c>
      <c r="C528" s="1421" t="str">
        <f>IF(ISERROR(VLOOKUP($A528,Transport!$A$4:$AA$238,C$1,0)),"",VLOOKUP($A528,Transport!$A$4:$AA$238,C$1,0))</f>
        <v>k</v>
      </c>
      <c r="D528" s="1298" t="str">
        <f>IF(ISERROR(VLOOKUP($A528,Transport!$A$4:$AB$238,D$1,0)),"",VLOOKUP($A528,Transport!$A$4:$AB$238,D$1,0))</f>
        <v/>
      </c>
      <c r="E528" s="1298">
        <f>IF(ISERROR(VLOOKUP($A528,Transport!$A$4:$AB$238,E$1,0)),"",VLOOKUP($A528,Transport!$A$4:$AB$238,E$1,0))</f>
        <v>0</v>
      </c>
      <c r="F528" s="1298">
        <f>IF(ISERROR(VLOOKUP($A528,Transport!$A$4:$AB$238,F$1,0)),"",VLOOKUP($A528,Transport!$A$4:$AB$238,F$1,0))</f>
        <v>0</v>
      </c>
      <c r="G528" s="1298">
        <f>IF(ISERROR(VLOOKUP($A528,Transport!$A$4:$AB$238,G$1,0)),"",VLOOKUP($A528,Transport!$A$4:$AB$238,G$1,0))</f>
        <v>0</v>
      </c>
      <c r="H528" s="1298">
        <f>IF(ISERROR(VLOOKUP($A528,Transport!$A$4:$AB$238,H$1,0)),"",VLOOKUP($A528,Transport!$A$4:$AB$238,H$1,0))</f>
        <v>0</v>
      </c>
      <c r="I528" s="1298">
        <f>IF(ISERROR(VLOOKUP($A528,Transport!$A$4:$AB$238,I$1,0)),"",VLOOKUP($A528,Transport!$A$4:$AB$238,I$1,0))</f>
        <v>0</v>
      </c>
      <c r="J528" s="1298">
        <f>IF(ISERROR(VLOOKUP($A528,Transport!$A$4:$AB$238,J$1,0)),"",VLOOKUP($A528,Transport!$A$4:$AB$238,J$1,0))</f>
        <v>0</v>
      </c>
      <c r="K528" s="1298">
        <f>IF(ISERROR(VLOOKUP($A528,Transport!$A$4:$AB$238,K$1,0)),"",VLOOKUP($A528,Transport!$A$4:$AB$238,K$1,0))</f>
        <v>0</v>
      </c>
      <c r="L528" s="1298">
        <f>IF(ISERROR(VLOOKUP($A528,Transport!$A$4:$AB$238,L$1,0)),"",VLOOKUP($A528,Transport!$A$4:$AB$238,L$1,0))</f>
        <v>0</v>
      </c>
      <c r="M528" s="1298">
        <f>IF(ISERROR(VLOOKUP($A528,Transport!$A$4:$AB$238,M$1,0)),"",VLOOKUP($A528,Transport!$A$4:$AB$238,M$1,0))</f>
        <v>0</v>
      </c>
      <c r="N528" s="1298">
        <f>IF(ISERROR(VLOOKUP($A528,Transport!$A$4:$AB$238,N$1,0)),"",VLOOKUP($A528,Transport!$A$4:$AB$238,N$1,0))</f>
        <v>0</v>
      </c>
      <c r="O528" s="1298">
        <f>IF(ISERROR(VLOOKUP($A528,Transport!$A$4:$AB$238,O$1,0)),"",VLOOKUP($A528,Transport!$A$4:$AB$238,O$1,0))</f>
        <v>0</v>
      </c>
      <c r="P528" s="1298">
        <f>IF(ISERROR(VLOOKUP($A528,Transport!$A$4:$AB$238,P$1,0)),"",VLOOKUP($A528,Transport!$A$4:$AB$238,P$1,0))</f>
        <v>0</v>
      </c>
      <c r="Q528" s="1298">
        <f>IF(ISERROR(VLOOKUP($A528,Transport!$A$4:$AB$238,Q$1,0)),"",VLOOKUP($A528,Transport!$A$4:$AB$238,Q$1,0))</f>
        <v>0</v>
      </c>
    </row>
    <row r="529" spans="1:17">
      <c r="A529" s="505" t="s">
        <v>2308</v>
      </c>
      <c r="B529" s="1290" t="s">
        <v>1080</v>
      </c>
      <c r="C529" s="1421" t="str">
        <f>IF(ISERROR(VLOOKUP($A529,Transport!$A$4:$AA$238,C$1,0)),"",VLOOKUP($A529,Transport!$A$4:$AA$238,C$1,0))</f>
        <v>k</v>
      </c>
      <c r="D529" s="1298" t="str">
        <f>IF(ISERROR(VLOOKUP($A529,Transport!$A$4:$AB$238,D$1,0)),"",VLOOKUP($A529,Transport!$A$4:$AB$238,D$1,0))</f>
        <v/>
      </c>
      <c r="E529" s="1298">
        <f>IF(ISERROR(VLOOKUP($A529,Transport!$A$4:$AB$238,E$1,0)),"",VLOOKUP($A529,Transport!$A$4:$AB$238,E$1,0))</f>
        <v>0</v>
      </c>
      <c r="F529" s="1298">
        <f>IF(ISERROR(VLOOKUP($A529,Transport!$A$4:$AB$238,F$1,0)),"",VLOOKUP($A529,Transport!$A$4:$AB$238,F$1,0))</f>
        <v>0</v>
      </c>
      <c r="G529" s="1298">
        <f>IF(ISERROR(VLOOKUP($A529,Transport!$A$4:$AB$238,G$1,0)),"",VLOOKUP($A529,Transport!$A$4:$AB$238,G$1,0))</f>
        <v>0</v>
      </c>
      <c r="H529" s="1298">
        <f>IF(ISERROR(VLOOKUP($A529,Transport!$A$4:$AB$238,H$1,0)),"",VLOOKUP($A529,Transport!$A$4:$AB$238,H$1,0))</f>
        <v>0</v>
      </c>
      <c r="I529" s="1298">
        <f>IF(ISERROR(VLOOKUP($A529,Transport!$A$4:$AB$238,I$1,0)),"",VLOOKUP($A529,Transport!$A$4:$AB$238,I$1,0))</f>
        <v>0</v>
      </c>
      <c r="J529" s="1298">
        <f>IF(ISERROR(VLOOKUP($A529,Transport!$A$4:$AB$238,J$1,0)),"",VLOOKUP($A529,Transport!$A$4:$AB$238,J$1,0))</f>
        <v>0</v>
      </c>
      <c r="K529" s="1298">
        <f>IF(ISERROR(VLOOKUP($A529,Transport!$A$4:$AB$238,K$1,0)),"",VLOOKUP($A529,Transport!$A$4:$AB$238,K$1,0))</f>
        <v>0</v>
      </c>
      <c r="L529" s="1298">
        <f>IF(ISERROR(VLOOKUP($A529,Transport!$A$4:$AB$238,L$1,0)),"",VLOOKUP($A529,Transport!$A$4:$AB$238,L$1,0))</f>
        <v>0</v>
      </c>
      <c r="M529" s="1298">
        <f>IF(ISERROR(VLOOKUP($A529,Transport!$A$4:$AB$238,M$1,0)),"",VLOOKUP($A529,Transport!$A$4:$AB$238,M$1,0))</f>
        <v>0</v>
      </c>
      <c r="N529" s="1298">
        <f>IF(ISERROR(VLOOKUP($A529,Transport!$A$4:$AB$238,N$1,0)),"",VLOOKUP($A529,Transport!$A$4:$AB$238,N$1,0))</f>
        <v>0</v>
      </c>
      <c r="O529" s="1298">
        <f>IF(ISERROR(VLOOKUP($A529,Transport!$A$4:$AB$238,O$1,0)),"",VLOOKUP($A529,Transport!$A$4:$AB$238,O$1,0))</f>
        <v>0</v>
      </c>
      <c r="P529" s="1298">
        <f>IF(ISERROR(VLOOKUP($A529,Transport!$A$4:$AB$238,P$1,0)),"",VLOOKUP($A529,Transport!$A$4:$AB$238,P$1,0))</f>
        <v>0</v>
      </c>
      <c r="Q529" s="1298">
        <f>IF(ISERROR(VLOOKUP($A529,Transport!$A$4:$AB$238,Q$1,0)),"",VLOOKUP($A529,Transport!$A$4:$AB$238,Q$1,0))</f>
        <v>0</v>
      </c>
    </row>
    <row r="530" spans="1:17">
      <c r="A530" s="30" t="s">
        <v>496</v>
      </c>
      <c r="B530" s="1290" t="s">
        <v>1080</v>
      </c>
      <c r="C530" s="1421" t="str">
        <f>IF(ISERROR(VLOOKUP($A530,Transport!$A$4:$AA$238,C$1,0)),"",VLOOKUP($A530,Transport!$A$4:$AA$238,C$1,0))</f>
        <v>Mtkm</v>
      </c>
      <c r="D530" s="1298" t="str">
        <f>IF(ISERROR(VLOOKUP($A530,Transport!$A$4:$AB$238,D$1,0)),"",VLOOKUP($A530,Transport!$A$4:$AB$238,D$1,0))</f>
        <v/>
      </c>
      <c r="E530" s="1298">
        <f>IF(ISERROR(VLOOKUP($A530,Transport!$A$4:$AB$238,E$1,0)),"",VLOOKUP($A530,Transport!$A$4:$AB$238,E$1,0))</f>
        <v>0</v>
      </c>
      <c r="F530" s="1298">
        <f>IF(ISERROR(VLOOKUP($A530,Transport!$A$4:$AB$238,F$1,0)),"",VLOOKUP($A530,Transport!$A$4:$AB$238,F$1,0))</f>
        <v>0</v>
      </c>
      <c r="G530" s="1298">
        <f>IF(ISERROR(VLOOKUP($A530,Transport!$A$4:$AB$238,G$1,0)),"",VLOOKUP($A530,Transport!$A$4:$AB$238,G$1,0))</f>
        <v>0</v>
      </c>
      <c r="H530" s="1298">
        <f>IF(ISERROR(VLOOKUP($A530,Transport!$A$4:$AB$238,H$1,0)),"",VLOOKUP($A530,Transport!$A$4:$AB$238,H$1,0))</f>
        <v>0</v>
      </c>
      <c r="I530" s="1298">
        <f>IF(ISERROR(VLOOKUP($A530,Transport!$A$4:$AB$238,I$1,0)),"",VLOOKUP($A530,Transport!$A$4:$AB$238,I$1,0))</f>
        <v>0</v>
      </c>
      <c r="J530" s="1298">
        <f>IF(ISERROR(VLOOKUP($A530,Transport!$A$4:$AB$238,J$1,0)),"",VLOOKUP($A530,Transport!$A$4:$AB$238,J$1,0))</f>
        <v>0</v>
      </c>
      <c r="K530" s="1298">
        <f>IF(ISERROR(VLOOKUP($A530,Transport!$A$4:$AB$238,K$1,0)),"",VLOOKUP($A530,Transport!$A$4:$AB$238,K$1,0))</f>
        <v>0</v>
      </c>
      <c r="L530" s="1298">
        <f>IF(ISERROR(VLOOKUP($A530,Transport!$A$4:$AB$238,L$1,0)),"",VLOOKUP($A530,Transport!$A$4:$AB$238,L$1,0))</f>
        <v>0</v>
      </c>
      <c r="M530" s="1298">
        <f>IF(ISERROR(VLOOKUP($A530,Transport!$A$4:$AB$238,M$1,0)),"",VLOOKUP($A530,Transport!$A$4:$AB$238,M$1,0))</f>
        <v>0</v>
      </c>
      <c r="N530" s="1298">
        <f>IF(ISERROR(VLOOKUP($A530,Transport!$A$4:$AB$238,N$1,0)),"",VLOOKUP($A530,Transport!$A$4:$AB$238,N$1,0))</f>
        <v>0</v>
      </c>
      <c r="O530" s="1298">
        <f>IF(ISERROR(VLOOKUP($A530,Transport!$A$4:$AB$238,O$1,0)),"",VLOOKUP($A530,Transport!$A$4:$AB$238,O$1,0))</f>
        <v>0</v>
      </c>
      <c r="P530" s="1298">
        <f>IF(ISERROR(VLOOKUP($A530,Transport!$A$4:$AB$238,P$1,0)),"",VLOOKUP($A530,Transport!$A$4:$AB$238,P$1,0))</f>
        <v>0</v>
      </c>
      <c r="Q530" s="1298">
        <f>IF(ISERROR(VLOOKUP($A530,Transport!$A$4:$AB$238,Q$1,0)),"",VLOOKUP($A530,Transport!$A$4:$AB$238,Q$1,0))</f>
        <v>0</v>
      </c>
    </row>
    <row r="531" spans="1:17">
      <c r="A531" s="30" t="s">
        <v>489</v>
      </c>
      <c r="B531" s="1290" t="s">
        <v>1080</v>
      </c>
      <c r="C531" s="1421" t="str">
        <f>IF(ISERROR(VLOOKUP($A531,Transport!$A$4:$AA$238,C$1,0)),"",VLOOKUP($A531,Transport!$A$4:$AA$238,C$1,0))</f>
        <v>Mtkm</v>
      </c>
      <c r="D531" s="1298" t="str">
        <f>IF(ISERROR(VLOOKUP($A531,Transport!$A$4:$AB$238,D$1,0)),"",VLOOKUP($A531,Transport!$A$4:$AB$238,D$1,0))</f>
        <v/>
      </c>
      <c r="E531" s="1298">
        <f>IF(ISERROR(VLOOKUP($A531,Transport!$A$4:$AB$238,E$1,0)),"",VLOOKUP($A531,Transport!$A$4:$AB$238,E$1,0))</f>
        <v>0</v>
      </c>
      <c r="F531" s="1298">
        <f>IF(ISERROR(VLOOKUP($A531,Transport!$A$4:$AB$238,F$1,0)),"",VLOOKUP($A531,Transport!$A$4:$AB$238,F$1,0))</f>
        <v>0</v>
      </c>
      <c r="G531" s="1298">
        <f>IF(ISERROR(VLOOKUP($A531,Transport!$A$4:$AB$238,G$1,0)),"",VLOOKUP($A531,Transport!$A$4:$AB$238,G$1,0))</f>
        <v>0</v>
      </c>
      <c r="H531" s="1298">
        <f>IF(ISERROR(VLOOKUP($A531,Transport!$A$4:$AB$238,H$1,0)),"",VLOOKUP($A531,Transport!$A$4:$AB$238,H$1,0))</f>
        <v>0</v>
      </c>
      <c r="I531" s="1298">
        <f>IF(ISERROR(VLOOKUP($A531,Transport!$A$4:$AB$238,I$1,0)),"",VLOOKUP($A531,Transport!$A$4:$AB$238,I$1,0))</f>
        <v>0</v>
      </c>
      <c r="J531" s="1298">
        <f>IF(ISERROR(VLOOKUP($A531,Transport!$A$4:$AB$238,J$1,0)),"",VLOOKUP($A531,Transport!$A$4:$AB$238,J$1,0))</f>
        <v>0</v>
      </c>
      <c r="K531" s="1298">
        <f>IF(ISERROR(VLOOKUP($A531,Transport!$A$4:$AB$238,K$1,0)),"",VLOOKUP($A531,Transport!$A$4:$AB$238,K$1,0))</f>
        <v>0</v>
      </c>
      <c r="L531" s="1298">
        <f>IF(ISERROR(VLOOKUP($A531,Transport!$A$4:$AB$238,L$1,0)),"",VLOOKUP($A531,Transport!$A$4:$AB$238,L$1,0))</f>
        <v>0</v>
      </c>
      <c r="M531" s="1298">
        <f>IF(ISERROR(VLOOKUP($A531,Transport!$A$4:$AB$238,M$1,0)),"",VLOOKUP($A531,Transport!$A$4:$AB$238,M$1,0))</f>
        <v>0</v>
      </c>
      <c r="N531" s="1298">
        <f>IF(ISERROR(VLOOKUP($A531,Transport!$A$4:$AB$238,N$1,0)),"",VLOOKUP($A531,Transport!$A$4:$AB$238,N$1,0))</f>
        <v>0</v>
      </c>
      <c r="O531" s="1298">
        <f>IF(ISERROR(VLOOKUP($A531,Transport!$A$4:$AB$238,O$1,0)),"",VLOOKUP($A531,Transport!$A$4:$AB$238,O$1,0))</f>
        <v>0</v>
      </c>
      <c r="P531" s="1298">
        <f>IF(ISERROR(VLOOKUP($A531,Transport!$A$4:$AB$238,P$1,0)),"",VLOOKUP($A531,Transport!$A$4:$AB$238,P$1,0))</f>
        <v>0</v>
      </c>
      <c r="Q531" s="1298">
        <f>IF(ISERROR(VLOOKUP($A531,Transport!$A$4:$AB$238,Q$1,0)),"",VLOOKUP($A531,Transport!$A$4:$AB$238,Q$1,0))</f>
        <v>0</v>
      </c>
    </row>
    <row r="532" spans="1:17">
      <c r="A532" s="11" t="s">
        <v>498</v>
      </c>
      <c r="B532" s="1290" t="s">
        <v>1080</v>
      </c>
      <c r="C532" s="1421" t="str">
        <f>IF(ISERROR(VLOOKUP($A532,Transport!$A$4:$AA$238,C$1,0)),"",VLOOKUP($A532,Transport!$A$4:$AA$238,C$1,0))</f>
        <v>Mtkm</v>
      </c>
      <c r="D532" s="1298" t="str">
        <f>IF(ISERROR(VLOOKUP($A532,Transport!$A$4:$AB$238,D$1,0)),"",VLOOKUP($A532,Transport!$A$4:$AB$238,D$1,0))</f>
        <v/>
      </c>
      <c r="E532" s="1298">
        <f>IF(ISERROR(VLOOKUP($A532,Transport!$A$4:$AB$238,E$1,0)),"",VLOOKUP($A532,Transport!$A$4:$AB$238,E$1,0))</f>
        <v>0</v>
      </c>
      <c r="F532" s="1298">
        <f>IF(ISERROR(VLOOKUP($A532,Transport!$A$4:$AB$238,F$1,0)),"",VLOOKUP($A532,Transport!$A$4:$AB$238,F$1,0))</f>
        <v>0</v>
      </c>
      <c r="G532" s="1298">
        <f>IF(ISERROR(VLOOKUP($A532,Transport!$A$4:$AB$238,G$1,0)),"",VLOOKUP($A532,Transport!$A$4:$AB$238,G$1,0))</f>
        <v>0</v>
      </c>
      <c r="H532" s="1298">
        <f>IF(ISERROR(VLOOKUP($A532,Transport!$A$4:$AB$238,H$1,0)),"",VLOOKUP($A532,Transport!$A$4:$AB$238,H$1,0))</f>
        <v>0</v>
      </c>
      <c r="I532" s="1298">
        <f>IF(ISERROR(VLOOKUP($A532,Transport!$A$4:$AB$238,I$1,0)),"",VLOOKUP($A532,Transport!$A$4:$AB$238,I$1,0))</f>
        <v>0</v>
      </c>
      <c r="J532" s="1298">
        <f>IF(ISERROR(VLOOKUP($A532,Transport!$A$4:$AB$238,J$1,0)),"",VLOOKUP($A532,Transport!$A$4:$AB$238,J$1,0))</f>
        <v>0</v>
      </c>
      <c r="K532" s="1298">
        <f>IF(ISERROR(VLOOKUP($A532,Transport!$A$4:$AB$238,K$1,0)),"",VLOOKUP($A532,Transport!$A$4:$AB$238,K$1,0))</f>
        <v>0</v>
      </c>
      <c r="L532" s="1298">
        <f>IF(ISERROR(VLOOKUP($A532,Transport!$A$4:$AB$238,L$1,0)),"",VLOOKUP($A532,Transport!$A$4:$AB$238,L$1,0))</f>
        <v>0</v>
      </c>
      <c r="M532" s="1298">
        <f>IF(ISERROR(VLOOKUP($A532,Transport!$A$4:$AB$238,M$1,0)),"",VLOOKUP($A532,Transport!$A$4:$AB$238,M$1,0))</f>
        <v>0</v>
      </c>
      <c r="N532" s="1298">
        <f>IF(ISERROR(VLOOKUP($A532,Transport!$A$4:$AB$238,N$1,0)),"",VLOOKUP($A532,Transport!$A$4:$AB$238,N$1,0))</f>
        <v>0</v>
      </c>
      <c r="O532" s="1298">
        <f>IF(ISERROR(VLOOKUP($A532,Transport!$A$4:$AB$238,O$1,0)),"",VLOOKUP($A532,Transport!$A$4:$AB$238,O$1,0))</f>
        <v>0</v>
      </c>
      <c r="P532" s="1298">
        <f>IF(ISERROR(VLOOKUP($A532,Transport!$A$4:$AB$238,P$1,0)),"",VLOOKUP($A532,Transport!$A$4:$AB$238,P$1,0))</f>
        <v>0</v>
      </c>
      <c r="Q532" s="1298">
        <f>IF(ISERROR(VLOOKUP($A532,Transport!$A$4:$AB$238,Q$1,0)),"",VLOOKUP($A532,Transport!$A$4:$AB$238,Q$1,0))</f>
        <v>0</v>
      </c>
    </row>
    <row r="533" spans="1:17">
      <c r="A533" s="11" t="s">
        <v>497</v>
      </c>
      <c r="B533" s="1290" t="s">
        <v>1080</v>
      </c>
      <c r="C533" s="1421" t="str">
        <f>IF(ISERROR(VLOOKUP($A533,Transport!$A$4:$AA$238,C$1,0)),"",VLOOKUP($A533,Transport!$A$4:$AA$238,C$1,0))</f>
        <v>Mt</v>
      </c>
      <c r="D533" s="1298" t="str">
        <f>IF(ISERROR(VLOOKUP($A533,Transport!$A$4:$AB$238,D$1,0)),"",VLOOKUP($A533,Transport!$A$4:$AB$238,D$1,0))</f>
        <v/>
      </c>
      <c r="E533" s="1298">
        <f>IF(ISERROR(VLOOKUP($A533,Transport!$A$4:$AB$238,E$1,0)),"",VLOOKUP($A533,Transport!$A$4:$AB$238,E$1,0))</f>
        <v>0</v>
      </c>
      <c r="F533" s="1298">
        <f>IF(ISERROR(VLOOKUP($A533,Transport!$A$4:$AB$238,F$1,0)),"",VLOOKUP($A533,Transport!$A$4:$AB$238,F$1,0))</f>
        <v>0</v>
      </c>
      <c r="G533" s="1298">
        <f>IF(ISERROR(VLOOKUP($A533,Transport!$A$4:$AB$238,G$1,0)),"",VLOOKUP($A533,Transport!$A$4:$AB$238,G$1,0))</f>
        <v>0</v>
      </c>
      <c r="H533" s="1298">
        <f>IF(ISERROR(VLOOKUP($A533,Transport!$A$4:$AB$238,H$1,0)),"",VLOOKUP($A533,Transport!$A$4:$AB$238,H$1,0))</f>
        <v>0</v>
      </c>
      <c r="I533" s="1298">
        <f>IF(ISERROR(VLOOKUP($A533,Transport!$A$4:$AB$238,I$1,0)),"",VLOOKUP($A533,Transport!$A$4:$AB$238,I$1,0))</f>
        <v>0</v>
      </c>
      <c r="J533" s="1298">
        <f>IF(ISERROR(VLOOKUP($A533,Transport!$A$4:$AB$238,J$1,0)),"",VLOOKUP($A533,Transport!$A$4:$AB$238,J$1,0))</f>
        <v>0</v>
      </c>
      <c r="K533" s="1298">
        <f>IF(ISERROR(VLOOKUP($A533,Transport!$A$4:$AB$238,K$1,0)),"",VLOOKUP($A533,Transport!$A$4:$AB$238,K$1,0))</f>
        <v>0</v>
      </c>
      <c r="L533" s="1298">
        <f>IF(ISERROR(VLOOKUP($A533,Transport!$A$4:$AB$238,L$1,0)),"",VLOOKUP($A533,Transport!$A$4:$AB$238,L$1,0))</f>
        <v>0</v>
      </c>
      <c r="M533" s="1298">
        <f>IF(ISERROR(VLOOKUP($A533,Transport!$A$4:$AB$238,M$1,0)),"",VLOOKUP($A533,Transport!$A$4:$AB$238,M$1,0))</f>
        <v>0</v>
      </c>
      <c r="N533" s="1298">
        <f>IF(ISERROR(VLOOKUP($A533,Transport!$A$4:$AB$238,N$1,0)),"",VLOOKUP($A533,Transport!$A$4:$AB$238,N$1,0))</f>
        <v>0</v>
      </c>
      <c r="O533" s="1298">
        <f>IF(ISERROR(VLOOKUP($A533,Transport!$A$4:$AB$238,O$1,0)),"",VLOOKUP($A533,Transport!$A$4:$AB$238,O$1,0))</f>
        <v>0</v>
      </c>
      <c r="P533" s="1298">
        <f>IF(ISERROR(VLOOKUP($A533,Transport!$A$4:$AB$238,P$1,0)),"",VLOOKUP($A533,Transport!$A$4:$AB$238,P$1,0))</f>
        <v>0</v>
      </c>
      <c r="Q533" s="1298">
        <f>IF(ISERROR(VLOOKUP($A533,Transport!$A$4:$AB$238,Q$1,0)),"",VLOOKUP($A533,Transport!$A$4:$AB$238,Q$1,0))</f>
        <v>0</v>
      </c>
    </row>
    <row r="534" spans="1:17">
      <c r="A534" s="11" t="s">
        <v>549</v>
      </c>
      <c r="B534" s="1290" t="s">
        <v>1080</v>
      </c>
      <c r="C534" s="1421" t="str">
        <f>IF(ISERROR(VLOOKUP($A534,Transport!$A$4:$AA$238,C$1,0)),"",VLOOKUP($A534,Transport!$A$4:$AA$238,C$1,0))</f>
        <v>Mt</v>
      </c>
      <c r="D534" s="1298" t="str">
        <f>IF(ISERROR(VLOOKUP($A534,Transport!$A$4:$AB$238,D$1,0)),"",VLOOKUP($A534,Transport!$A$4:$AB$238,D$1,0))</f>
        <v/>
      </c>
      <c r="E534" s="1298">
        <f>IF(ISERROR(VLOOKUP($A534,Transport!$A$4:$AB$238,E$1,0)),"",VLOOKUP($A534,Transport!$A$4:$AB$238,E$1,0))</f>
        <v>0</v>
      </c>
      <c r="F534" s="1298">
        <f>IF(ISERROR(VLOOKUP($A534,Transport!$A$4:$AB$238,F$1,0)),"",VLOOKUP($A534,Transport!$A$4:$AB$238,F$1,0))</f>
        <v>0</v>
      </c>
      <c r="G534" s="1298">
        <f>IF(ISERROR(VLOOKUP($A534,Transport!$A$4:$AB$238,G$1,0)),"",VLOOKUP($A534,Transport!$A$4:$AB$238,G$1,0))</f>
        <v>0</v>
      </c>
      <c r="H534" s="1298">
        <f>IF(ISERROR(VLOOKUP($A534,Transport!$A$4:$AB$238,H$1,0)),"",VLOOKUP($A534,Transport!$A$4:$AB$238,H$1,0))</f>
        <v>0</v>
      </c>
      <c r="I534" s="1298">
        <f>IF(ISERROR(VLOOKUP($A534,Transport!$A$4:$AB$238,I$1,0)),"",VLOOKUP($A534,Transport!$A$4:$AB$238,I$1,0))</f>
        <v>0</v>
      </c>
      <c r="J534" s="1298">
        <f>IF(ISERROR(VLOOKUP($A534,Transport!$A$4:$AB$238,J$1,0)),"",VLOOKUP($A534,Transport!$A$4:$AB$238,J$1,0))</f>
        <v>0</v>
      </c>
      <c r="K534" s="1298">
        <f>IF(ISERROR(VLOOKUP($A534,Transport!$A$4:$AB$238,K$1,0)),"",VLOOKUP($A534,Transport!$A$4:$AB$238,K$1,0))</f>
        <v>0</v>
      </c>
      <c r="L534" s="1298">
        <f>IF(ISERROR(VLOOKUP($A534,Transport!$A$4:$AB$238,L$1,0)),"",VLOOKUP($A534,Transport!$A$4:$AB$238,L$1,0))</f>
        <v>0</v>
      </c>
      <c r="M534" s="1298">
        <f>IF(ISERROR(VLOOKUP($A534,Transport!$A$4:$AB$238,M$1,0)),"",VLOOKUP($A534,Transport!$A$4:$AB$238,M$1,0))</f>
        <v>0</v>
      </c>
      <c r="N534" s="1298">
        <f>IF(ISERROR(VLOOKUP($A534,Transport!$A$4:$AB$238,N$1,0)),"",VLOOKUP($A534,Transport!$A$4:$AB$238,N$1,0))</f>
        <v>0</v>
      </c>
      <c r="O534" s="1298">
        <f>IF(ISERROR(VLOOKUP($A534,Transport!$A$4:$AB$238,O$1,0)),"",VLOOKUP($A534,Transport!$A$4:$AB$238,O$1,0))</f>
        <v>0</v>
      </c>
      <c r="P534" s="1298">
        <f>IF(ISERROR(VLOOKUP($A534,Transport!$A$4:$AB$238,P$1,0)),"",VLOOKUP($A534,Transport!$A$4:$AB$238,P$1,0))</f>
        <v>0</v>
      </c>
      <c r="Q534" s="1298">
        <f>IF(ISERROR(VLOOKUP($A534,Transport!$A$4:$AB$238,Q$1,0)),"",VLOOKUP($A534,Transport!$A$4:$AB$238,Q$1,0))</f>
        <v>0</v>
      </c>
    </row>
    <row r="535" spans="1:17">
      <c r="A535" s="515" t="s">
        <v>501</v>
      </c>
      <c r="B535" s="1290" t="s">
        <v>1080</v>
      </c>
      <c r="C535" s="1421" t="str">
        <f>IF(ISERROR(VLOOKUP($A535,Transport!$A$4:$AA$238,C$1,0)),"",VLOOKUP($A535,Transport!$A$4:$AA$238,C$1,0))</f>
        <v>Mt</v>
      </c>
      <c r="D535" s="1298" t="str">
        <f>IF(ISERROR(VLOOKUP($A535,Transport!$A$4:$AB$238,D$1,0)),"",VLOOKUP($A535,Transport!$A$4:$AB$238,D$1,0))</f>
        <v/>
      </c>
      <c r="E535" s="1298">
        <f>IF(ISERROR(VLOOKUP($A535,Transport!$A$4:$AB$238,E$1,0)),"",VLOOKUP($A535,Transport!$A$4:$AB$238,E$1,0))</f>
        <v>0</v>
      </c>
      <c r="F535" s="1298">
        <f>IF(ISERROR(VLOOKUP($A535,Transport!$A$4:$AB$238,F$1,0)),"",VLOOKUP($A535,Transport!$A$4:$AB$238,F$1,0))</f>
        <v>0</v>
      </c>
      <c r="G535" s="1298">
        <f>IF(ISERROR(VLOOKUP($A535,Transport!$A$4:$AB$238,G$1,0)),"",VLOOKUP($A535,Transport!$A$4:$AB$238,G$1,0))</f>
        <v>0</v>
      </c>
      <c r="H535" s="1298">
        <f>IF(ISERROR(VLOOKUP($A535,Transport!$A$4:$AB$238,H$1,0)),"",VLOOKUP($A535,Transport!$A$4:$AB$238,H$1,0))</f>
        <v>0</v>
      </c>
      <c r="I535" s="1298">
        <f>IF(ISERROR(VLOOKUP($A535,Transport!$A$4:$AB$238,I$1,0)),"",VLOOKUP($A535,Transport!$A$4:$AB$238,I$1,0))</f>
        <v>0</v>
      </c>
      <c r="J535" s="1298">
        <f>IF(ISERROR(VLOOKUP($A535,Transport!$A$4:$AB$238,J$1,0)),"",VLOOKUP($A535,Transport!$A$4:$AB$238,J$1,0))</f>
        <v>0</v>
      </c>
      <c r="K535" s="1298">
        <f>IF(ISERROR(VLOOKUP($A535,Transport!$A$4:$AB$238,K$1,0)),"",VLOOKUP($A535,Transport!$A$4:$AB$238,K$1,0))</f>
        <v>0</v>
      </c>
      <c r="L535" s="1298">
        <f>IF(ISERROR(VLOOKUP($A535,Transport!$A$4:$AB$238,L$1,0)),"",VLOOKUP($A535,Transport!$A$4:$AB$238,L$1,0))</f>
        <v>0</v>
      </c>
      <c r="M535" s="1298">
        <f>IF(ISERROR(VLOOKUP($A535,Transport!$A$4:$AB$238,M$1,0)),"",VLOOKUP($A535,Transport!$A$4:$AB$238,M$1,0))</f>
        <v>0</v>
      </c>
      <c r="N535" s="1298">
        <f>IF(ISERROR(VLOOKUP($A535,Transport!$A$4:$AB$238,N$1,0)),"",VLOOKUP($A535,Transport!$A$4:$AB$238,N$1,0))</f>
        <v>0</v>
      </c>
      <c r="O535" s="1298">
        <f>IF(ISERROR(VLOOKUP($A535,Transport!$A$4:$AB$238,O$1,0)),"",VLOOKUP($A535,Transport!$A$4:$AB$238,O$1,0))</f>
        <v>0</v>
      </c>
      <c r="P535" s="1298">
        <f>IF(ISERROR(VLOOKUP($A535,Transport!$A$4:$AB$238,P$1,0)),"",VLOOKUP($A535,Transport!$A$4:$AB$238,P$1,0))</f>
        <v>0</v>
      </c>
      <c r="Q535" s="1298">
        <f>IF(ISERROR(VLOOKUP($A535,Transport!$A$4:$AB$238,Q$1,0)),"",VLOOKUP($A535,Transport!$A$4:$AB$238,Q$1,0))</f>
        <v>0</v>
      </c>
    </row>
    <row r="536" spans="1:17">
      <c r="A536" s="30" t="s">
        <v>2284</v>
      </c>
      <c r="B536" s="1290" t="s">
        <v>1080</v>
      </c>
      <c r="C536" s="1421">
        <f>IF(ISERROR(VLOOKUP($A536,Transport!$A$4:$AA$238,C$1,0)),"",VLOOKUP($A536,Transport!$A$4:$AA$238,C$1,0))</f>
        <v>0</v>
      </c>
      <c r="D536" s="1298" t="str">
        <f>IF(ISERROR(VLOOKUP($A536,Transport!$A$4:$AB$238,D$1,0)),"",VLOOKUP($A536,Transport!$A$4:$AB$238,D$1,0))</f>
        <v/>
      </c>
      <c r="E536" s="1298">
        <f>IF(ISERROR(VLOOKUP($A536,Transport!$A$4:$AB$238,E$1,0)),"",VLOOKUP($A536,Transport!$A$4:$AB$238,E$1,0))</f>
        <v>0</v>
      </c>
      <c r="F536" s="1298">
        <f>IF(ISERROR(VLOOKUP($A536,Transport!$A$4:$AB$238,F$1,0)),"",VLOOKUP($A536,Transport!$A$4:$AB$238,F$1,0))</f>
        <v>0</v>
      </c>
      <c r="G536" s="1298">
        <f>IF(ISERROR(VLOOKUP($A536,Transport!$A$4:$AB$238,G$1,0)),"",VLOOKUP($A536,Transport!$A$4:$AB$238,G$1,0))</f>
        <v>0</v>
      </c>
      <c r="H536" s="1298">
        <f>IF(ISERROR(VLOOKUP($A536,Transport!$A$4:$AB$238,H$1,0)),"",VLOOKUP($A536,Transport!$A$4:$AB$238,H$1,0))</f>
        <v>0</v>
      </c>
      <c r="I536" s="1298">
        <f>IF(ISERROR(VLOOKUP($A536,Transport!$A$4:$AB$238,I$1,0)),"",VLOOKUP($A536,Transport!$A$4:$AB$238,I$1,0))</f>
        <v>0</v>
      </c>
      <c r="J536" s="1298">
        <f>IF(ISERROR(VLOOKUP($A536,Transport!$A$4:$AB$238,J$1,0)),"",VLOOKUP($A536,Transport!$A$4:$AB$238,J$1,0))</f>
        <v>0</v>
      </c>
      <c r="K536" s="1298">
        <f>IF(ISERROR(VLOOKUP($A536,Transport!$A$4:$AB$238,K$1,0)),"",VLOOKUP($A536,Transport!$A$4:$AB$238,K$1,0))</f>
        <v>0</v>
      </c>
      <c r="L536" s="1298">
        <f>IF(ISERROR(VLOOKUP($A536,Transport!$A$4:$AB$238,L$1,0)),"",VLOOKUP($A536,Transport!$A$4:$AB$238,L$1,0))</f>
        <v>0</v>
      </c>
      <c r="M536" s="1298">
        <f>IF(ISERROR(VLOOKUP($A536,Transport!$A$4:$AB$238,M$1,0)),"",VLOOKUP($A536,Transport!$A$4:$AB$238,M$1,0))</f>
        <v>0</v>
      </c>
      <c r="N536" s="1298">
        <f>IF(ISERROR(VLOOKUP($A536,Transport!$A$4:$AB$238,N$1,0)),"",VLOOKUP($A536,Transport!$A$4:$AB$238,N$1,0))</f>
        <v>0</v>
      </c>
      <c r="O536" s="1298">
        <f>IF(ISERROR(VLOOKUP($A536,Transport!$A$4:$AB$238,O$1,0)),"",VLOOKUP($A536,Transport!$A$4:$AB$238,O$1,0))</f>
        <v>0</v>
      </c>
      <c r="P536" s="1298">
        <f>IF(ISERROR(VLOOKUP($A536,Transport!$A$4:$AB$238,P$1,0)),"",VLOOKUP($A536,Transport!$A$4:$AB$238,P$1,0))</f>
        <v>0</v>
      </c>
      <c r="Q536" s="1298">
        <f>IF(ISERROR(VLOOKUP($A536,Transport!$A$4:$AB$238,Q$1,0)),"",VLOOKUP($A536,Transport!$A$4:$AB$238,Q$1,0))</f>
        <v>0</v>
      </c>
    </row>
    <row r="537" spans="1:17">
      <c r="A537" s="30" t="s">
        <v>2285</v>
      </c>
      <c r="B537" s="1290" t="s">
        <v>1080</v>
      </c>
      <c r="C537" s="1421" t="str">
        <f>IF(ISERROR(VLOOKUP($A537,Transport!$A$4:$AA$238,C$1,0)),"",VLOOKUP($A537,Transport!$A$4:$AA$238,C$1,0))</f>
        <v>ktep</v>
      </c>
      <c r="D537" s="1298" t="str">
        <f>IF(ISERROR(VLOOKUP($A537,Transport!$A$4:$AB$238,D$1,0)),"",VLOOKUP($A537,Transport!$A$4:$AB$238,D$1,0))</f>
        <v/>
      </c>
      <c r="E537" s="1298">
        <f>IF(ISERROR(VLOOKUP($A537,Transport!$A$4:$AB$238,E$1,0)),"",VLOOKUP($A537,Transport!$A$4:$AB$238,E$1,0))</f>
        <v>0</v>
      </c>
      <c r="F537" s="1298">
        <f>IF(ISERROR(VLOOKUP($A537,Transport!$A$4:$AB$238,F$1,0)),"",VLOOKUP($A537,Transport!$A$4:$AB$238,F$1,0))</f>
        <v>0</v>
      </c>
      <c r="G537" s="1298">
        <f>IF(ISERROR(VLOOKUP($A537,Transport!$A$4:$AB$238,G$1,0)),"",VLOOKUP($A537,Transport!$A$4:$AB$238,G$1,0))</f>
        <v>0</v>
      </c>
      <c r="H537" s="1298">
        <f>IF(ISERROR(VLOOKUP($A537,Transport!$A$4:$AB$238,H$1,0)),"",VLOOKUP($A537,Transport!$A$4:$AB$238,H$1,0))</f>
        <v>0</v>
      </c>
      <c r="I537" s="1298">
        <f>IF(ISERROR(VLOOKUP($A537,Transport!$A$4:$AB$238,I$1,0)),"",VLOOKUP($A537,Transport!$A$4:$AB$238,I$1,0))</f>
        <v>0</v>
      </c>
      <c r="J537" s="1298">
        <f>IF(ISERROR(VLOOKUP($A537,Transport!$A$4:$AB$238,J$1,0)),"",VLOOKUP($A537,Transport!$A$4:$AB$238,J$1,0))</f>
        <v>0</v>
      </c>
      <c r="K537" s="1298">
        <f>IF(ISERROR(VLOOKUP($A537,Transport!$A$4:$AB$238,K$1,0)),"",VLOOKUP($A537,Transport!$A$4:$AB$238,K$1,0))</f>
        <v>0</v>
      </c>
      <c r="L537" s="1298">
        <f>IF(ISERROR(VLOOKUP($A537,Transport!$A$4:$AB$238,L$1,0)),"",VLOOKUP($A537,Transport!$A$4:$AB$238,L$1,0))</f>
        <v>0</v>
      </c>
      <c r="M537" s="1298">
        <f>IF(ISERROR(VLOOKUP($A537,Transport!$A$4:$AB$238,M$1,0)),"",VLOOKUP($A537,Transport!$A$4:$AB$238,M$1,0))</f>
        <v>0</v>
      </c>
      <c r="N537" s="1298">
        <f>IF(ISERROR(VLOOKUP($A537,Transport!$A$4:$AB$238,N$1,0)),"",VLOOKUP($A537,Transport!$A$4:$AB$238,N$1,0))</f>
        <v>0</v>
      </c>
      <c r="O537" s="1298">
        <f>IF(ISERROR(VLOOKUP($A537,Transport!$A$4:$AB$238,O$1,0)),"",VLOOKUP($A537,Transport!$A$4:$AB$238,O$1,0))</f>
        <v>0</v>
      </c>
      <c r="P537" s="1298">
        <f>IF(ISERROR(VLOOKUP($A537,Transport!$A$4:$AB$238,P$1,0)),"",VLOOKUP($A537,Transport!$A$4:$AB$238,P$1,0))</f>
        <v>0</v>
      </c>
      <c r="Q537" s="1298">
        <f>IF(ISERROR(VLOOKUP($A537,Transport!$A$4:$AB$238,Q$1,0)),"",VLOOKUP($A537,Transport!$A$4:$AB$238,Q$1,0))</f>
        <v>0</v>
      </c>
    </row>
    <row r="538" spans="1:17">
      <c r="A538" s="30" t="s">
        <v>2286</v>
      </c>
      <c r="B538" s="1290" t="s">
        <v>1080</v>
      </c>
      <c r="C538" s="1421" t="str">
        <f>IF(ISERROR(VLOOKUP($A538,Transport!$A$4:$AA$238,C$1,0)),"",VLOOKUP($A538,Transport!$A$4:$AA$238,C$1,0))</f>
        <v>ktep</v>
      </c>
      <c r="D538" s="1298" t="str">
        <f>IF(ISERROR(VLOOKUP($A538,Transport!$A$4:$AB$238,D$1,0)),"",VLOOKUP($A538,Transport!$A$4:$AB$238,D$1,0))</f>
        <v/>
      </c>
      <c r="E538" s="1298">
        <f>IF(ISERROR(VLOOKUP($A538,Transport!$A$4:$AB$238,E$1,0)),"",VLOOKUP($A538,Transport!$A$4:$AB$238,E$1,0))</f>
        <v>0</v>
      </c>
      <c r="F538" s="1298">
        <f>IF(ISERROR(VLOOKUP($A538,Transport!$A$4:$AB$238,F$1,0)),"",VLOOKUP($A538,Transport!$A$4:$AB$238,F$1,0))</f>
        <v>0</v>
      </c>
      <c r="G538" s="1298">
        <f>IF(ISERROR(VLOOKUP($A538,Transport!$A$4:$AB$238,G$1,0)),"",VLOOKUP($A538,Transport!$A$4:$AB$238,G$1,0))</f>
        <v>0</v>
      </c>
      <c r="H538" s="1298">
        <f>IF(ISERROR(VLOOKUP($A538,Transport!$A$4:$AB$238,H$1,0)),"",VLOOKUP($A538,Transport!$A$4:$AB$238,H$1,0))</f>
        <v>0</v>
      </c>
      <c r="I538" s="1298">
        <f>IF(ISERROR(VLOOKUP($A538,Transport!$A$4:$AB$238,I$1,0)),"",VLOOKUP($A538,Transport!$A$4:$AB$238,I$1,0))</f>
        <v>0</v>
      </c>
      <c r="J538" s="1298">
        <f>IF(ISERROR(VLOOKUP($A538,Transport!$A$4:$AB$238,J$1,0)),"",VLOOKUP($A538,Transport!$A$4:$AB$238,J$1,0))</f>
        <v>0</v>
      </c>
      <c r="K538" s="1298">
        <f>IF(ISERROR(VLOOKUP($A538,Transport!$A$4:$AB$238,K$1,0)),"",VLOOKUP($A538,Transport!$A$4:$AB$238,K$1,0))</f>
        <v>0</v>
      </c>
      <c r="L538" s="1298">
        <f>IF(ISERROR(VLOOKUP($A538,Transport!$A$4:$AB$238,L$1,0)),"",VLOOKUP($A538,Transport!$A$4:$AB$238,L$1,0))</f>
        <v>0</v>
      </c>
      <c r="M538" s="1298">
        <f>IF(ISERROR(VLOOKUP($A538,Transport!$A$4:$AB$238,M$1,0)),"",VLOOKUP($A538,Transport!$A$4:$AB$238,M$1,0))</f>
        <v>0</v>
      </c>
      <c r="N538" s="1298">
        <f>IF(ISERROR(VLOOKUP($A538,Transport!$A$4:$AB$238,N$1,0)),"",VLOOKUP($A538,Transport!$A$4:$AB$238,N$1,0))</f>
        <v>0</v>
      </c>
      <c r="O538" s="1298">
        <f>IF(ISERROR(VLOOKUP($A538,Transport!$A$4:$AB$238,O$1,0)),"",VLOOKUP($A538,Transport!$A$4:$AB$238,O$1,0))</f>
        <v>0</v>
      </c>
      <c r="P538" s="1298">
        <f>IF(ISERROR(VLOOKUP($A538,Transport!$A$4:$AB$238,P$1,0)),"",VLOOKUP($A538,Transport!$A$4:$AB$238,P$1,0))</f>
        <v>0</v>
      </c>
      <c r="Q538" s="1298">
        <f>IF(ISERROR(VLOOKUP($A538,Transport!$A$4:$AB$238,Q$1,0)),"",VLOOKUP($A538,Transport!$A$4:$AB$238,Q$1,0))</f>
        <v>0</v>
      </c>
    </row>
    <row r="539" spans="1:17">
      <c r="A539" s="2" t="s">
        <v>739</v>
      </c>
      <c r="B539" s="1290" t="s">
        <v>1080</v>
      </c>
      <c r="C539" s="1421">
        <f>IF(ISERROR(VLOOKUP($A539,Transport!$A$4:$AA$238,C$1,0)),"",VLOOKUP($A539,Transport!$A$4:$AA$238,C$1,0))</f>
        <v>0</v>
      </c>
      <c r="D539" s="1298" t="str">
        <f>IF(ISERROR(VLOOKUP($A539,Transport!$A$4:$AB$238,D$1,0)),"",VLOOKUP($A539,Transport!$A$4:$AB$238,D$1,0))</f>
        <v/>
      </c>
      <c r="E539" s="1298">
        <f>IF(ISERROR(VLOOKUP($A539,Transport!$A$4:$AB$238,E$1,0)),"",VLOOKUP($A539,Transport!$A$4:$AB$238,E$1,0))</f>
        <v>0</v>
      </c>
      <c r="F539" s="1298">
        <f>IF(ISERROR(VLOOKUP($A539,Transport!$A$4:$AB$238,F$1,0)),"",VLOOKUP($A539,Transport!$A$4:$AB$238,F$1,0))</f>
        <v>0</v>
      </c>
      <c r="G539" s="1298">
        <f>IF(ISERROR(VLOOKUP($A539,Transport!$A$4:$AB$238,G$1,0)),"",VLOOKUP($A539,Transport!$A$4:$AB$238,G$1,0))</f>
        <v>0</v>
      </c>
      <c r="H539" s="1298">
        <f>IF(ISERROR(VLOOKUP($A539,Transport!$A$4:$AB$238,H$1,0)),"",VLOOKUP($A539,Transport!$A$4:$AB$238,H$1,0))</f>
        <v>0</v>
      </c>
      <c r="I539" s="1298">
        <f>IF(ISERROR(VLOOKUP($A539,Transport!$A$4:$AB$238,I$1,0)),"",VLOOKUP($A539,Transport!$A$4:$AB$238,I$1,0))</f>
        <v>0</v>
      </c>
      <c r="J539" s="1298">
        <f>IF(ISERROR(VLOOKUP($A539,Transport!$A$4:$AB$238,J$1,0)),"",VLOOKUP($A539,Transport!$A$4:$AB$238,J$1,0))</f>
        <v>0</v>
      </c>
      <c r="K539" s="1298">
        <f>IF(ISERROR(VLOOKUP($A539,Transport!$A$4:$AB$238,K$1,0)),"",VLOOKUP($A539,Transport!$A$4:$AB$238,K$1,0))</f>
        <v>0</v>
      </c>
      <c r="L539" s="1298">
        <f>IF(ISERROR(VLOOKUP($A539,Transport!$A$4:$AB$238,L$1,0)),"",VLOOKUP($A539,Transport!$A$4:$AB$238,L$1,0))</f>
        <v>0</v>
      </c>
      <c r="M539" s="1298">
        <f>IF(ISERROR(VLOOKUP($A539,Transport!$A$4:$AB$238,M$1,0)),"",VLOOKUP($A539,Transport!$A$4:$AB$238,M$1,0))</f>
        <v>0</v>
      </c>
      <c r="N539" s="1298">
        <f>IF(ISERROR(VLOOKUP($A539,Transport!$A$4:$AB$238,N$1,0)),"",VLOOKUP($A539,Transport!$A$4:$AB$238,N$1,0))</f>
        <v>0</v>
      </c>
      <c r="O539" s="1298">
        <f>IF(ISERROR(VLOOKUP($A539,Transport!$A$4:$AB$238,O$1,0)),"",VLOOKUP($A539,Transport!$A$4:$AB$238,O$1,0))</f>
        <v>0</v>
      </c>
      <c r="P539" s="1298">
        <f>IF(ISERROR(VLOOKUP($A539,Transport!$A$4:$AB$238,P$1,0)),"",VLOOKUP($A539,Transport!$A$4:$AB$238,P$1,0))</f>
        <v>0</v>
      </c>
      <c r="Q539" s="1298">
        <f>IF(ISERROR(VLOOKUP($A539,Transport!$A$4:$AB$238,Q$1,0)),"",VLOOKUP($A539,Transport!$A$4:$AB$238,Q$1,0))</f>
        <v>0</v>
      </c>
    </row>
    <row r="540" spans="1:17">
      <c r="A540" s="30" t="s">
        <v>2287</v>
      </c>
      <c r="B540" s="1290" t="s">
        <v>1080</v>
      </c>
      <c r="C540" s="1421">
        <f>IF(ISERROR(VLOOKUP($A540,Transport!$A$4:$AA$238,C$1,0)),"",VLOOKUP($A540,Transport!$A$4:$AA$238,C$1,0))</f>
        <v>0</v>
      </c>
      <c r="D540" s="1298" t="str">
        <f>IF(ISERROR(VLOOKUP($A540,Transport!$A$4:$AB$238,D$1,0)),"",VLOOKUP($A540,Transport!$A$4:$AB$238,D$1,0))</f>
        <v/>
      </c>
      <c r="E540" s="1298">
        <f>IF(ISERROR(VLOOKUP($A540,Transport!$A$4:$AB$238,E$1,0)),"",VLOOKUP($A540,Transport!$A$4:$AB$238,E$1,0))</f>
        <v>0</v>
      </c>
      <c r="F540" s="1298">
        <f>IF(ISERROR(VLOOKUP($A540,Transport!$A$4:$AB$238,F$1,0)),"",VLOOKUP($A540,Transport!$A$4:$AB$238,F$1,0))</f>
        <v>0</v>
      </c>
      <c r="G540" s="1298">
        <f>IF(ISERROR(VLOOKUP($A540,Transport!$A$4:$AB$238,G$1,0)),"",VLOOKUP($A540,Transport!$A$4:$AB$238,G$1,0))</f>
        <v>0</v>
      </c>
      <c r="H540" s="1298">
        <f>IF(ISERROR(VLOOKUP($A540,Transport!$A$4:$AB$238,H$1,0)),"",VLOOKUP($A540,Transport!$A$4:$AB$238,H$1,0))</f>
        <v>0</v>
      </c>
      <c r="I540" s="1298">
        <f>IF(ISERROR(VLOOKUP($A540,Transport!$A$4:$AB$238,I$1,0)),"",VLOOKUP($A540,Transport!$A$4:$AB$238,I$1,0))</f>
        <v>0</v>
      </c>
      <c r="J540" s="1298">
        <f>IF(ISERROR(VLOOKUP($A540,Transport!$A$4:$AB$238,J$1,0)),"",VLOOKUP($A540,Transport!$A$4:$AB$238,J$1,0))</f>
        <v>0</v>
      </c>
      <c r="K540" s="1298">
        <f>IF(ISERROR(VLOOKUP($A540,Transport!$A$4:$AB$238,K$1,0)),"",VLOOKUP($A540,Transport!$A$4:$AB$238,K$1,0))</f>
        <v>0</v>
      </c>
      <c r="L540" s="1298">
        <f>IF(ISERROR(VLOOKUP($A540,Transport!$A$4:$AB$238,L$1,0)),"",VLOOKUP($A540,Transport!$A$4:$AB$238,L$1,0))</f>
        <v>0</v>
      </c>
      <c r="M540" s="1298">
        <f>IF(ISERROR(VLOOKUP($A540,Transport!$A$4:$AB$238,M$1,0)),"",VLOOKUP($A540,Transport!$A$4:$AB$238,M$1,0))</f>
        <v>0</v>
      </c>
      <c r="N540" s="1298">
        <f>IF(ISERROR(VLOOKUP($A540,Transport!$A$4:$AB$238,N$1,0)),"",VLOOKUP($A540,Transport!$A$4:$AB$238,N$1,0))</f>
        <v>0</v>
      </c>
      <c r="O540" s="1298">
        <f>IF(ISERROR(VLOOKUP($A540,Transport!$A$4:$AB$238,O$1,0)),"",VLOOKUP($A540,Transport!$A$4:$AB$238,O$1,0))</f>
        <v>0</v>
      </c>
      <c r="P540" s="1298">
        <f>IF(ISERROR(VLOOKUP($A540,Transport!$A$4:$AB$238,P$1,0)),"",VLOOKUP($A540,Transport!$A$4:$AB$238,P$1,0))</f>
        <v>0</v>
      </c>
      <c r="Q540" s="1298">
        <f>IF(ISERROR(VLOOKUP($A540,Transport!$A$4:$AB$238,Q$1,0)),"",VLOOKUP($A540,Transport!$A$4:$AB$238,Q$1,0))</f>
        <v>0</v>
      </c>
    </row>
    <row r="541" spans="1:17">
      <c r="A541" s="2" t="s">
        <v>452</v>
      </c>
      <c r="B541" s="1290" t="s">
        <v>1080</v>
      </c>
      <c r="C541" s="1421" t="str">
        <f>IF(ISERROR(VLOOKUP($A541,Transport!$A$4:$AA$238,C$1,0)),"",VLOOKUP($A541,Transport!$A$4:$AA$238,C$1,0))</f>
        <v>ktep</v>
      </c>
      <c r="D541" s="1298" t="str">
        <f>IF(ISERROR(VLOOKUP($A541,Transport!$A$4:$AB$238,D$1,0)),"",VLOOKUP($A541,Transport!$A$4:$AB$238,D$1,0))</f>
        <v/>
      </c>
      <c r="E541" s="1298">
        <f>IF(ISERROR(VLOOKUP($A541,Transport!$A$4:$AB$238,E$1,0)),"",VLOOKUP($A541,Transport!$A$4:$AB$238,E$1,0))</f>
        <v>0</v>
      </c>
      <c r="F541" s="1298">
        <f>IF(ISERROR(VLOOKUP($A541,Transport!$A$4:$AB$238,F$1,0)),"",VLOOKUP($A541,Transport!$A$4:$AB$238,F$1,0))</f>
        <v>0</v>
      </c>
      <c r="G541" s="1298">
        <f>IF(ISERROR(VLOOKUP($A541,Transport!$A$4:$AB$238,G$1,0)),"",VLOOKUP($A541,Transport!$A$4:$AB$238,G$1,0))</f>
        <v>0</v>
      </c>
      <c r="H541" s="1298">
        <f>IF(ISERROR(VLOOKUP($A541,Transport!$A$4:$AB$238,H$1,0)),"",VLOOKUP($A541,Transport!$A$4:$AB$238,H$1,0))</f>
        <v>0</v>
      </c>
      <c r="I541" s="1298">
        <f>IF(ISERROR(VLOOKUP($A541,Transport!$A$4:$AB$238,I$1,0)),"",VLOOKUP($A541,Transport!$A$4:$AB$238,I$1,0))</f>
        <v>0</v>
      </c>
      <c r="J541" s="1298">
        <f>IF(ISERROR(VLOOKUP($A541,Transport!$A$4:$AB$238,J$1,0)),"",VLOOKUP($A541,Transport!$A$4:$AB$238,J$1,0))</f>
        <v>0</v>
      </c>
      <c r="K541" s="1298">
        <f>IF(ISERROR(VLOOKUP($A541,Transport!$A$4:$AB$238,K$1,0)),"",VLOOKUP($A541,Transport!$A$4:$AB$238,K$1,0))</f>
        <v>0</v>
      </c>
      <c r="L541" s="1298">
        <f>IF(ISERROR(VLOOKUP($A541,Transport!$A$4:$AB$238,L$1,0)),"",VLOOKUP($A541,Transport!$A$4:$AB$238,L$1,0))</f>
        <v>0</v>
      </c>
      <c r="M541" s="1298">
        <f>IF(ISERROR(VLOOKUP($A541,Transport!$A$4:$AB$238,M$1,0)),"",VLOOKUP($A541,Transport!$A$4:$AB$238,M$1,0))</f>
        <v>0</v>
      </c>
      <c r="N541" s="1298">
        <f>IF(ISERROR(VLOOKUP($A541,Transport!$A$4:$AB$238,N$1,0)),"",VLOOKUP($A541,Transport!$A$4:$AB$238,N$1,0))</f>
        <v>0</v>
      </c>
      <c r="O541" s="1298">
        <f>IF(ISERROR(VLOOKUP($A541,Transport!$A$4:$AB$238,O$1,0)),"",VLOOKUP($A541,Transport!$A$4:$AB$238,O$1,0))</f>
        <v>0</v>
      </c>
      <c r="P541" s="1298">
        <f>IF(ISERROR(VLOOKUP($A541,Transport!$A$4:$AB$238,P$1,0)),"",VLOOKUP($A541,Transport!$A$4:$AB$238,P$1,0))</f>
        <v>0</v>
      </c>
      <c r="Q541" s="1298">
        <f>IF(ISERROR(VLOOKUP($A541,Transport!$A$4:$AB$238,Q$1,0)),"",VLOOKUP($A541,Transport!$A$4:$AB$238,Q$1,0))</f>
        <v>0</v>
      </c>
    </row>
    <row r="542" spans="1:17">
      <c r="A542" s="28" t="s">
        <v>2673</v>
      </c>
      <c r="B542" s="1290" t="s">
        <v>1080</v>
      </c>
      <c r="C542" s="1421" t="str">
        <f>IF(ISERROR(VLOOKUP($A542,Transport!$A$4:$AA$238,C$1,0)),"",VLOOKUP($A542,Transport!$A$4:$AA$238,C$1,0))</f>
        <v/>
      </c>
      <c r="D542" s="1298" t="str">
        <f>IF(ISERROR(VLOOKUP($A542,Transport!$A$4:$AB$238,D$1,0)),"",VLOOKUP($A542,Transport!$A$4:$AB$238,D$1,0))</f>
        <v/>
      </c>
      <c r="E542" s="1298" t="str">
        <f>IF(ISERROR(VLOOKUP($A542,Transport!$A$4:$AB$238,E$1,0)),"",VLOOKUP($A542,Transport!$A$4:$AB$238,E$1,0))</f>
        <v/>
      </c>
      <c r="F542" s="1298" t="str">
        <f>IF(ISERROR(VLOOKUP($A542,Transport!$A$4:$AB$238,F$1,0)),"",VLOOKUP($A542,Transport!$A$4:$AB$238,F$1,0))</f>
        <v/>
      </c>
      <c r="G542" s="1298" t="str">
        <f>IF(ISERROR(VLOOKUP($A542,Transport!$A$4:$AB$238,G$1,0)),"",VLOOKUP($A542,Transport!$A$4:$AB$238,G$1,0))</f>
        <v/>
      </c>
      <c r="H542" s="1298" t="str">
        <f>IF(ISERROR(VLOOKUP($A542,Transport!$A$4:$AB$238,H$1,0)),"",VLOOKUP($A542,Transport!$A$4:$AB$238,H$1,0))</f>
        <v/>
      </c>
      <c r="I542" s="1298" t="str">
        <f>IF(ISERROR(VLOOKUP($A542,Transport!$A$4:$AB$238,I$1,0)),"",VLOOKUP($A542,Transport!$A$4:$AB$238,I$1,0))</f>
        <v/>
      </c>
      <c r="J542" s="1298" t="str">
        <f>IF(ISERROR(VLOOKUP($A542,Transport!$A$4:$AB$238,J$1,0)),"",VLOOKUP($A542,Transport!$A$4:$AB$238,J$1,0))</f>
        <v/>
      </c>
      <c r="K542" s="1298" t="str">
        <f>IF(ISERROR(VLOOKUP($A542,Transport!$A$4:$AB$238,K$1,0)),"",VLOOKUP($A542,Transport!$A$4:$AB$238,K$1,0))</f>
        <v/>
      </c>
      <c r="L542" s="1298" t="str">
        <f>IF(ISERROR(VLOOKUP($A542,Transport!$A$4:$AB$238,L$1,0)),"",VLOOKUP($A542,Transport!$A$4:$AB$238,L$1,0))</f>
        <v/>
      </c>
      <c r="M542" s="1298" t="str">
        <f>IF(ISERROR(VLOOKUP($A542,Transport!$A$4:$AB$238,M$1,0)),"",VLOOKUP($A542,Transport!$A$4:$AB$238,M$1,0))</f>
        <v/>
      </c>
      <c r="N542" s="1298" t="str">
        <f>IF(ISERROR(VLOOKUP($A542,Transport!$A$4:$AB$238,N$1,0)),"",VLOOKUP($A542,Transport!$A$4:$AB$238,N$1,0))</f>
        <v/>
      </c>
      <c r="O542" s="1298" t="str">
        <f>IF(ISERROR(VLOOKUP($A542,Transport!$A$4:$AB$238,O$1,0)),"",VLOOKUP($A542,Transport!$A$4:$AB$238,O$1,0))</f>
        <v/>
      </c>
      <c r="P542" s="1298" t="str">
        <f>IF(ISERROR(VLOOKUP($A542,Transport!$A$4:$AB$238,P$1,0)),"",VLOOKUP($A542,Transport!$A$4:$AB$238,P$1,0))</f>
        <v/>
      </c>
      <c r="Q542" s="1298" t="str">
        <f>IF(ISERROR(VLOOKUP($A542,Transport!$A$4:$AB$238,Q$1,0)),"",VLOOKUP($A542,Transport!$A$4:$AB$238,Q$1,0))</f>
        <v/>
      </c>
    </row>
    <row r="543" spans="1:17">
      <c r="A543" s="28" t="s">
        <v>2674</v>
      </c>
      <c r="B543" s="1290" t="s">
        <v>1080</v>
      </c>
      <c r="C543" s="1421" t="str">
        <f>IF(ISERROR(VLOOKUP($A543,Transport!$A$4:$AA$238,C$1,0)),"",VLOOKUP($A543,Transport!$A$4:$AA$238,C$1,0))</f>
        <v/>
      </c>
      <c r="D543" s="1298" t="str">
        <f>IF(ISERROR(VLOOKUP($A543,Transport!$A$4:$AB$238,D$1,0)),"",VLOOKUP($A543,Transport!$A$4:$AB$238,D$1,0))</f>
        <v/>
      </c>
      <c r="E543" s="1298" t="str">
        <f>IF(ISERROR(VLOOKUP($A543,Transport!$A$4:$AB$238,E$1,0)),"",VLOOKUP($A543,Transport!$A$4:$AB$238,E$1,0))</f>
        <v/>
      </c>
      <c r="F543" s="1298" t="str">
        <f>IF(ISERROR(VLOOKUP($A543,Transport!$A$4:$AB$238,F$1,0)),"",VLOOKUP($A543,Transport!$A$4:$AB$238,F$1,0))</f>
        <v/>
      </c>
      <c r="G543" s="1298" t="str">
        <f>IF(ISERROR(VLOOKUP($A543,Transport!$A$4:$AB$238,G$1,0)),"",VLOOKUP($A543,Transport!$A$4:$AB$238,G$1,0))</f>
        <v/>
      </c>
      <c r="H543" s="1298" t="str">
        <f>IF(ISERROR(VLOOKUP($A543,Transport!$A$4:$AB$238,H$1,0)),"",VLOOKUP($A543,Transport!$A$4:$AB$238,H$1,0))</f>
        <v/>
      </c>
      <c r="I543" s="1298" t="str">
        <f>IF(ISERROR(VLOOKUP($A543,Transport!$A$4:$AB$238,I$1,0)),"",VLOOKUP($A543,Transport!$A$4:$AB$238,I$1,0))</f>
        <v/>
      </c>
      <c r="J543" s="1298" t="str">
        <f>IF(ISERROR(VLOOKUP($A543,Transport!$A$4:$AB$238,J$1,0)),"",VLOOKUP($A543,Transport!$A$4:$AB$238,J$1,0))</f>
        <v/>
      </c>
      <c r="K543" s="1298" t="str">
        <f>IF(ISERROR(VLOOKUP($A543,Transport!$A$4:$AB$238,K$1,0)),"",VLOOKUP($A543,Transport!$A$4:$AB$238,K$1,0))</f>
        <v/>
      </c>
      <c r="L543" s="1298" t="str">
        <f>IF(ISERROR(VLOOKUP($A543,Transport!$A$4:$AB$238,L$1,0)),"",VLOOKUP($A543,Transport!$A$4:$AB$238,L$1,0))</f>
        <v/>
      </c>
      <c r="M543" s="1298" t="str">
        <f>IF(ISERROR(VLOOKUP($A543,Transport!$A$4:$AB$238,M$1,0)),"",VLOOKUP($A543,Transport!$A$4:$AB$238,M$1,0))</f>
        <v/>
      </c>
      <c r="N543" s="1298" t="str">
        <f>IF(ISERROR(VLOOKUP($A543,Transport!$A$4:$AB$238,N$1,0)),"",VLOOKUP($A543,Transport!$A$4:$AB$238,N$1,0))</f>
        <v/>
      </c>
      <c r="O543" s="1298" t="str">
        <f>IF(ISERROR(VLOOKUP($A543,Transport!$A$4:$AB$238,O$1,0)),"",VLOOKUP($A543,Transport!$A$4:$AB$238,O$1,0))</f>
        <v/>
      </c>
      <c r="P543" s="1298" t="str">
        <f>IF(ISERROR(VLOOKUP($A543,Transport!$A$4:$AB$238,P$1,0)),"",VLOOKUP($A543,Transport!$A$4:$AB$238,P$1,0))</f>
        <v/>
      </c>
      <c r="Q543" s="1298" t="str">
        <f>IF(ISERROR(VLOOKUP($A543,Transport!$A$4:$AB$238,Q$1,0)),"",VLOOKUP($A543,Transport!$A$4:$AB$238,Q$1,0))</f>
        <v/>
      </c>
    </row>
    <row r="544" spans="1:17">
      <c r="A544" s="28" t="s">
        <v>2675</v>
      </c>
      <c r="B544" s="1290" t="s">
        <v>1080</v>
      </c>
      <c r="C544" s="1421" t="str">
        <f>IF(ISERROR(VLOOKUP($A544,Transport!$A$4:$AA$238,C$1,0)),"",VLOOKUP($A544,Transport!$A$4:$AA$238,C$1,0))</f>
        <v/>
      </c>
      <c r="D544" s="1298" t="str">
        <f>IF(ISERROR(VLOOKUP($A544,Transport!$A$4:$AB$238,D$1,0)),"",VLOOKUP($A544,Transport!$A$4:$AB$238,D$1,0))</f>
        <v/>
      </c>
      <c r="E544" s="1298" t="str">
        <f>IF(ISERROR(VLOOKUP($A544,Transport!$A$4:$AB$238,E$1,0)),"",VLOOKUP($A544,Transport!$A$4:$AB$238,E$1,0))</f>
        <v/>
      </c>
      <c r="F544" s="1298" t="str">
        <f>IF(ISERROR(VLOOKUP($A544,Transport!$A$4:$AB$238,F$1,0)),"",VLOOKUP($A544,Transport!$A$4:$AB$238,F$1,0))</f>
        <v/>
      </c>
      <c r="G544" s="1298" t="str">
        <f>IF(ISERROR(VLOOKUP($A544,Transport!$A$4:$AB$238,G$1,0)),"",VLOOKUP($A544,Transport!$A$4:$AB$238,G$1,0))</f>
        <v/>
      </c>
      <c r="H544" s="1298" t="str">
        <f>IF(ISERROR(VLOOKUP($A544,Transport!$A$4:$AB$238,H$1,0)),"",VLOOKUP($A544,Transport!$A$4:$AB$238,H$1,0))</f>
        <v/>
      </c>
      <c r="I544" s="1298" t="str">
        <f>IF(ISERROR(VLOOKUP($A544,Transport!$A$4:$AB$238,I$1,0)),"",VLOOKUP($A544,Transport!$A$4:$AB$238,I$1,0))</f>
        <v/>
      </c>
      <c r="J544" s="1298" t="str">
        <f>IF(ISERROR(VLOOKUP($A544,Transport!$A$4:$AB$238,J$1,0)),"",VLOOKUP($A544,Transport!$A$4:$AB$238,J$1,0))</f>
        <v/>
      </c>
      <c r="K544" s="1298" t="str">
        <f>IF(ISERROR(VLOOKUP($A544,Transport!$A$4:$AB$238,K$1,0)),"",VLOOKUP($A544,Transport!$A$4:$AB$238,K$1,0))</f>
        <v/>
      </c>
      <c r="L544" s="1298" t="str">
        <f>IF(ISERROR(VLOOKUP($A544,Transport!$A$4:$AB$238,L$1,0)),"",VLOOKUP($A544,Transport!$A$4:$AB$238,L$1,0))</f>
        <v/>
      </c>
      <c r="M544" s="1298" t="str">
        <f>IF(ISERROR(VLOOKUP($A544,Transport!$A$4:$AB$238,M$1,0)),"",VLOOKUP($A544,Transport!$A$4:$AB$238,M$1,0))</f>
        <v/>
      </c>
      <c r="N544" s="1298" t="str">
        <f>IF(ISERROR(VLOOKUP($A544,Transport!$A$4:$AB$238,N$1,0)),"",VLOOKUP($A544,Transport!$A$4:$AB$238,N$1,0))</f>
        <v/>
      </c>
      <c r="O544" s="1298" t="str">
        <f>IF(ISERROR(VLOOKUP($A544,Transport!$A$4:$AB$238,O$1,0)),"",VLOOKUP($A544,Transport!$A$4:$AB$238,O$1,0))</f>
        <v/>
      </c>
      <c r="P544" s="1298" t="str">
        <f>IF(ISERROR(VLOOKUP($A544,Transport!$A$4:$AB$238,P$1,0)),"",VLOOKUP($A544,Transport!$A$4:$AB$238,P$1,0))</f>
        <v/>
      </c>
      <c r="Q544" s="1298" t="str">
        <f>IF(ISERROR(VLOOKUP($A544,Transport!$A$4:$AB$238,Q$1,0)),"",VLOOKUP($A544,Transport!$A$4:$AB$238,Q$1,0))</f>
        <v/>
      </c>
    </row>
    <row r="545" spans="1:17">
      <c r="A545" s="28" t="s">
        <v>2676</v>
      </c>
      <c r="B545" s="1290" t="s">
        <v>1080</v>
      </c>
      <c r="C545" s="1421" t="str">
        <f>IF(ISERROR(VLOOKUP($A545,Transport!$A$4:$AA$238,C$1,0)),"",VLOOKUP($A545,Transport!$A$4:$AA$238,C$1,0))</f>
        <v/>
      </c>
      <c r="D545" s="1298" t="str">
        <f>IF(ISERROR(VLOOKUP($A545,Transport!$A$4:$AB$238,D$1,0)),"",VLOOKUP($A545,Transport!$A$4:$AB$238,D$1,0))</f>
        <v/>
      </c>
      <c r="E545" s="1298" t="str">
        <f>IF(ISERROR(VLOOKUP($A545,Transport!$A$4:$AB$238,E$1,0)),"",VLOOKUP($A545,Transport!$A$4:$AB$238,E$1,0))</f>
        <v/>
      </c>
      <c r="F545" s="1298" t="str">
        <f>IF(ISERROR(VLOOKUP($A545,Transport!$A$4:$AB$238,F$1,0)),"",VLOOKUP($A545,Transport!$A$4:$AB$238,F$1,0))</f>
        <v/>
      </c>
      <c r="G545" s="1298" t="str">
        <f>IF(ISERROR(VLOOKUP($A545,Transport!$A$4:$AB$238,G$1,0)),"",VLOOKUP($A545,Transport!$A$4:$AB$238,G$1,0))</f>
        <v/>
      </c>
      <c r="H545" s="1298" t="str">
        <f>IF(ISERROR(VLOOKUP($A545,Transport!$A$4:$AB$238,H$1,0)),"",VLOOKUP($A545,Transport!$A$4:$AB$238,H$1,0))</f>
        <v/>
      </c>
      <c r="I545" s="1298" t="str">
        <f>IF(ISERROR(VLOOKUP($A545,Transport!$A$4:$AB$238,I$1,0)),"",VLOOKUP($A545,Transport!$A$4:$AB$238,I$1,0))</f>
        <v/>
      </c>
      <c r="J545" s="1298" t="str">
        <f>IF(ISERROR(VLOOKUP($A545,Transport!$A$4:$AB$238,J$1,0)),"",VLOOKUP($A545,Transport!$A$4:$AB$238,J$1,0))</f>
        <v/>
      </c>
      <c r="K545" s="1298" t="str">
        <f>IF(ISERROR(VLOOKUP($A545,Transport!$A$4:$AB$238,K$1,0)),"",VLOOKUP($A545,Transport!$A$4:$AB$238,K$1,0))</f>
        <v/>
      </c>
      <c r="L545" s="1298" t="str">
        <f>IF(ISERROR(VLOOKUP($A545,Transport!$A$4:$AB$238,L$1,0)),"",VLOOKUP($A545,Transport!$A$4:$AB$238,L$1,0))</f>
        <v/>
      </c>
      <c r="M545" s="1298" t="str">
        <f>IF(ISERROR(VLOOKUP($A545,Transport!$A$4:$AB$238,M$1,0)),"",VLOOKUP($A545,Transport!$A$4:$AB$238,M$1,0))</f>
        <v/>
      </c>
      <c r="N545" s="1298" t="str">
        <f>IF(ISERROR(VLOOKUP($A545,Transport!$A$4:$AB$238,N$1,0)),"",VLOOKUP($A545,Transport!$A$4:$AB$238,N$1,0))</f>
        <v/>
      </c>
      <c r="O545" s="1298" t="str">
        <f>IF(ISERROR(VLOOKUP($A545,Transport!$A$4:$AB$238,O$1,0)),"",VLOOKUP($A545,Transport!$A$4:$AB$238,O$1,0))</f>
        <v/>
      </c>
      <c r="P545" s="1298" t="str">
        <f>IF(ISERROR(VLOOKUP($A545,Transport!$A$4:$AB$238,P$1,0)),"",VLOOKUP($A545,Transport!$A$4:$AB$238,P$1,0))</f>
        <v/>
      </c>
      <c r="Q545" s="1298" t="str">
        <f>IF(ISERROR(VLOOKUP($A545,Transport!$A$4:$AB$238,Q$1,0)),"",VLOOKUP($A545,Transport!$A$4:$AB$238,Q$1,0))</f>
        <v/>
      </c>
    </row>
    <row r="546" spans="1:17">
      <c r="A546" s="22" t="s">
        <v>510</v>
      </c>
      <c r="B546" s="1290" t="s">
        <v>1080</v>
      </c>
      <c r="C546" s="1421" t="str">
        <f>IF(ISERROR(VLOOKUP($A546,Transport!$A$4:$AA$238,C$1,0)),"",VLOOKUP($A546,Transport!$A$4:$AA$238,C$1,0))</f>
        <v>ktep</v>
      </c>
      <c r="D546" s="1298" t="str">
        <f>IF(ISERROR(VLOOKUP($A546,Transport!$A$4:$AB$238,D$1,0)),"",VLOOKUP($A546,Transport!$A$4:$AB$238,D$1,0))</f>
        <v/>
      </c>
      <c r="E546" s="1298">
        <f>IF(ISERROR(VLOOKUP($A546,Transport!$A$4:$AB$238,E$1,0)),"",VLOOKUP($A546,Transport!$A$4:$AB$238,E$1,0))</f>
        <v>0</v>
      </c>
      <c r="F546" s="1298">
        <f>IF(ISERROR(VLOOKUP($A546,Transport!$A$4:$AB$238,F$1,0)),"",VLOOKUP($A546,Transport!$A$4:$AB$238,F$1,0))</f>
        <v>0</v>
      </c>
      <c r="G546" s="1298">
        <f>IF(ISERROR(VLOOKUP($A546,Transport!$A$4:$AB$238,G$1,0)),"",VLOOKUP($A546,Transport!$A$4:$AB$238,G$1,0))</f>
        <v>0</v>
      </c>
      <c r="H546" s="1298">
        <f>IF(ISERROR(VLOOKUP($A546,Transport!$A$4:$AB$238,H$1,0)),"",VLOOKUP($A546,Transport!$A$4:$AB$238,H$1,0))</f>
        <v>0</v>
      </c>
      <c r="I546" s="1298">
        <f>IF(ISERROR(VLOOKUP($A546,Transport!$A$4:$AB$238,I$1,0)),"",VLOOKUP($A546,Transport!$A$4:$AB$238,I$1,0))</f>
        <v>0</v>
      </c>
      <c r="J546" s="1298">
        <f>IF(ISERROR(VLOOKUP($A546,Transport!$A$4:$AB$238,J$1,0)),"",VLOOKUP($A546,Transport!$A$4:$AB$238,J$1,0))</f>
        <v>0</v>
      </c>
      <c r="K546" s="1298">
        <f>IF(ISERROR(VLOOKUP($A546,Transport!$A$4:$AB$238,K$1,0)),"",VLOOKUP($A546,Transport!$A$4:$AB$238,K$1,0))</f>
        <v>0</v>
      </c>
      <c r="L546" s="1298">
        <f>IF(ISERROR(VLOOKUP($A546,Transport!$A$4:$AB$238,L$1,0)),"",VLOOKUP($A546,Transport!$A$4:$AB$238,L$1,0))</f>
        <v>0</v>
      </c>
      <c r="M546" s="1298">
        <f>IF(ISERROR(VLOOKUP($A546,Transport!$A$4:$AB$238,M$1,0)),"",VLOOKUP($A546,Transport!$A$4:$AB$238,M$1,0))</f>
        <v>0</v>
      </c>
      <c r="N546" s="1298">
        <f>IF(ISERROR(VLOOKUP($A546,Transport!$A$4:$AB$238,N$1,0)),"",VLOOKUP($A546,Transport!$A$4:$AB$238,N$1,0))</f>
        <v>0</v>
      </c>
      <c r="O546" s="1298">
        <f>IF(ISERROR(VLOOKUP($A546,Transport!$A$4:$AB$238,O$1,0)),"",VLOOKUP($A546,Transport!$A$4:$AB$238,O$1,0))</f>
        <v>0</v>
      </c>
      <c r="P546" s="1298">
        <f>IF(ISERROR(VLOOKUP($A546,Transport!$A$4:$AB$238,P$1,0)),"",VLOOKUP($A546,Transport!$A$4:$AB$238,P$1,0))</f>
        <v>0</v>
      </c>
      <c r="Q546" s="1298">
        <f>IF(ISERROR(VLOOKUP($A546,Transport!$A$4:$AB$238,Q$1,0)),"",VLOOKUP($A546,Transport!$A$4:$AB$238,Q$1,0))</f>
        <v>0</v>
      </c>
    </row>
    <row r="547" spans="1:17">
      <c r="A547" s="30" t="s">
        <v>2288</v>
      </c>
      <c r="B547" s="1290" t="s">
        <v>1080</v>
      </c>
      <c r="C547" s="1421" t="str">
        <f>IF(ISERROR(VLOOKUP($A547,Transport!$A$4:$AA$238,C$1,0)),"",VLOOKUP($A547,Transport!$A$4:$AA$238,C$1,0))</f>
        <v>ktoe</v>
      </c>
      <c r="D547" s="1298" t="str">
        <f>IF(ISERROR(VLOOKUP($A547,Transport!$A$4:$AB$238,D$1,0)),"",VLOOKUP($A547,Transport!$A$4:$AB$238,D$1,0))</f>
        <v/>
      </c>
      <c r="E547" s="1298">
        <f>IF(ISERROR(VLOOKUP($A547,Transport!$A$4:$AB$238,E$1,0)),"",VLOOKUP($A547,Transport!$A$4:$AB$238,E$1,0))</f>
        <v>0</v>
      </c>
      <c r="F547" s="1298">
        <f>IF(ISERROR(VLOOKUP($A547,Transport!$A$4:$AB$238,F$1,0)),"",VLOOKUP($A547,Transport!$A$4:$AB$238,F$1,0))</f>
        <v>0</v>
      </c>
      <c r="G547" s="1298">
        <f>IF(ISERROR(VLOOKUP($A547,Transport!$A$4:$AB$238,G$1,0)),"",VLOOKUP($A547,Transport!$A$4:$AB$238,G$1,0))</f>
        <v>0</v>
      </c>
      <c r="H547" s="1298">
        <f>IF(ISERROR(VLOOKUP($A547,Transport!$A$4:$AB$238,H$1,0)),"",VLOOKUP($A547,Transport!$A$4:$AB$238,H$1,0))</f>
        <v>0</v>
      </c>
      <c r="I547" s="1298">
        <f>IF(ISERROR(VLOOKUP($A547,Transport!$A$4:$AB$238,I$1,0)),"",VLOOKUP($A547,Transport!$A$4:$AB$238,I$1,0))</f>
        <v>0</v>
      </c>
      <c r="J547" s="1298">
        <f>IF(ISERROR(VLOOKUP($A547,Transport!$A$4:$AB$238,J$1,0)),"",VLOOKUP($A547,Transport!$A$4:$AB$238,J$1,0))</f>
        <v>0</v>
      </c>
      <c r="K547" s="1298">
        <f>IF(ISERROR(VLOOKUP($A547,Transport!$A$4:$AB$238,K$1,0)),"",VLOOKUP($A547,Transport!$A$4:$AB$238,K$1,0))</f>
        <v>0</v>
      </c>
      <c r="L547" s="1298">
        <f>IF(ISERROR(VLOOKUP($A547,Transport!$A$4:$AB$238,L$1,0)),"",VLOOKUP($A547,Transport!$A$4:$AB$238,L$1,0))</f>
        <v>0</v>
      </c>
      <c r="M547" s="1298">
        <f>IF(ISERROR(VLOOKUP($A547,Transport!$A$4:$AB$238,M$1,0)),"",VLOOKUP($A547,Transport!$A$4:$AB$238,M$1,0))</f>
        <v>0</v>
      </c>
      <c r="N547" s="1298">
        <f>IF(ISERROR(VLOOKUP($A547,Transport!$A$4:$AB$238,N$1,0)),"",VLOOKUP($A547,Transport!$A$4:$AB$238,N$1,0))</f>
        <v>0</v>
      </c>
      <c r="O547" s="1298">
        <f>IF(ISERROR(VLOOKUP($A547,Transport!$A$4:$AB$238,O$1,0)),"",VLOOKUP($A547,Transport!$A$4:$AB$238,O$1,0))</f>
        <v>0</v>
      </c>
      <c r="P547" s="1298">
        <f>IF(ISERROR(VLOOKUP($A547,Transport!$A$4:$AB$238,P$1,0)),"",VLOOKUP($A547,Transport!$A$4:$AB$238,P$1,0))</f>
        <v>0</v>
      </c>
      <c r="Q547" s="1298">
        <f>IF(ISERROR(VLOOKUP($A547,Transport!$A$4:$AB$238,Q$1,0)),"",VLOOKUP($A547,Transport!$A$4:$AB$238,Q$1,0))</f>
        <v>0</v>
      </c>
    </row>
    <row r="548" spans="1:17">
      <c r="A548" s="30" t="s">
        <v>2289</v>
      </c>
      <c r="B548" s="1290" t="s">
        <v>1080</v>
      </c>
      <c r="C548" s="1421" t="str">
        <f>IF(ISERROR(VLOOKUP($A548,Transport!$A$4:$AA$238,C$1,0)),"",VLOOKUP($A548,Transport!$A$4:$AA$238,C$1,0))</f>
        <v>ktoe</v>
      </c>
      <c r="D548" s="1298" t="str">
        <f>IF(ISERROR(VLOOKUP($A548,Transport!$A$4:$AB$238,D$1,0)),"",VLOOKUP($A548,Transport!$A$4:$AB$238,D$1,0))</f>
        <v/>
      </c>
      <c r="E548" s="1298">
        <f>IF(ISERROR(VLOOKUP($A548,Transport!$A$4:$AB$238,E$1,0)),"",VLOOKUP($A548,Transport!$A$4:$AB$238,E$1,0))</f>
        <v>0</v>
      </c>
      <c r="F548" s="1298">
        <f>IF(ISERROR(VLOOKUP($A548,Transport!$A$4:$AB$238,F$1,0)),"",VLOOKUP($A548,Transport!$A$4:$AB$238,F$1,0))</f>
        <v>0</v>
      </c>
      <c r="G548" s="1298">
        <f>IF(ISERROR(VLOOKUP($A548,Transport!$A$4:$AB$238,G$1,0)),"",VLOOKUP($A548,Transport!$A$4:$AB$238,G$1,0))</f>
        <v>0</v>
      </c>
      <c r="H548" s="1298">
        <f>IF(ISERROR(VLOOKUP($A548,Transport!$A$4:$AB$238,H$1,0)),"",VLOOKUP($A548,Transport!$A$4:$AB$238,H$1,0))</f>
        <v>0</v>
      </c>
      <c r="I548" s="1298">
        <f>IF(ISERROR(VLOOKUP($A548,Transport!$A$4:$AB$238,I$1,0)),"",VLOOKUP($A548,Transport!$A$4:$AB$238,I$1,0))</f>
        <v>0</v>
      </c>
      <c r="J548" s="1298">
        <f>IF(ISERROR(VLOOKUP($A548,Transport!$A$4:$AB$238,J$1,0)),"",VLOOKUP($A548,Transport!$A$4:$AB$238,J$1,0))</f>
        <v>0</v>
      </c>
      <c r="K548" s="1298">
        <f>IF(ISERROR(VLOOKUP($A548,Transport!$A$4:$AB$238,K$1,0)),"",VLOOKUP($A548,Transport!$A$4:$AB$238,K$1,0))</f>
        <v>0</v>
      </c>
      <c r="L548" s="1298">
        <f>IF(ISERROR(VLOOKUP($A548,Transport!$A$4:$AB$238,L$1,0)),"",VLOOKUP($A548,Transport!$A$4:$AB$238,L$1,0))</f>
        <v>0</v>
      </c>
      <c r="M548" s="1298">
        <f>IF(ISERROR(VLOOKUP($A548,Transport!$A$4:$AB$238,M$1,0)),"",VLOOKUP($A548,Transport!$A$4:$AB$238,M$1,0))</f>
        <v>0</v>
      </c>
      <c r="N548" s="1298">
        <f>IF(ISERROR(VLOOKUP($A548,Transport!$A$4:$AB$238,N$1,0)),"",VLOOKUP($A548,Transport!$A$4:$AB$238,N$1,0))</f>
        <v>0</v>
      </c>
      <c r="O548" s="1298">
        <f>IF(ISERROR(VLOOKUP($A548,Transport!$A$4:$AB$238,O$1,0)),"",VLOOKUP($A548,Transport!$A$4:$AB$238,O$1,0))</f>
        <v>0</v>
      </c>
      <c r="P548" s="1298">
        <f>IF(ISERROR(VLOOKUP($A548,Transport!$A$4:$AB$238,P$1,0)),"",VLOOKUP($A548,Transport!$A$4:$AB$238,P$1,0))</f>
        <v>0</v>
      </c>
      <c r="Q548" s="1298">
        <f>IF(ISERROR(VLOOKUP($A548,Transport!$A$4:$AB$238,Q$1,0)),"",VLOOKUP($A548,Transport!$A$4:$AB$238,Q$1,0))</f>
        <v>0</v>
      </c>
    </row>
    <row r="549" spans="1:17">
      <c r="A549" s="30" t="s">
        <v>2290</v>
      </c>
      <c r="B549" s="1290" t="s">
        <v>1080</v>
      </c>
      <c r="C549" s="1421" t="str">
        <f>IF(ISERROR(VLOOKUP($A549,Transport!$A$4:$AA$238,C$1,0)),"",VLOOKUP($A549,Transport!$A$4:$AA$238,C$1,0))</f>
        <v>ktoe</v>
      </c>
      <c r="D549" s="1298" t="str">
        <f>IF(ISERROR(VLOOKUP($A549,Transport!$A$4:$AB$238,D$1,0)),"",VLOOKUP($A549,Transport!$A$4:$AB$238,D$1,0))</f>
        <v/>
      </c>
      <c r="E549" s="1298">
        <f>IF(ISERROR(VLOOKUP($A549,Transport!$A$4:$AB$238,E$1,0)),"",VLOOKUP($A549,Transport!$A$4:$AB$238,E$1,0))</f>
        <v>0</v>
      </c>
      <c r="F549" s="1298">
        <f>IF(ISERROR(VLOOKUP($A549,Transport!$A$4:$AB$238,F$1,0)),"",VLOOKUP($A549,Transport!$A$4:$AB$238,F$1,0))</f>
        <v>0</v>
      </c>
      <c r="G549" s="1298">
        <f>IF(ISERROR(VLOOKUP($A549,Transport!$A$4:$AB$238,G$1,0)),"",VLOOKUP($A549,Transport!$A$4:$AB$238,G$1,0))</f>
        <v>0</v>
      </c>
      <c r="H549" s="1298">
        <f>IF(ISERROR(VLOOKUP($A549,Transport!$A$4:$AB$238,H$1,0)),"",VLOOKUP($A549,Transport!$A$4:$AB$238,H$1,0))</f>
        <v>0</v>
      </c>
      <c r="I549" s="1298">
        <f>IF(ISERROR(VLOOKUP($A549,Transport!$A$4:$AB$238,I$1,0)),"",VLOOKUP($A549,Transport!$A$4:$AB$238,I$1,0))</f>
        <v>0</v>
      </c>
      <c r="J549" s="1298">
        <f>IF(ISERROR(VLOOKUP($A549,Transport!$A$4:$AB$238,J$1,0)),"",VLOOKUP($A549,Transport!$A$4:$AB$238,J$1,0))</f>
        <v>0</v>
      </c>
      <c r="K549" s="1298">
        <f>IF(ISERROR(VLOOKUP($A549,Transport!$A$4:$AB$238,K$1,0)),"",VLOOKUP($A549,Transport!$A$4:$AB$238,K$1,0))</f>
        <v>0</v>
      </c>
      <c r="L549" s="1298">
        <f>IF(ISERROR(VLOOKUP($A549,Transport!$A$4:$AB$238,L$1,0)),"",VLOOKUP($A549,Transport!$A$4:$AB$238,L$1,0))</f>
        <v>0</v>
      </c>
      <c r="M549" s="1298">
        <f>IF(ISERROR(VLOOKUP($A549,Transport!$A$4:$AB$238,M$1,0)),"",VLOOKUP($A549,Transport!$A$4:$AB$238,M$1,0))</f>
        <v>0</v>
      </c>
      <c r="N549" s="1298">
        <f>IF(ISERROR(VLOOKUP($A549,Transport!$A$4:$AB$238,N$1,0)),"",VLOOKUP($A549,Transport!$A$4:$AB$238,N$1,0))</f>
        <v>0</v>
      </c>
      <c r="O549" s="1298">
        <f>IF(ISERROR(VLOOKUP($A549,Transport!$A$4:$AB$238,O$1,0)),"",VLOOKUP($A549,Transport!$A$4:$AB$238,O$1,0))</f>
        <v>0</v>
      </c>
      <c r="P549" s="1298">
        <f>IF(ISERROR(VLOOKUP($A549,Transport!$A$4:$AB$238,P$1,0)),"",VLOOKUP($A549,Transport!$A$4:$AB$238,P$1,0))</f>
        <v>0</v>
      </c>
      <c r="Q549" s="1298">
        <f>IF(ISERROR(VLOOKUP($A549,Transport!$A$4:$AB$238,Q$1,0)),"",VLOOKUP($A549,Transport!$A$4:$AB$238,Q$1,0))</f>
        <v>0</v>
      </c>
    </row>
    <row r="550" spans="1:17">
      <c r="A550" s="1264" t="s">
        <v>511</v>
      </c>
      <c r="B550" s="1290" t="s">
        <v>1080</v>
      </c>
      <c r="C550" s="1421" t="str">
        <f>IF(ISERROR(VLOOKUP($A550,Transport!$A$4:$AA$238,C$1,0)),"",VLOOKUP($A550,Transport!$A$4:$AA$238,C$1,0))</f>
        <v>ktoe</v>
      </c>
      <c r="D550" s="1298" t="str">
        <f>IF(ISERROR(VLOOKUP($A550,Transport!$A$4:$AB$238,D$1,0)),"",VLOOKUP($A550,Transport!$A$4:$AB$238,D$1,0))</f>
        <v/>
      </c>
      <c r="E550" s="1298">
        <f>IF(ISERROR(VLOOKUP($A550,Transport!$A$4:$AB$238,E$1,0)),"",VLOOKUP($A550,Transport!$A$4:$AB$238,E$1,0))</f>
        <v>0</v>
      </c>
      <c r="F550" s="1298">
        <f>IF(ISERROR(VLOOKUP($A550,Transport!$A$4:$AB$238,F$1,0)),"",VLOOKUP($A550,Transport!$A$4:$AB$238,F$1,0))</f>
        <v>0</v>
      </c>
      <c r="G550" s="1298">
        <f>IF(ISERROR(VLOOKUP($A550,Transport!$A$4:$AB$238,G$1,0)),"",VLOOKUP($A550,Transport!$A$4:$AB$238,G$1,0))</f>
        <v>0</v>
      </c>
      <c r="H550" s="1298">
        <f>IF(ISERROR(VLOOKUP($A550,Transport!$A$4:$AB$238,H$1,0)),"",VLOOKUP($A550,Transport!$A$4:$AB$238,H$1,0))</f>
        <v>0</v>
      </c>
      <c r="I550" s="1298">
        <f>IF(ISERROR(VLOOKUP($A550,Transport!$A$4:$AB$238,I$1,0)),"",VLOOKUP($A550,Transport!$A$4:$AB$238,I$1,0))</f>
        <v>0</v>
      </c>
      <c r="J550" s="1298">
        <f>IF(ISERROR(VLOOKUP($A550,Transport!$A$4:$AB$238,J$1,0)),"",VLOOKUP($A550,Transport!$A$4:$AB$238,J$1,0))</f>
        <v>0</v>
      </c>
      <c r="K550" s="1298">
        <f>IF(ISERROR(VLOOKUP($A550,Transport!$A$4:$AB$238,K$1,0)),"",VLOOKUP($A550,Transport!$A$4:$AB$238,K$1,0))</f>
        <v>0</v>
      </c>
      <c r="L550" s="1298">
        <f>IF(ISERROR(VLOOKUP($A550,Transport!$A$4:$AB$238,L$1,0)),"",VLOOKUP($A550,Transport!$A$4:$AB$238,L$1,0))</f>
        <v>0</v>
      </c>
      <c r="M550" s="1298">
        <f>IF(ISERROR(VLOOKUP($A550,Transport!$A$4:$AB$238,M$1,0)),"",VLOOKUP($A550,Transport!$A$4:$AB$238,M$1,0))</f>
        <v>0</v>
      </c>
      <c r="N550" s="1298">
        <f>IF(ISERROR(VLOOKUP($A550,Transport!$A$4:$AB$238,N$1,0)),"",VLOOKUP($A550,Transport!$A$4:$AB$238,N$1,0))</f>
        <v>0</v>
      </c>
      <c r="O550" s="1298">
        <f>IF(ISERROR(VLOOKUP($A550,Transport!$A$4:$AB$238,O$1,0)),"",VLOOKUP($A550,Transport!$A$4:$AB$238,O$1,0))</f>
        <v>0</v>
      </c>
      <c r="P550" s="1298">
        <f>IF(ISERROR(VLOOKUP($A550,Transport!$A$4:$AB$238,P$1,0)),"",VLOOKUP($A550,Transport!$A$4:$AB$238,P$1,0))</f>
        <v>0</v>
      </c>
      <c r="Q550" s="1298">
        <f>IF(ISERROR(VLOOKUP($A550,Transport!$A$4:$AB$238,Q$1,0)),"",VLOOKUP($A550,Transport!$A$4:$AB$238,Q$1,0))</f>
        <v>0</v>
      </c>
    </row>
    <row r="551" spans="1:17">
      <c r="A551" s="30" t="s">
        <v>520</v>
      </c>
      <c r="B551" s="1290" t="s">
        <v>1080</v>
      </c>
      <c r="C551" s="1421" t="str">
        <f>IF(ISERROR(VLOOKUP($A551,Transport!$A$4:$AA$238,C$1,0)),"",VLOOKUP($A551,Transport!$A$4:$AA$238,C$1,0))</f>
        <v>ktoe</v>
      </c>
      <c r="D551" s="1298" t="str">
        <f>IF(ISERROR(VLOOKUP($A551,Transport!$A$4:$AB$238,D$1,0)),"",VLOOKUP($A551,Transport!$A$4:$AB$238,D$1,0))</f>
        <v/>
      </c>
      <c r="E551" s="1298">
        <f>IF(ISERROR(VLOOKUP($A551,Transport!$A$4:$AB$238,E$1,0)),"",VLOOKUP($A551,Transport!$A$4:$AB$238,E$1,0))</f>
        <v>0</v>
      </c>
      <c r="F551" s="1298">
        <f>IF(ISERROR(VLOOKUP($A551,Transport!$A$4:$AB$238,F$1,0)),"",VLOOKUP($A551,Transport!$A$4:$AB$238,F$1,0))</f>
        <v>0</v>
      </c>
      <c r="G551" s="1298">
        <f>IF(ISERROR(VLOOKUP($A551,Transport!$A$4:$AB$238,G$1,0)),"",VLOOKUP($A551,Transport!$A$4:$AB$238,G$1,0))</f>
        <v>0</v>
      </c>
      <c r="H551" s="1298">
        <f>IF(ISERROR(VLOOKUP($A551,Transport!$A$4:$AB$238,H$1,0)),"",VLOOKUP($A551,Transport!$A$4:$AB$238,H$1,0))</f>
        <v>0</v>
      </c>
      <c r="I551" s="1298">
        <f>IF(ISERROR(VLOOKUP($A551,Transport!$A$4:$AB$238,I$1,0)),"",VLOOKUP($A551,Transport!$A$4:$AB$238,I$1,0))</f>
        <v>0</v>
      </c>
      <c r="J551" s="1298">
        <f>IF(ISERROR(VLOOKUP($A551,Transport!$A$4:$AB$238,J$1,0)),"",VLOOKUP($A551,Transport!$A$4:$AB$238,J$1,0))</f>
        <v>0</v>
      </c>
      <c r="K551" s="1298">
        <f>IF(ISERROR(VLOOKUP($A551,Transport!$A$4:$AB$238,K$1,0)),"",VLOOKUP($A551,Transport!$A$4:$AB$238,K$1,0))</f>
        <v>0</v>
      </c>
      <c r="L551" s="1298">
        <f>IF(ISERROR(VLOOKUP($A551,Transport!$A$4:$AB$238,L$1,0)),"",VLOOKUP($A551,Transport!$A$4:$AB$238,L$1,0))</f>
        <v>0</v>
      </c>
      <c r="M551" s="1298">
        <f>IF(ISERROR(VLOOKUP($A551,Transport!$A$4:$AB$238,M$1,0)),"",VLOOKUP($A551,Transport!$A$4:$AB$238,M$1,0))</f>
        <v>0</v>
      </c>
      <c r="N551" s="1298">
        <f>IF(ISERROR(VLOOKUP($A551,Transport!$A$4:$AB$238,N$1,0)),"",VLOOKUP($A551,Transport!$A$4:$AB$238,N$1,0))</f>
        <v>0</v>
      </c>
      <c r="O551" s="1298">
        <f>IF(ISERROR(VLOOKUP($A551,Transport!$A$4:$AB$238,O$1,0)),"",VLOOKUP($A551,Transport!$A$4:$AB$238,O$1,0))</f>
        <v>0</v>
      </c>
      <c r="P551" s="1298">
        <f>IF(ISERROR(VLOOKUP($A551,Transport!$A$4:$AB$238,P$1,0)),"",VLOOKUP($A551,Transport!$A$4:$AB$238,P$1,0))</f>
        <v>0</v>
      </c>
      <c r="Q551" s="1298">
        <f>IF(ISERROR(VLOOKUP($A551,Transport!$A$4:$AB$238,Q$1,0)),"",VLOOKUP($A551,Transport!$A$4:$AB$238,Q$1,0))</f>
        <v>0</v>
      </c>
    </row>
    <row r="552" spans="1:17">
      <c r="A552" s="2" t="s">
        <v>1047</v>
      </c>
      <c r="B552" s="1290" t="s">
        <v>1080</v>
      </c>
      <c r="C552" s="1421" t="str">
        <f>IF(ISERROR(VLOOKUP($A552,Transport!$A$4:$AA$238,C$1,0)),"",VLOOKUP($A552,Transport!$A$4:$AA$238,C$1,0))</f>
        <v>ktoe</v>
      </c>
      <c r="D552" s="1298" t="str">
        <f>IF(ISERROR(VLOOKUP($A552,Transport!$A$4:$AB$238,D$1,0)),"",VLOOKUP($A552,Transport!$A$4:$AB$238,D$1,0))</f>
        <v/>
      </c>
      <c r="E552" s="1298">
        <f>IF(ISERROR(VLOOKUP($A552,Transport!$A$4:$AB$238,E$1,0)),"",VLOOKUP($A552,Transport!$A$4:$AB$238,E$1,0))</f>
        <v>0</v>
      </c>
      <c r="F552" s="1298">
        <f>IF(ISERROR(VLOOKUP($A552,Transport!$A$4:$AB$238,F$1,0)),"",VLOOKUP($A552,Transport!$A$4:$AB$238,F$1,0))</f>
        <v>0</v>
      </c>
      <c r="G552" s="1298">
        <f>IF(ISERROR(VLOOKUP($A552,Transport!$A$4:$AB$238,G$1,0)),"",VLOOKUP($A552,Transport!$A$4:$AB$238,G$1,0))</f>
        <v>0</v>
      </c>
      <c r="H552" s="1298">
        <f>IF(ISERROR(VLOOKUP($A552,Transport!$A$4:$AB$238,H$1,0)),"",VLOOKUP($A552,Transport!$A$4:$AB$238,H$1,0))</f>
        <v>0</v>
      </c>
      <c r="I552" s="1298">
        <f>IF(ISERROR(VLOOKUP($A552,Transport!$A$4:$AB$238,I$1,0)),"",VLOOKUP($A552,Transport!$A$4:$AB$238,I$1,0))</f>
        <v>0</v>
      </c>
      <c r="J552" s="1298">
        <f>IF(ISERROR(VLOOKUP($A552,Transport!$A$4:$AB$238,J$1,0)),"",VLOOKUP($A552,Transport!$A$4:$AB$238,J$1,0))</f>
        <v>0</v>
      </c>
      <c r="K552" s="1298">
        <f>IF(ISERROR(VLOOKUP($A552,Transport!$A$4:$AB$238,K$1,0)),"",VLOOKUP($A552,Transport!$A$4:$AB$238,K$1,0))</f>
        <v>0</v>
      </c>
      <c r="L552" s="1298">
        <f>IF(ISERROR(VLOOKUP($A552,Transport!$A$4:$AB$238,L$1,0)),"",VLOOKUP($A552,Transport!$A$4:$AB$238,L$1,0))</f>
        <v>0</v>
      </c>
      <c r="M552" s="1298">
        <f>IF(ISERROR(VLOOKUP($A552,Transport!$A$4:$AB$238,M$1,0)),"",VLOOKUP($A552,Transport!$A$4:$AB$238,M$1,0))</f>
        <v>0</v>
      </c>
      <c r="N552" s="1298">
        <f>IF(ISERROR(VLOOKUP($A552,Transport!$A$4:$AB$238,N$1,0)),"",VLOOKUP($A552,Transport!$A$4:$AB$238,N$1,0))</f>
        <v>0</v>
      </c>
      <c r="O552" s="1298">
        <f>IF(ISERROR(VLOOKUP($A552,Transport!$A$4:$AB$238,O$1,0)),"",VLOOKUP($A552,Transport!$A$4:$AB$238,O$1,0))</f>
        <v>0</v>
      </c>
      <c r="P552" s="1298">
        <f>IF(ISERROR(VLOOKUP($A552,Transport!$A$4:$AB$238,P$1,0)),"",VLOOKUP($A552,Transport!$A$4:$AB$238,P$1,0))</f>
        <v>0</v>
      </c>
      <c r="Q552" s="1298">
        <f>IF(ISERROR(VLOOKUP($A552,Transport!$A$4:$AB$238,Q$1,0)),"",VLOOKUP($A552,Transport!$A$4:$AB$238,Q$1,0))</f>
        <v>0</v>
      </c>
    </row>
    <row r="553" spans="1:17">
      <c r="A553" s="11" t="s">
        <v>1048</v>
      </c>
      <c r="B553" s="1290" t="s">
        <v>1080</v>
      </c>
      <c r="C553" s="1421" t="str">
        <f>IF(ISERROR(VLOOKUP($A553,Transport!$A$4:$AA$238,C$1,0)),"",VLOOKUP($A553,Transport!$A$4:$AA$238,C$1,0))</f>
        <v>ktoe</v>
      </c>
      <c r="D553" s="1298" t="str">
        <f>IF(ISERROR(VLOOKUP($A553,Transport!$A$4:$AB$238,D$1,0)),"",VLOOKUP($A553,Transport!$A$4:$AB$238,D$1,0))</f>
        <v/>
      </c>
      <c r="E553" s="1298">
        <f>IF(ISERROR(VLOOKUP($A553,Transport!$A$4:$AB$238,E$1,0)),"",VLOOKUP($A553,Transport!$A$4:$AB$238,E$1,0))</f>
        <v>0</v>
      </c>
      <c r="F553" s="1298">
        <f>IF(ISERROR(VLOOKUP($A553,Transport!$A$4:$AB$238,F$1,0)),"",VLOOKUP($A553,Transport!$A$4:$AB$238,F$1,0))</f>
        <v>0</v>
      </c>
      <c r="G553" s="1298">
        <f>IF(ISERROR(VLOOKUP($A553,Transport!$A$4:$AB$238,G$1,0)),"",VLOOKUP($A553,Transport!$A$4:$AB$238,G$1,0))</f>
        <v>0</v>
      </c>
      <c r="H553" s="1298">
        <f>IF(ISERROR(VLOOKUP($A553,Transport!$A$4:$AB$238,H$1,0)),"",VLOOKUP($A553,Transport!$A$4:$AB$238,H$1,0))</f>
        <v>0</v>
      </c>
      <c r="I553" s="1298">
        <f>IF(ISERROR(VLOOKUP($A553,Transport!$A$4:$AB$238,I$1,0)),"",VLOOKUP($A553,Transport!$A$4:$AB$238,I$1,0))</f>
        <v>0</v>
      </c>
      <c r="J553" s="1298">
        <f>IF(ISERROR(VLOOKUP($A553,Transport!$A$4:$AB$238,J$1,0)),"",VLOOKUP($A553,Transport!$A$4:$AB$238,J$1,0))</f>
        <v>0</v>
      </c>
      <c r="K553" s="1298">
        <f>IF(ISERROR(VLOOKUP($A553,Transport!$A$4:$AB$238,K$1,0)),"",VLOOKUP($A553,Transport!$A$4:$AB$238,K$1,0))</f>
        <v>0</v>
      </c>
      <c r="L553" s="1298">
        <f>IF(ISERROR(VLOOKUP($A553,Transport!$A$4:$AB$238,L$1,0)),"",VLOOKUP($A553,Transport!$A$4:$AB$238,L$1,0))</f>
        <v>0</v>
      </c>
      <c r="M553" s="1298">
        <f>IF(ISERROR(VLOOKUP($A553,Transport!$A$4:$AB$238,M$1,0)),"",VLOOKUP($A553,Transport!$A$4:$AB$238,M$1,0))</f>
        <v>0</v>
      </c>
      <c r="N553" s="1298">
        <f>IF(ISERROR(VLOOKUP($A553,Transport!$A$4:$AB$238,N$1,0)),"",VLOOKUP($A553,Transport!$A$4:$AB$238,N$1,0))</f>
        <v>0</v>
      </c>
      <c r="O553" s="1298">
        <f>IF(ISERROR(VLOOKUP($A553,Transport!$A$4:$AB$238,O$1,0)),"",VLOOKUP($A553,Transport!$A$4:$AB$238,O$1,0))</f>
        <v>0</v>
      </c>
      <c r="P553" s="1298">
        <f>IF(ISERROR(VLOOKUP($A553,Transport!$A$4:$AB$238,P$1,0)),"",VLOOKUP($A553,Transport!$A$4:$AB$238,P$1,0))</f>
        <v>0</v>
      </c>
      <c r="Q553" s="1298">
        <f>IF(ISERROR(VLOOKUP($A553,Transport!$A$4:$AB$238,Q$1,0)),"",VLOOKUP($A553,Transport!$A$4:$AB$238,Q$1,0))</f>
        <v>0</v>
      </c>
    </row>
    <row r="554" spans="1:17">
      <c r="A554" s="1264" t="s">
        <v>1049</v>
      </c>
      <c r="B554" s="1290" t="s">
        <v>1080</v>
      </c>
      <c r="C554" s="1421" t="str">
        <f>IF(ISERROR(VLOOKUP($A554,Transport!$A$4:$AA$238,C$1,0)),"",VLOOKUP($A554,Transport!$A$4:$AA$238,C$1,0))</f>
        <v>ktoe</v>
      </c>
      <c r="D554" s="1298" t="str">
        <f>IF(ISERROR(VLOOKUP($A554,Transport!$A$4:$AB$238,D$1,0)),"",VLOOKUP($A554,Transport!$A$4:$AB$238,D$1,0))</f>
        <v/>
      </c>
      <c r="E554" s="1298">
        <f>IF(ISERROR(VLOOKUP($A554,Transport!$A$4:$AB$238,E$1,0)),"",VLOOKUP($A554,Transport!$A$4:$AB$238,E$1,0))</f>
        <v>0</v>
      </c>
      <c r="F554" s="1298">
        <f>IF(ISERROR(VLOOKUP($A554,Transport!$A$4:$AB$238,F$1,0)),"",VLOOKUP($A554,Transport!$A$4:$AB$238,F$1,0))</f>
        <v>0</v>
      </c>
      <c r="G554" s="1298">
        <f>IF(ISERROR(VLOOKUP($A554,Transport!$A$4:$AB$238,G$1,0)),"",VLOOKUP($A554,Transport!$A$4:$AB$238,G$1,0))</f>
        <v>0</v>
      </c>
      <c r="H554" s="1298">
        <f>IF(ISERROR(VLOOKUP($A554,Transport!$A$4:$AB$238,H$1,0)),"",VLOOKUP($A554,Transport!$A$4:$AB$238,H$1,0))</f>
        <v>0</v>
      </c>
      <c r="I554" s="1298">
        <f>IF(ISERROR(VLOOKUP($A554,Transport!$A$4:$AB$238,I$1,0)),"",VLOOKUP($A554,Transport!$A$4:$AB$238,I$1,0))</f>
        <v>0</v>
      </c>
      <c r="J554" s="1298">
        <f>IF(ISERROR(VLOOKUP($A554,Transport!$A$4:$AB$238,J$1,0)),"",VLOOKUP($A554,Transport!$A$4:$AB$238,J$1,0))</f>
        <v>0</v>
      </c>
      <c r="K554" s="1298">
        <f>IF(ISERROR(VLOOKUP($A554,Transport!$A$4:$AB$238,K$1,0)),"",VLOOKUP($A554,Transport!$A$4:$AB$238,K$1,0))</f>
        <v>0</v>
      </c>
      <c r="L554" s="1298">
        <f>IF(ISERROR(VLOOKUP($A554,Transport!$A$4:$AB$238,L$1,0)),"",VLOOKUP($A554,Transport!$A$4:$AB$238,L$1,0))</f>
        <v>0</v>
      </c>
      <c r="M554" s="1298">
        <f>IF(ISERROR(VLOOKUP($A554,Transport!$A$4:$AB$238,M$1,0)),"",VLOOKUP($A554,Transport!$A$4:$AB$238,M$1,0))</f>
        <v>0</v>
      </c>
      <c r="N554" s="1298">
        <f>IF(ISERROR(VLOOKUP($A554,Transport!$A$4:$AB$238,N$1,0)),"",VLOOKUP($A554,Transport!$A$4:$AB$238,N$1,0))</f>
        <v>0</v>
      </c>
      <c r="O554" s="1298">
        <f>IF(ISERROR(VLOOKUP($A554,Transport!$A$4:$AB$238,O$1,0)),"",VLOOKUP($A554,Transport!$A$4:$AB$238,O$1,0))</f>
        <v>0</v>
      </c>
      <c r="P554" s="1298">
        <f>IF(ISERROR(VLOOKUP($A554,Transport!$A$4:$AB$238,P$1,0)),"",VLOOKUP($A554,Transport!$A$4:$AB$238,P$1,0))</f>
        <v>0</v>
      </c>
      <c r="Q554" s="1298">
        <f>IF(ISERROR(VLOOKUP($A554,Transport!$A$4:$AB$238,Q$1,0)),"",VLOOKUP($A554,Transport!$A$4:$AB$238,Q$1,0))</f>
        <v>0</v>
      </c>
    </row>
    <row r="555" spans="1:17">
      <c r="A555" s="30" t="s">
        <v>2273</v>
      </c>
      <c r="B555" s="1290" t="s">
        <v>1080</v>
      </c>
      <c r="C555" s="1421" t="str">
        <f>IF(ISERROR(VLOOKUP($A555,Transport!$A$4:$AA$238,C$1,0)),"",VLOOKUP($A555,Transport!$A$4:$AA$238,C$1,0))</f>
        <v>ktoe</v>
      </c>
      <c r="D555" s="1298" t="str">
        <f>IF(ISERROR(VLOOKUP($A555,Transport!$A$4:$AB$238,D$1,0)),"",VLOOKUP($A555,Transport!$A$4:$AB$238,D$1,0))</f>
        <v/>
      </c>
      <c r="E555" s="1298">
        <f>IF(ISERROR(VLOOKUP($A555,Transport!$A$4:$AB$238,E$1,0)),"",VLOOKUP($A555,Transport!$A$4:$AB$238,E$1,0))</f>
        <v>0</v>
      </c>
      <c r="F555" s="1298">
        <f>IF(ISERROR(VLOOKUP($A555,Transport!$A$4:$AB$238,F$1,0)),"",VLOOKUP($A555,Transport!$A$4:$AB$238,F$1,0))</f>
        <v>0</v>
      </c>
      <c r="G555" s="1298">
        <f>IF(ISERROR(VLOOKUP($A555,Transport!$A$4:$AB$238,G$1,0)),"",VLOOKUP($A555,Transport!$A$4:$AB$238,G$1,0))</f>
        <v>0</v>
      </c>
      <c r="H555" s="1298">
        <f>IF(ISERROR(VLOOKUP($A555,Transport!$A$4:$AB$238,H$1,0)),"",VLOOKUP($A555,Transport!$A$4:$AB$238,H$1,0))</f>
        <v>0</v>
      </c>
      <c r="I555" s="1298">
        <f>IF(ISERROR(VLOOKUP($A555,Transport!$A$4:$AB$238,I$1,0)),"",VLOOKUP($A555,Transport!$A$4:$AB$238,I$1,0))</f>
        <v>0</v>
      </c>
      <c r="J555" s="1298">
        <f>IF(ISERROR(VLOOKUP($A555,Transport!$A$4:$AB$238,J$1,0)),"",VLOOKUP($A555,Transport!$A$4:$AB$238,J$1,0))</f>
        <v>0</v>
      </c>
      <c r="K555" s="1298">
        <f>IF(ISERROR(VLOOKUP($A555,Transport!$A$4:$AB$238,K$1,0)),"",VLOOKUP($A555,Transport!$A$4:$AB$238,K$1,0))</f>
        <v>0</v>
      </c>
      <c r="L555" s="1298">
        <f>IF(ISERROR(VLOOKUP($A555,Transport!$A$4:$AB$238,L$1,0)),"",VLOOKUP($A555,Transport!$A$4:$AB$238,L$1,0))</f>
        <v>0</v>
      </c>
      <c r="M555" s="1298">
        <f>IF(ISERROR(VLOOKUP($A555,Transport!$A$4:$AB$238,M$1,0)),"",VLOOKUP($A555,Transport!$A$4:$AB$238,M$1,0))</f>
        <v>0</v>
      </c>
      <c r="N555" s="1298">
        <f>IF(ISERROR(VLOOKUP($A555,Transport!$A$4:$AB$238,N$1,0)),"",VLOOKUP($A555,Transport!$A$4:$AB$238,N$1,0))</f>
        <v>0</v>
      </c>
      <c r="O555" s="1298">
        <f>IF(ISERROR(VLOOKUP($A555,Transport!$A$4:$AB$238,O$1,0)),"",VLOOKUP($A555,Transport!$A$4:$AB$238,O$1,0))</f>
        <v>0</v>
      </c>
      <c r="P555" s="1298">
        <f>IF(ISERROR(VLOOKUP($A555,Transport!$A$4:$AB$238,P$1,0)),"",VLOOKUP($A555,Transport!$A$4:$AB$238,P$1,0))</f>
        <v>0</v>
      </c>
      <c r="Q555" s="1298">
        <f>IF(ISERROR(VLOOKUP($A555,Transport!$A$4:$AB$238,Q$1,0)),"",VLOOKUP($A555,Transport!$A$4:$AB$238,Q$1,0))</f>
        <v>0</v>
      </c>
    </row>
    <row r="556" spans="1:17">
      <c r="A556" s="30" t="s">
        <v>2274</v>
      </c>
      <c r="B556" s="1290" t="s">
        <v>1080</v>
      </c>
      <c r="C556" s="1421" t="str">
        <f>IF(ISERROR(VLOOKUP($A556,Transport!$A$4:$AA$238,C$1,0)),"",VLOOKUP($A556,Transport!$A$4:$AA$238,C$1,0))</f>
        <v>ktoe</v>
      </c>
      <c r="D556" s="1298" t="str">
        <f>IF(ISERROR(VLOOKUP($A556,Transport!$A$4:$AB$238,D$1,0)),"",VLOOKUP($A556,Transport!$A$4:$AB$238,D$1,0))</f>
        <v/>
      </c>
      <c r="E556" s="1298">
        <f>IF(ISERROR(VLOOKUP($A556,Transport!$A$4:$AB$238,E$1,0)),"",VLOOKUP($A556,Transport!$A$4:$AB$238,E$1,0))</f>
        <v>0</v>
      </c>
      <c r="F556" s="1298">
        <f>IF(ISERROR(VLOOKUP($A556,Transport!$A$4:$AB$238,F$1,0)),"",VLOOKUP($A556,Transport!$A$4:$AB$238,F$1,0))</f>
        <v>0</v>
      </c>
      <c r="G556" s="1298">
        <f>IF(ISERROR(VLOOKUP($A556,Transport!$A$4:$AB$238,G$1,0)),"",VLOOKUP($A556,Transport!$A$4:$AB$238,G$1,0))</f>
        <v>0</v>
      </c>
      <c r="H556" s="1298">
        <f>IF(ISERROR(VLOOKUP($A556,Transport!$A$4:$AB$238,H$1,0)),"",VLOOKUP($A556,Transport!$A$4:$AB$238,H$1,0))</f>
        <v>0</v>
      </c>
      <c r="I556" s="1298">
        <f>IF(ISERROR(VLOOKUP($A556,Transport!$A$4:$AB$238,I$1,0)),"",VLOOKUP($A556,Transport!$A$4:$AB$238,I$1,0))</f>
        <v>0</v>
      </c>
      <c r="J556" s="1298">
        <f>IF(ISERROR(VLOOKUP($A556,Transport!$A$4:$AB$238,J$1,0)),"",VLOOKUP($A556,Transport!$A$4:$AB$238,J$1,0))</f>
        <v>0</v>
      </c>
      <c r="K556" s="1298">
        <f>IF(ISERROR(VLOOKUP($A556,Transport!$A$4:$AB$238,K$1,0)),"",VLOOKUP($A556,Transport!$A$4:$AB$238,K$1,0))</f>
        <v>0</v>
      </c>
      <c r="L556" s="1298">
        <f>IF(ISERROR(VLOOKUP($A556,Transport!$A$4:$AB$238,L$1,0)),"",VLOOKUP($A556,Transport!$A$4:$AB$238,L$1,0))</f>
        <v>0</v>
      </c>
      <c r="M556" s="1298">
        <f>IF(ISERROR(VLOOKUP($A556,Transport!$A$4:$AB$238,M$1,0)),"",VLOOKUP($A556,Transport!$A$4:$AB$238,M$1,0))</f>
        <v>0</v>
      </c>
      <c r="N556" s="1298">
        <f>IF(ISERROR(VLOOKUP($A556,Transport!$A$4:$AB$238,N$1,0)),"",VLOOKUP($A556,Transport!$A$4:$AB$238,N$1,0))</f>
        <v>0</v>
      </c>
      <c r="O556" s="1298">
        <f>IF(ISERROR(VLOOKUP($A556,Transport!$A$4:$AB$238,O$1,0)),"",VLOOKUP($A556,Transport!$A$4:$AB$238,O$1,0))</f>
        <v>0</v>
      </c>
      <c r="P556" s="1298">
        <f>IF(ISERROR(VLOOKUP($A556,Transport!$A$4:$AB$238,P$1,0)),"",VLOOKUP($A556,Transport!$A$4:$AB$238,P$1,0))</f>
        <v>0</v>
      </c>
      <c r="Q556" s="1298">
        <f>IF(ISERROR(VLOOKUP($A556,Transport!$A$4:$AB$238,Q$1,0)),"",VLOOKUP($A556,Transport!$A$4:$AB$238,Q$1,0))</f>
        <v>0</v>
      </c>
    </row>
    <row r="557" spans="1:17">
      <c r="A557" s="30" t="s">
        <v>2275</v>
      </c>
      <c r="B557" s="1290" t="s">
        <v>1080</v>
      </c>
      <c r="C557" s="1421" t="str">
        <f>IF(ISERROR(VLOOKUP($A557,Transport!$A$4:$AA$238,C$1,0)),"",VLOOKUP($A557,Transport!$A$4:$AA$238,C$1,0))</f>
        <v>ktoe</v>
      </c>
      <c r="D557" s="1298" t="str">
        <f>IF(ISERROR(VLOOKUP($A557,Transport!$A$4:$AB$238,D$1,0)),"",VLOOKUP($A557,Transport!$A$4:$AB$238,D$1,0))</f>
        <v/>
      </c>
      <c r="E557" s="1298">
        <f>IF(ISERROR(VLOOKUP($A557,Transport!$A$4:$AB$238,E$1,0)),"",VLOOKUP($A557,Transport!$A$4:$AB$238,E$1,0))</f>
        <v>0</v>
      </c>
      <c r="F557" s="1298">
        <f>IF(ISERROR(VLOOKUP($A557,Transport!$A$4:$AB$238,F$1,0)),"",VLOOKUP($A557,Transport!$A$4:$AB$238,F$1,0))</f>
        <v>0</v>
      </c>
      <c r="G557" s="1298">
        <f>IF(ISERROR(VLOOKUP($A557,Transport!$A$4:$AB$238,G$1,0)),"",VLOOKUP($A557,Transport!$A$4:$AB$238,G$1,0))</f>
        <v>0</v>
      </c>
      <c r="H557" s="1298">
        <f>IF(ISERROR(VLOOKUP($A557,Transport!$A$4:$AB$238,H$1,0)),"",VLOOKUP($A557,Transport!$A$4:$AB$238,H$1,0))</f>
        <v>0</v>
      </c>
      <c r="I557" s="1298">
        <f>IF(ISERROR(VLOOKUP($A557,Transport!$A$4:$AB$238,I$1,0)),"",VLOOKUP($A557,Transport!$A$4:$AB$238,I$1,0))</f>
        <v>0</v>
      </c>
      <c r="J557" s="1298">
        <f>IF(ISERROR(VLOOKUP($A557,Transport!$A$4:$AB$238,J$1,0)),"",VLOOKUP($A557,Transport!$A$4:$AB$238,J$1,0))</f>
        <v>0</v>
      </c>
      <c r="K557" s="1298">
        <f>IF(ISERROR(VLOOKUP($A557,Transport!$A$4:$AB$238,K$1,0)),"",VLOOKUP($A557,Transport!$A$4:$AB$238,K$1,0))</f>
        <v>0</v>
      </c>
      <c r="L557" s="1298">
        <f>IF(ISERROR(VLOOKUP($A557,Transport!$A$4:$AB$238,L$1,0)),"",VLOOKUP($A557,Transport!$A$4:$AB$238,L$1,0))</f>
        <v>0</v>
      </c>
      <c r="M557" s="1298">
        <f>IF(ISERROR(VLOOKUP($A557,Transport!$A$4:$AB$238,M$1,0)),"",VLOOKUP($A557,Transport!$A$4:$AB$238,M$1,0))</f>
        <v>0</v>
      </c>
      <c r="N557" s="1298">
        <f>IF(ISERROR(VLOOKUP($A557,Transport!$A$4:$AB$238,N$1,0)),"",VLOOKUP($A557,Transport!$A$4:$AB$238,N$1,0))</f>
        <v>0</v>
      </c>
      <c r="O557" s="1298">
        <f>IF(ISERROR(VLOOKUP($A557,Transport!$A$4:$AB$238,O$1,0)),"",VLOOKUP($A557,Transport!$A$4:$AB$238,O$1,0))</f>
        <v>0</v>
      </c>
      <c r="P557" s="1298">
        <f>IF(ISERROR(VLOOKUP($A557,Transport!$A$4:$AB$238,P$1,0)),"",VLOOKUP($A557,Transport!$A$4:$AB$238,P$1,0))</f>
        <v>0</v>
      </c>
      <c r="Q557" s="1298">
        <f>IF(ISERROR(VLOOKUP($A557,Transport!$A$4:$AB$238,Q$1,0)),"",VLOOKUP($A557,Transport!$A$4:$AB$238,Q$1,0))</f>
        <v>0</v>
      </c>
    </row>
    <row r="558" spans="1:17">
      <c r="A558" s="2" t="s">
        <v>740</v>
      </c>
      <c r="B558" s="1290" t="s">
        <v>1080</v>
      </c>
      <c r="C558" s="1421" t="str">
        <f>IF(ISERROR(VLOOKUP($A558,Transport!$A$4:$AA$238,C$1,0)),"",VLOOKUP($A558,Transport!$A$4:$AA$238,C$1,0))</f>
        <v>ktoe</v>
      </c>
      <c r="D558" s="1298" t="str">
        <f>IF(ISERROR(VLOOKUP($A558,Transport!$A$4:$AB$238,D$1,0)),"",VLOOKUP($A558,Transport!$A$4:$AB$238,D$1,0))</f>
        <v/>
      </c>
      <c r="E558" s="1298">
        <f>IF(ISERROR(VLOOKUP($A558,Transport!$A$4:$AB$238,E$1,0)),"",VLOOKUP($A558,Transport!$A$4:$AB$238,E$1,0))</f>
        <v>0</v>
      </c>
      <c r="F558" s="1298">
        <f>IF(ISERROR(VLOOKUP($A558,Transport!$A$4:$AB$238,F$1,0)),"",VLOOKUP($A558,Transport!$A$4:$AB$238,F$1,0))</f>
        <v>0</v>
      </c>
      <c r="G558" s="1298">
        <f>IF(ISERROR(VLOOKUP($A558,Transport!$A$4:$AB$238,G$1,0)),"",VLOOKUP($A558,Transport!$A$4:$AB$238,G$1,0))</f>
        <v>0</v>
      </c>
      <c r="H558" s="1298">
        <f>IF(ISERROR(VLOOKUP($A558,Transport!$A$4:$AB$238,H$1,0)),"",VLOOKUP($A558,Transport!$A$4:$AB$238,H$1,0))</f>
        <v>0</v>
      </c>
      <c r="I558" s="1298">
        <f>IF(ISERROR(VLOOKUP($A558,Transport!$A$4:$AB$238,I$1,0)),"",VLOOKUP($A558,Transport!$A$4:$AB$238,I$1,0))</f>
        <v>0</v>
      </c>
      <c r="J558" s="1298">
        <f>IF(ISERROR(VLOOKUP($A558,Transport!$A$4:$AB$238,J$1,0)),"",VLOOKUP($A558,Transport!$A$4:$AB$238,J$1,0))</f>
        <v>0</v>
      </c>
      <c r="K558" s="1298">
        <f>IF(ISERROR(VLOOKUP($A558,Transport!$A$4:$AB$238,K$1,0)),"",VLOOKUP($A558,Transport!$A$4:$AB$238,K$1,0))</f>
        <v>0</v>
      </c>
      <c r="L558" s="1298">
        <f>IF(ISERROR(VLOOKUP($A558,Transport!$A$4:$AB$238,L$1,0)),"",VLOOKUP($A558,Transport!$A$4:$AB$238,L$1,0))</f>
        <v>0</v>
      </c>
      <c r="M558" s="1298">
        <f>IF(ISERROR(VLOOKUP($A558,Transport!$A$4:$AB$238,M$1,0)),"",VLOOKUP($A558,Transport!$A$4:$AB$238,M$1,0))</f>
        <v>0</v>
      </c>
      <c r="N558" s="1298">
        <f>IF(ISERROR(VLOOKUP($A558,Transport!$A$4:$AB$238,N$1,0)),"",VLOOKUP($A558,Transport!$A$4:$AB$238,N$1,0))</f>
        <v>0</v>
      </c>
      <c r="O558" s="1298">
        <f>IF(ISERROR(VLOOKUP($A558,Transport!$A$4:$AB$238,O$1,0)),"",VLOOKUP($A558,Transport!$A$4:$AB$238,O$1,0))</f>
        <v>0</v>
      </c>
      <c r="P558" s="1298">
        <f>IF(ISERROR(VLOOKUP($A558,Transport!$A$4:$AB$238,P$1,0)),"",VLOOKUP($A558,Transport!$A$4:$AB$238,P$1,0))</f>
        <v>0</v>
      </c>
      <c r="Q558" s="1298">
        <f>IF(ISERROR(VLOOKUP($A558,Transport!$A$4:$AB$238,Q$1,0)),"",VLOOKUP($A558,Transport!$A$4:$AB$238,Q$1,0))</f>
        <v>0</v>
      </c>
    </row>
    <row r="559" spans="1:17">
      <c r="A559" s="2" t="s">
        <v>453</v>
      </c>
      <c r="B559" s="1290" t="s">
        <v>1080</v>
      </c>
      <c r="C559" s="1421" t="str">
        <f>IF(ISERROR(VLOOKUP($A559,Transport!$A$4:$AA$238,C$1,0)),"",VLOOKUP($A559,Transport!$A$4:$AA$238,C$1,0))</f>
        <v>ktoe</v>
      </c>
      <c r="D559" s="1298" t="str">
        <f>IF(ISERROR(VLOOKUP($A559,Transport!$A$4:$AB$238,D$1,0)),"",VLOOKUP($A559,Transport!$A$4:$AB$238,D$1,0))</f>
        <v/>
      </c>
      <c r="E559" s="1298">
        <f>IF(ISERROR(VLOOKUP($A559,Transport!$A$4:$AB$238,E$1,0)),"",VLOOKUP($A559,Transport!$A$4:$AB$238,E$1,0))</f>
        <v>0</v>
      </c>
      <c r="F559" s="1298">
        <f>IF(ISERROR(VLOOKUP($A559,Transport!$A$4:$AB$238,F$1,0)),"",VLOOKUP($A559,Transport!$A$4:$AB$238,F$1,0))</f>
        <v>0</v>
      </c>
      <c r="G559" s="1298">
        <f>IF(ISERROR(VLOOKUP($A559,Transport!$A$4:$AB$238,G$1,0)),"",VLOOKUP($A559,Transport!$A$4:$AB$238,G$1,0))</f>
        <v>0</v>
      </c>
      <c r="H559" s="1298">
        <f>IF(ISERROR(VLOOKUP($A559,Transport!$A$4:$AB$238,H$1,0)),"",VLOOKUP($A559,Transport!$A$4:$AB$238,H$1,0))</f>
        <v>0</v>
      </c>
      <c r="I559" s="1298">
        <f>IF(ISERROR(VLOOKUP($A559,Transport!$A$4:$AB$238,I$1,0)),"",VLOOKUP($A559,Transport!$A$4:$AB$238,I$1,0))</f>
        <v>0</v>
      </c>
      <c r="J559" s="1298">
        <f>IF(ISERROR(VLOOKUP($A559,Transport!$A$4:$AB$238,J$1,0)),"",VLOOKUP($A559,Transport!$A$4:$AB$238,J$1,0))</f>
        <v>0</v>
      </c>
      <c r="K559" s="1298">
        <f>IF(ISERROR(VLOOKUP($A559,Transport!$A$4:$AB$238,K$1,0)),"",VLOOKUP($A559,Transport!$A$4:$AB$238,K$1,0))</f>
        <v>0</v>
      </c>
      <c r="L559" s="1298">
        <f>IF(ISERROR(VLOOKUP($A559,Transport!$A$4:$AB$238,L$1,0)),"",VLOOKUP($A559,Transport!$A$4:$AB$238,L$1,0))</f>
        <v>0</v>
      </c>
      <c r="M559" s="1298">
        <f>IF(ISERROR(VLOOKUP($A559,Transport!$A$4:$AB$238,M$1,0)),"",VLOOKUP($A559,Transport!$A$4:$AB$238,M$1,0))</f>
        <v>0</v>
      </c>
      <c r="N559" s="1298">
        <f>IF(ISERROR(VLOOKUP($A559,Transport!$A$4:$AB$238,N$1,0)),"",VLOOKUP($A559,Transport!$A$4:$AB$238,N$1,0))</f>
        <v>0</v>
      </c>
      <c r="O559" s="1298">
        <f>IF(ISERROR(VLOOKUP($A559,Transport!$A$4:$AB$238,O$1,0)),"",VLOOKUP($A559,Transport!$A$4:$AB$238,O$1,0))</f>
        <v>0</v>
      </c>
      <c r="P559" s="1298">
        <f>IF(ISERROR(VLOOKUP($A559,Transport!$A$4:$AB$238,P$1,0)),"",VLOOKUP($A559,Transport!$A$4:$AB$238,P$1,0))</f>
        <v>0</v>
      </c>
      <c r="Q559" s="1298">
        <f>IF(ISERROR(VLOOKUP($A559,Transport!$A$4:$AB$238,Q$1,0)),"",VLOOKUP($A559,Transport!$A$4:$AB$238,Q$1,0))</f>
        <v>0</v>
      </c>
    </row>
    <row r="560" spans="1:17">
      <c r="A560" s="1264" t="s">
        <v>512</v>
      </c>
      <c r="B560" s="1290" t="s">
        <v>1080</v>
      </c>
      <c r="C560" s="1421" t="str">
        <f>IF(ISERROR(VLOOKUP($A560,Transport!$A$4:$AA$238,C$1,0)),"",VLOOKUP($A560,Transport!$A$4:$AA$238,C$1,0))</f>
        <v>ktoe</v>
      </c>
      <c r="D560" s="1298" t="str">
        <f>IF(ISERROR(VLOOKUP($A560,Transport!$A$4:$AB$238,D$1,0)),"",VLOOKUP($A560,Transport!$A$4:$AB$238,D$1,0))</f>
        <v/>
      </c>
      <c r="E560" s="1298">
        <f>IF(ISERROR(VLOOKUP($A560,Transport!$A$4:$AB$238,E$1,0)),"",VLOOKUP($A560,Transport!$A$4:$AB$238,E$1,0))</f>
        <v>0</v>
      </c>
      <c r="F560" s="1298">
        <f>IF(ISERROR(VLOOKUP($A560,Transport!$A$4:$AB$238,F$1,0)),"",VLOOKUP($A560,Transport!$A$4:$AB$238,F$1,0))</f>
        <v>0</v>
      </c>
      <c r="G560" s="1298">
        <f>IF(ISERROR(VLOOKUP($A560,Transport!$A$4:$AB$238,G$1,0)),"",VLOOKUP($A560,Transport!$A$4:$AB$238,G$1,0))</f>
        <v>0</v>
      </c>
      <c r="H560" s="1298">
        <f>IF(ISERROR(VLOOKUP($A560,Transport!$A$4:$AB$238,H$1,0)),"",VLOOKUP($A560,Transport!$A$4:$AB$238,H$1,0))</f>
        <v>0</v>
      </c>
      <c r="I560" s="1298">
        <f>IF(ISERROR(VLOOKUP($A560,Transport!$A$4:$AB$238,I$1,0)),"",VLOOKUP($A560,Transport!$A$4:$AB$238,I$1,0))</f>
        <v>0</v>
      </c>
      <c r="J560" s="1298">
        <f>IF(ISERROR(VLOOKUP($A560,Transport!$A$4:$AB$238,J$1,0)),"",VLOOKUP($A560,Transport!$A$4:$AB$238,J$1,0))</f>
        <v>0</v>
      </c>
      <c r="K560" s="1298">
        <f>IF(ISERROR(VLOOKUP($A560,Transport!$A$4:$AB$238,K$1,0)),"",VLOOKUP($A560,Transport!$A$4:$AB$238,K$1,0))</f>
        <v>0</v>
      </c>
      <c r="L560" s="1298">
        <f>IF(ISERROR(VLOOKUP($A560,Transport!$A$4:$AB$238,L$1,0)),"",VLOOKUP($A560,Transport!$A$4:$AB$238,L$1,0))</f>
        <v>0</v>
      </c>
      <c r="M560" s="1298">
        <f>IF(ISERROR(VLOOKUP($A560,Transport!$A$4:$AB$238,M$1,0)),"",VLOOKUP($A560,Transport!$A$4:$AB$238,M$1,0))</f>
        <v>0</v>
      </c>
      <c r="N560" s="1298">
        <f>IF(ISERROR(VLOOKUP($A560,Transport!$A$4:$AB$238,N$1,0)),"",VLOOKUP($A560,Transport!$A$4:$AB$238,N$1,0))</f>
        <v>0</v>
      </c>
      <c r="O560" s="1298">
        <f>IF(ISERROR(VLOOKUP($A560,Transport!$A$4:$AB$238,O$1,0)),"",VLOOKUP($A560,Transport!$A$4:$AB$238,O$1,0))</f>
        <v>0</v>
      </c>
      <c r="P560" s="1298">
        <f>IF(ISERROR(VLOOKUP($A560,Transport!$A$4:$AB$238,P$1,0)),"",VLOOKUP($A560,Transport!$A$4:$AB$238,P$1,0))</f>
        <v>0</v>
      </c>
      <c r="Q560" s="1298">
        <f>IF(ISERROR(VLOOKUP($A560,Transport!$A$4:$AB$238,Q$1,0)),"",VLOOKUP($A560,Transport!$A$4:$AB$238,Q$1,0))</f>
        <v>0</v>
      </c>
    </row>
    <row r="561" spans="1:17">
      <c r="A561" s="11" t="s">
        <v>2276</v>
      </c>
      <c r="B561" s="1290" t="s">
        <v>1080</v>
      </c>
      <c r="C561" s="1421" t="str">
        <f>IF(ISERROR(VLOOKUP($A561,Transport!$A$4:$AA$238,C$1,0)),"",VLOOKUP($A561,Transport!$A$4:$AA$238,C$1,0))</f>
        <v>ktoe</v>
      </c>
      <c r="D561" s="1298" t="str">
        <f>IF(ISERROR(VLOOKUP($A561,Transport!$A$4:$AB$238,D$1,0)),"",VLOOKUP($A561,Transport!$A$4:$AB$238,D$1,0))</f>
        <v/>
      </c>
      <c r="E561" s="1298">
        <f>IF(ISERROR(VLOOKUP($A561,Transport!$A$4:$AB$238,E$1,0)),"",VLOOKUP($A561,Transport!$A$4:$AB$238,E$1,0))</f>
        <v>0</v>
      </c>
      <c r="F561" s="1298">
        <f>IF(ISERROR(VLOOKUP($A561,Transport!$A$4:$AB$238,F$1,0)),"",VLOOKUP($A561,Transport!$A$4:$AB$238,F$1,0))</f>
        <v>0</v>
      </c>
      <c r="G561" s="1298">
        <f>IF(ISERROR(VLOOKUP($A561,Transport!$A$4:$AB$238,G$1,0)),"",VLOOKUP($A561,Transport!$A$4:$AB$238,G$1,0))</f>
        <v>0</v>
      </c>
      <c r="H561" s="1298">
        <f>IF(ISERROR(VLOOKUP($A561,Transport!$A$4:$AB$238,H$1,0)),"",VLOOKUP($A561,Transport!$A$4:$AB$238,H$1,0))</f>
        <v>0</v>
      </c>
      <c r="I561" s="1298">
        <f>IF(ISERROR(VLOOKUP($A561,Transport!$A$4:$AB$238,I$1,0)),"",VLOOKUP($A561,Transport!$A$4:$AB$238,I$1,0))</f>
        <v>0</v>
      </c>
      <c r="J561" s="1298">
        <f>IF(ISERROR(VLOOKUP($A561,Transport!$A$4:$AB$238,J$1,0)),"",VLOOKUP($A561,Transport!$A$4:$AB$238,J$1,0))</f>
        <v>0</v>
      </c>
      <c r="K561" s="1298">
        <f>IF(ISERROR(VLOOKUP($A561,Transport!$A$4:$AB$238,K$1,0)),"",VLOOKUP($A561,Transport!$A$4:$AB$238,K$1,0))</f>
        <v>0</v>
      </c>
      <c r="L561" s="1298">
        <f>IF(ISERROR(VLOOKUP($A561,Transport!$A$4:$AB$238,L$1,0)),"",VLOOKUP($A561,Transport!$A$4:$AB$238,L$1,0))</f>
        <v>0</v>
      </c>
      <c r="M561" s="1298">
        <f>IF(ISERROR(VLOOKUP($A561,Transport!$A$4:$AB$238,M$1,0)),"",VLOOKUP($A561,Transport!$A$4:$AB$238,M$1,0))</f>
        <v>0</v>
      </c>
      <c r="N561" s="1298">
        <f>IF(ISERROR(VLOOKUP($A561,Transport!$A$4:$AB$238,N$1,0)),"",VLOOKUP($A561,Transport!$A$4:$AB$238,N$1,0))</f>
        <v>0</v>
      </c>
      <c r="O561" s="1298">
        <f>IF(ISERROR(VLOOKUP($A561,Transport!$A$4:$AB$238,O$1,0)),"",VLOOKUP($A561,Transport!$A$4:$AB$238,O$1,0))</f>
        <v>0</v>
      </c>
      <c r="P561" s="1298">
        <f>IF(ISERROR(VLOOKUP($A561,Transport!$A$4:$AB$238,P$1,0)),"",VLOOKUP($A561,Transport!$A$4:$AB$238,P$1,0))</f>
        <v>0</v>
      </c>
      <c r="Q561" s="1298">
        <f>IF(ISERROR(VLOOKUP($A561,Transport!$A$4:$AB$238,Q$1,0)),"",VLOOKUP($A561,Transport!$A$4:$AB$238,Q$1,0))</f>
        <v>0</v>
      </c>
    </row>
    <row r="562" spans="1:17">
      <c r="A562" s="2" t="s">
        <v>2277</v>
      </c>
      <c r="B562" s="1290" t="s">
        <v>1080</v>
      </c>
      <c r="C562" s="1421" t="str">
        <f>IF(ISERROR(VLOOKUP($A562,Transport!$A$4:$AA$238,C$1,0)),"",VLOOKUP($A562,Transport!$A$4:$AA$238,C$1,0))</f>
        <v>ktoe</v>
      </c>
      <c r="D562" s="1298" t="str">
        <f>IF(ISERROR(VLOOKUP($A562,Transport!$A$4:$AB$238,D$1,0)),"",VLOOKUP($A562,Transport!$A$4:$AB$238,D$1,0))</f>
        <v/>
      </c>
      <c r="E562" s="1298">
        <f>IF(ISERROR(VLOOKUP($A562,Transport!$A$4:$AB$238,E$1,0)),"",VLOOKUP($A562,Transport!$A$4:$AB$238,E$1,0))</f>
        <v>0</v>
      </c>
      <c r="F562" s="1298">
        <f>IF(ISERROR(VLOOKUP($A562,Transport!$A$4:$AB$238,F$1,0)),"",VLOOKUP($A562,Transport!$A$4:$AB$238,F$1,0))</f>
        <v>0</v>
      </c>
      <c r="G562" s="1298">
        <f>IF(ISERROR(VLOOKUP($A562,Transport!$A$4:$AB$238,G$1,0)),"",VLOOKUP($A562,Transport!$A$4:$AB$238,G$1,0))</f>
        <v>0</v>
      </c>
      <c r="H562" s="1298">
        <f>IF(ISERROR(VLOOKUP($A562,Transport!$A$4:$AB$238,H$1,0)),"",VLOOKUP($A562,Transport!$A$4:$AB$238,H$1,0))</f>
        <v>0</v>
      </c>
      <c r="I562" s="1298">
        <f>IF(ISERROR(VLOOKUP($A562,Transport!$A$4:$AB$238,I$1,0)),"",VLOOKUP($A562,Transport!$A$4:$AB$238,I$1,0))</f>
        <v>0</v>
      </c>
      <c r="J562" s="1298">
        <f>IF(ISERROR(VLOOKUP($A562,Transport!$A$4:$AB$238,J$1,0)),"",VLOOKUP($A562,Transport!$A$4:$AB$238,J$1,0))</f>
        <v>0</v>
      </c>
      <c r="K562" s="1298">
        <f>IF(ISERROR(VLOOKUP($A562,Transport!$A$4:$AB$238,K$1,0)),"",VLOOKUP($A562,Transport!$A$4:$AB$238,K$1,0))</f>
        <v>0</v>
      </c>
      <c r="L562" s="1298">
        <f>IF(ISERROR(VLOOKUP($A562,Transport!$A$4:$AB$238,L$1,0)),"",VLOOKUP($A562,Transport!$A$4:$AB$238,L$1,0))</f>
        <v>0</v>
      </c>
      <c r="M562" s="1298">
        <f>IF(ISERROR(VLOOKUP($A562,Transport!$A$4:$AB$238,M$1,0)),"",VLOOKUP($A562,Transport!$A$4:$AB$238,M$1,0))</f>
        <v>0</v>
      </c>
      <c r="N562" s="1298">
        <f>IF(ISERROR(VLOOKUP($A562,Transport!$A$4:$AB$238,N$1,0)),"",VLOOKUP($A562,Transport!$A$4:$AB$238,N$1,0))</f>
        <v>0</v>
      </c>
      <c r="O562" s="1298">
        <f>IF(ISERROR(VLOOKUP($A562,Transport!$A$4:$AB$238,O$1,0)),"",VLOOKUP($A562,Transport!$A$4:$AB$238,O$1,0))</f>
        <v>0</v>
      </c>
      <c r="P562" s="1298">
        <f>IF(ISERROR(VLOOKUP($A562,Transport!$A$4:$AB$238,P$1,0)),"",VLOOKUP($A562,Transport!$A$4:$AB$238,P$1,0))</f>
        <v>0</v>
      </c>
      <c r="Q562" s="1298">
        <f>IF(ISERROR(VLOOKUP($A562,Transport!$A$4:$AB$238,Q$1,0)),"",VLOOKUP($A562,Transport!$A$4:$AB$238,Q$1,0))</f>
        <v>0</v>
      </c>
    </row>
    <row r="563" spans="1:17">
      <c r="A563" s="2" t="s">
        <v>609</v>
      </c>
      <c r="B563" s="1290" t="s">
        <v>1080</v>
      </c>
      <c r="C563" s="1421" t="str">
        <f>IF(ISERROR(VLOOKUP($A563,Transport!$A$4:$AA$238,C$1,0)),"",VLOOKUP($A563,Transport!$A$4:$AA$238,C$1,0))</f>
        <v>ktoe</v>
      </c>
      <c r="D563" s="1298" t="str">
        <f>IF(ISERROR(VLOOKUP($A563,Transport!$A$4:$AB$238,D$1,0)),"",VLOOKUP($A563,Transport!$A$4:$AB$238,D$1,0))</f>
        <v/>
      </c>
      <c r="E563" s="1298">
        <f>IF(ISERROR(VLOOKUP($A563,Transport!$A$4:$AB$238,E$1,0)),"",VLOOKUP($A563,Transport!$A$4:$AB$238,E$1,0))</f>
        <v>0</v>
      </c>
      <c r="F563" s="1298">
        <f>IF(ISERROR(VLOOKUP($A563,Transport!$A$4:$AB$238,F$1,0)),"",VLOOKUP($A563,Transport!$A$4:$AB$238,F$1,0))</f>
        <v>0</v>
      </c>
      <c r="G563" s="1298">
        <f>IF(ISERROR(VLOOKUP($A563,Transport!$A$4:$AB$238,G$1,0)),"",VLOOKUP($A563,Transport!$A$4:$AB$238,G$1,0))</f>
        <v>0</v>
      </c>
      <c r="H563" s="1298">
        <f>IF(ISERROR(VLOOKUP($A563,Transport!$A$4:$AB$238,H$1,0)),"",VLOOKUP($A563,Transport!$A$4:$AB$238,H$1,0))</f>
        <v>0</v>
      </c>
      <c r="I563" s="1298">
        <f>IF(ISERROR(VLOOKUP($A563,Transport!$A$4:$AB$238,I$1,0)),"",VLOOKUP($A563,Transport!$A$4:$AB$238,I$1,0))</f>
        <v>0</v>
      </c>
      <c r="J563" s="1298">
        <f>IF(ISERROR(VLOOKUP($A563,Transport!$A$4:$AB$238,J$1,0)),"",VLOOKUP($A563,Transport!$A$4:$AB$238,J$1,0))</f>
        <v>0</v>
      </c>
      <c r="K563" s="1298">
        <f>IF(ISERROR(VLOOKUP($A563,Transport!$A$4:$AB$238,K$1,0)),"",VLOOKUP($A563,Transport!$A$4:$AB$238,K$1,0))</f>
        <v>0</v>
      </c>
      <c r="L563" s="1298">
        <f>IF(ISERROR(VLOOKUP($A563,Transport!$A$4:$AB$238,L$1,0)),"",VLOOKUP($A563,Transport!$A$4:$AB$238,L$1,0))</f>
        <v>0</v>
      </c>
      <c r="M563" s="1298">
        <f>IF(ISERROR(VLOOKUP($A563,Transport!$A$4:$AB$238,M$1,0)),"",VLOOKUP($A563,Transport!$A$4:$AB$238,M$1,0))</f>
        <v>0</v>
      </c>
      <c r="N563" s="1298">
        <f>IF(ISERROR(VLOOKUP($A563,Transport!$A$4:$AB$238,N$1,0)),"",VLOOKUP($A563,Transport!$A$4:$AB$238,N$1,0))</f>
        <v>0</v>
      </c>
      <c r="O563" s="1298">
        <f>IF(ISERROR(VLOOKUP($A563,Transport!$A$4:$AB$238,O$1,0)),"",VLOOKUP($A563,Transport!$A$4:$AB$238,O$1,0))</f>
        <v>0</v>
      </c>
      <c r="P563" s="1298">
        <f>IF(ISERROR(VLOOKUP($A563,Transport!$A$4:$AB$238,P$1,0)),"",VLOOKUP($A563,Transport!$A$4:$AB$238,P$1,0))</f>
        <v>0</v>
      </c>
      <c r="Q563" s="1298">
        <f>IF(ISERROR(VLOOKUP($A563,Transport!$A$4:$AB$238,Q$1,0)),"",VLOOKUP($A563,Transport!$A$4:$AB$238,Q$1,0))</f>
        <v>0</v>
      </c>
    </row>
    <row r="564" spans="1:17">
      <c r="A564" s="11" t="s">
        <v>610</v>
      </c>
      <c r="B564" s="1290" t="s">
        <v>1080</v>
      </c>
      <c r="C564" s="1421" t="str">
        <f>IF(ISERROR(VLOOKUP($A564,Transport!$A$4:$AA$238,C$1,0)),"",VLOOKUP($A564,Transport!$A$4:$AA$238,C$1,0))</f>
        <v>ktoe</v>
      </c>
      <c r="D564" s="1298" t="str">
        <f>IF(ISERROR(VLOOKUP($A564,Transport!$A$4:$AB$238,D$1,0)),"",VLOOKUP($A564,Transport!$A$4:$AB$238,D$1,0))</f>
        <v/>
      </c>
      <c r="E564" s="1298">
        <f>IF(ISERROR(VLOOKUP($A564,Transport!$A$4:$AB$238,E$1,0)),"",VLOOKUP($A564,Transport!$A$4:$AB$238,E$1,0))</f>
        <v>0</v>
      </c>
      <c r="F564" s="1298">
        <f>IF(ISERROR(VLOOKUP($A564,Transport!$A$4:$AB$238,F$1,0)),"",VLOOKUP($A564,Transport!$A$4:$AB$238,F$1,0))</f>
        <v>0</v>
      </c>
      <c r="G564" s="1298">
        <f>IF(ISERROR(VLOOKUP($A564,Transport!$A$4:$AB$238,G$1,0)),"",VLOOKUP($A564,Transport!$A$4:$AB$238,G$1,0))</f>
        <v>0</v>
      </c>
      <c r="H564" s="1298">
        <f>IF(ISERROR(VLOOKUP($A564,Transport!$A$4:$AB$238,H$1,0)),"",VLOOKUP($A564,Transport!$A$4:$AB$238,H$1,0))</f>
        <v>0</v>
      </c>
      <c r="I564" s="1298">
        <f>IF(ISERROR(VLOOKUP($A564,Transport!$A$4:$AB$238,I$1,0)),"",VLOOKUP($A564,Transport!$A$4:$AB$238,I$1,0))</f>
        <v>0</v>
      </c>
      <c r="J564" s="1298">
        <f>IF(ISERROR(VLOOKUP($A564,Transport!$A$4:$AB$238,J$1,0)),"",VLOOKUP($A564,Transport!$A$4:$AB$238,J$1,0))</f>
        <v>0</v>
      </c>
      <c r="K564" s="1298">
        <f>IF(ISERROR(VLOOKUP($A564,Transport!$A$4:$AB$238,K$1,0)),"",VLOOKUP($A564,Transport!$A$4:$AB$238,K$1,0))</f>
        <v>0</v>
      </c>
      <c r="L564" s="1298">
        <f>IF(ISERROR(VLOOKUP($A564,Transport!$A$4:$AB$238,L$1,0)),"",VLOOKUP($A564,Transport!$A$4:$AB$238,L$1,0))</f>
        <v>0</v>
      </c>
      <c r="M564" s="1298">
        <f>IF(ISERROR(VLOOKUP($A564,Transport!$A$4:$AB$238,M$1,0)),"",VLOOKUP($A564,Transport!$A$4:$AB$238,M$1,0))</f>
        <v>0</v>
      </c>
      <c r="N564" s="1298">
        <f>IF(ISERROR(VLOOKUP($A564,Transport!$A$4:$AB$238,N$1,0)),"",VLOOKUP($A564,Transport!$A$4:$AB$238,N$1,0))</f>
        <v>0</v>
      </c>
      <c r="O564" s="1298">
        <f>IF(ISERROR(VLOOKUP($A564,Transport!$A$4:$AB$238,O$1,0)),"",VLOOKUP($A564,Transport!$A$4:$AB$238,O$1,0))</f>
        <v>0</v>
      </c>
      <c r="P564" s="1298">
        <f>IF(ISERROR(VLOOKUP($A564,Transport!$A$4:$AB$238,P$1,0)),"",VLOOKUP($A564,Transport!$A$4:$AB$238,P$1,0))</f>
        <v>0</v>
      </c>
      <c r="Q564" s="1298">
        <f>IF(ISERROR(VLOOKUP($A564,Transport!$A$4:$AB$238,Q$1,0)),"",VLOOKUP($A564,Transport!$A$4:$AB$238,Q$1,0))</f>
        <v>0</v>
      </c>
    </row>
    <row r="565" spans="1:17">
      <c r="A565" s="2" t="s">
        <v>741</v>
      </c>
      <c r="B565" s="1290" t="s">
        <v>1080</v>
      </c>
      <c r="C565" s="1421" t="str">
        <f>IF(ISERROR(VLOOKUP($A565,Transport!$A$4:$AA$238,C$1,0)),"",VLOOKUP($A565,Transport!$A$4:$AA$238,C$1,0))</f>
        <v>ktoe</v>
      </c>
      <c r="D565" s="1298" t="str">
        <f>IF(ISERROR(VLOOKUP($A565,Transport!$A$4:$AB$238,D$1,0)),"",VLOOKUP($A565,Transport!$A$4:$AB$238,D$1,0))</f>
        <v/>
      </c>
      <c r="E565" s="1298">
        <f>IF(ISERROR(VLOOKUP($A565,Transport!$A$4:$AB$238,E$1,0)),"",VLOOKUP($A565,Transport!$A$4:$AB$238,E$1,0))</f>
        <v>0</v>
      </c>
      <c r="F565" s="1298">
        <f>IF(ISERROR(VLOOKUP($A565,Transport!$A$4:$AB$238,F$1,0)),"",VLOOKUP($A565,Transport!$A$4:$AB$238,F$1,0))</f>
        <v>0</v>
      </c>
      <c r="G565" s="1298">
        <f>IF(ISERROR(VLOOKUP($A565,Transport!$A$4:$AB$238,G$1,0)),"",VLOOKUP($A565,Transport!$A$4:$AB$238,G$1,0))</f>
        <v>0</v>
      </c>
      <c r="H565" s="1298">
        <f>IF(ISERROR(VLOOKUP($A565,Transport!$A$4:$AB$238,H$1,0)),"",VLOOKUP($A565,Transport!$A$4:$AB$238,H$1,0))</f>
        <v>0</v>
      </c>
      <c r="I565" s="1298">
        <f>IF(ISERROR(VLOOKUP($A565,Transport!$A$4:$AB$238,I$1,0)),"",VLOOKUP($A565,Transport!$A$4:$AB$238,I$1,0))</f>
        <v>0</v>
      </c>
      <c r="J565" s="1298">
        <f>IF(ISERROR(VLOOKUP($A565,Transport!$A$4:$AB$238,J$1,0)),"",VLOOKUP($A565,Transport!$A$4:$AB$238,J$1,0))</f>
        <v>0</v>
      </c>
      <c r="K565" s="1298">
        <f>IF(ISERROR(VLOOKUP($A565,Transport!$A$4:$AB$238,K$1,0)),"",VLOOKUP($A565,Transport!$A$4:$AB$238,K$1,0))</f>
        <v>0</v>
      </c>
      <c r="L565" s="1298">
        <f>IF(ISERROR(VLOOKUP($A565,Transport!$A$4:$AB$238,L$1,0)),"",VLOOKUP($A565,Transport!$A$4:$AB$238,L$1,0))</f>
        <v>0</v>
      </c>
      <c r="M565" s="1298">
        <f>IF(ISERROR(VLOOKUP($A565,Transport!$A$4:$AB$238,M$1,0)),"",VLOOKUP($A565,Transport!$A$4:$AB$238,M$1,0))</f>
        <v>0</v>
      </c>
      <c r="N565" s="1298">
        <f>IF(ISERROR(VLOOKUP($A565,Transport!$A$4:$AB$238,N$1,0)),"",VLOOKUP($A565,Transport!$A$4:$AB$238,N$1,0))</f>
        <v>0</v>
      </c>
      <c r="O565" s="1298">
        <f>IF(ISERROR(VLOOKUP($A565,Transport!$A$4:$AB$238,O$1,0)),"",VLOOKUP($A565,Transport!$A$4:$AB$238,O$1,0))</f>
        <v>0</v>
      </c>
      <c r="P565" s="1298">
        <f>IF(ISERROR(VLOOKUP($A565,Transport!$A$4:$AB$238,P$1,0)),"",VLOOKUP($A565,Transport!$A$4:$AB$238,P$1,0))</f>
        <v>0</v>
      </c>
      <c r="Q565" s="1298">
        <f>IF(ISERROR(VLOOKUP($A565,Transport!$A$4:$AB$238,Q$1,0)),"",VLOOKUP($A565,Transport!$A$4:$AB$238,Q$1,0))</f>
        <v>0</v>
      </c>
    </row>
    <row r="566" spans="1:17">
      <c r="A566" s="2" t="s">
        <v>454</v>
      </c>
      <c r="B566" s="1290" t="s">
        <v>1080</v>
      </c>
      <c r="C566" s="1421" t="str">
        <f>IF(ISERROR(VLOOKUP($A566,Transport!$A$4:$AA$238,C$1,0)),"",VLOOKUP($A566,Transport!$A$4:$AA$238,C$1,0))</f>
        <v>ktoe</v>
      </c>
      <c r="D566" s="1298" t="str">
        <f>IF(ISERROR(VLOOKUP($A566,Transport!$A$4:$AB$238,D$1,0)),"",VLOOKUP($A566,Transport!$A$4:$AB$238,D$1,0))</f>
        <v/>
      </c>
      <c r="E566" s="1298">
        <f>IF(ISERROR(VLOOKUP($A566,Transport!$A$4:$AB$238,E$1,0)),"",VLOOKUP($A566,Transport!$A$4:$AB$238,E$1,0))</f>
        <v>0</v>
      </c>
      <c r="F566" s="1298">
        <f>IF(ISERROR(VLOOKUP($A566,Transport!$A$4:$AB$238,F$1,0)),"",VLOOKUP($A566,Transport!$A$4:$AB$238,F$1,0))</f>
        <v>0</v>
      </c>
      <c r="G566" s="1298">
        <f>IF(ISERROR(VLOOKUP($A566,Transport!$A$4:$AB$238,G$1,0)),"",VLOOKUP($A566,Transport!$A$4:$AB$238,G$1,0))</f>
        <v>0</v>
      </c>
      <c r="H566" s="1298">
        <f>IF(ISERROR(VLOOKUP($A566,Transport!$A$4:$AB$238,H$1,0)),"",VLOOKUP($A566,Transport!$A$4:$AB$238,H$1,0))</f>
        <v>0</v>
      </c>
      <c r="I566" s="1298">
        <f>IF(ISERROR(VLOOKUP($A566,Transport!$A$4:$AB$238,I$1,0)),"",VLOOKUP($A566,Transport!$A$4:$AB$238,I$1,0))</f>
        <v>0</v>
      </c>
      <c r="J566" s="1298">
        <f>IF(ISERROR(VLOOKUP($A566,Transport!$A$4:$AB$238,J$1,0)),"",VLOOKUP($A566,Transport!$A$4:$AB$238,J$1,0))</f>
        <v>0</v>
      </c>
      <c r="K566" s="1298">
        <f>IF(ISERROR(VLOOKUP($A566,Transport!$A$4:$AB$238,K$1,0)),"",VLOOKUP($A566,Transport!$A$4:$AB$238,K$1,0))</f>
        <v>0</v>
      </c>
      <c r="L566" s="1298">
        <f>IF(ISERROR(VLOOKUP($A566,Transport!$A$4:$AB$238,L$1,0)),"",VLOOKUP($A566,Transport!$A$4:$AB$238,L$1,0))</f>
        <v>0</v>
      </c>
      <c r="M566" s="1298">
        <f>IF(ISERROR(VLOOKUP($A566,Transport!$A$4:$AB$238,M$1,0)),"",VLOOKUP($A566,Transport!$A$4:$AB$238,M$1,0))</f>
        <v>0</v>
      </c>
      <c r="N566" s="1298">
        <f>IF(ISERROR(VLOOKUP($A566,Transport!$A$4:$AB$238,N$1,0)),"",VLOOKUP($A566,Transport!$A$4:$AB$238,N$1,0))</f>
        <v>0</v>
      </c>
      <c r="O566" s="1298">
        <f>IF(ISERROR(VLOOKUP($A566,Transport!$A$4:$AB$238,O$1,0)),"",VLOOKUP($A566,Transport!$A$4:$AB$238,O$1,0))</f>
        <v>0</v>
      </c>
      <c r="P566" s="1298">
        <f>IF(ISERROR(VLOOKUP($A566,Transport!$A$4:$AB$238,P$1,0)),"",VLOOKUP($A566,Transport!$A$4:$AB$238,P$1,0))</f>
        <v>0</v>
      </c>
      <c r="Q566" s="1298">
        <f>IF(ISERROR(VLOOKUP($A566,Transport!$A$4:$AB$238,Q$1,0)),"",VLOOKUP($A566,Transport!$A$4:$AB$238,Q$1,0))</f>
        <v>0</v>
      </c>
    </row>
    <row r="567" spans="1:17">
      <c r="A567" s="22" t="s">
        <v>513</v>
      </c>
      <c r="B567" s="1290" t="s">
        <v>1080</v>
      </c>
      <c r="C567" s="1421" t="str">
        <f>IF(ISERROR(VLOOKUP($A567,Transport!$A$4:$AA$238,C$1,0)),"",VLOOKUP($A567,Transport!$A$4:$AA$238,C$1,0))</f>
        <v>ktoe</v>
      </c>
      <c r="D567" s="1298" t="str">
        <f>IF(ISERROR(VLOOKUP($A567,Transport!$A$4:$AB$238,D$1,0)),"",VLOOKUP($A567,Transport!$A$4:$AB$238,D$1,0))</f>
        <v/>
      </c>
      <c r="E567" s="1298">
        <f>IF(ISERROR(VLOOKUP($A567,Transport!$A$4:$AB$238,E$1,0)),"",VLOOKUP($A567,Transport!$A$4:$AB$238,E$1,0))</f>
        <v>0</v>
      </c>
      <c r="F567" s="1298">
        <f>IF(ISERROR(VLOOKUP($A567,Transport!$A$4:$AB$238,F$1,0)),"",VLOOKUP($A567,Transport!$A$4:$AB$238,F$1,0))</f>
        <v>0</v>
      </c>
      <c r="G567" s="1298">
        <f>IF(ISERROR(VLOOKUP($A567,Transport!$A$4:$AB$238,G$1,0)),"",VLOOKUP($A567,Transport!$A$4:$AB$238,G$1,0))</f>
        <v>0</v>
      </c>
      <c r="H567" s="1298">
        <f>IF(ISERROR(VLOOKUP($A567,Transport!$A$4:$AB$238,H$1,0)),"",VLOOKUP($A567,Transport!$A$4:$AB$238,H$1,0))</f>
        <v>0</v>
      </c>
      <c r="I567" s="1298">
        <f>IF(ISERROR(VLOOKUP($A567,Transport!$A$4:$AB$238,I$1,0)),"",VLOOKUP($A567,Transport!$A$4:$AB$238,I$1,0))</f>
        <v>0</v>
      </c>
      <c r="J567" s="1298">
        <f>IF(ISERROR(VLOOKUP($A567,Transport!$A$4:$AB$238,J$1,0)),"",VLOOKUP($A567,Transport!$A$4:$AB$238,J$1,0))</f>
        <v>0</v>
      </c>
      <c r="K567" s="1298">
        <f>IF(ISERROR(VLOOKUP($A567,Transport!$A$4:$AB$238,K$1,0)),"",VLOOKUP($A567,Transport!$A$4:$AB$238,K$1,0))</f>
        <v>0</v>
      </c>
      <c r="L567" s="1298">
        <f>IF(ISERROR(VLOOKUP($A567,Transport!$A$4:$AB$238,L$1,0)),"",VLOOKUP($A567,Transport!$A$4:$AB$238,L$1,0))</f>
        <v>0</v>
      </c>
      <c r="M567" s="1298">
        <f>IF(ISERROR(VLOOKUP($A567,Transport!$A$4:$AB$238,M$1,0)),"",VLOOKUP($A567,Transport!$A$4:$AB$238,M$1,0))</f>
        <v>0</v>
      </c>
      <c r="N567" s="1298">
        <f>IF(ISERROR(VLOOKUP($A567,Transport!$A$4:$AB$238,N$1,0)),"",VLOOKUP($A567,Transport!$A$4:$AB$238,N$1,0))</f>
        <v>0</v>
      </c>
      <c r="O567" s="1298">
        <f>IF(ISERROR(VLOOKUP($A567,Transport!$A$4:$AB$238,O$1,0)),"",VLOOKUP($A567,Transport!$A$4:$AB$238,O$1,0))</f>
        <v>0</v>
      </c>
      <c r="P567" s="1298">
        <f>IF(ISERROR(VLOOKUP($A567,Transport!$A$4:$AB$238,P$1,0)),"",VLOOKUP($A567,Transport!$A$4:$AB$238,P$1,0))</f>
        <v>0</v>
      </c>
      <c r="Q567" s="1298">
        <f>IF(ISERROR(VLOOKUP($A567,Transport!$A$4:$AB$238,Q$1,0)),"",VLOOKUP($A567,Transport!$A$4:$AB$238,Q$1,0))</f>
        <v>0</v>
      </c>
    </row>
    <row r="568" spans="1:17">
      <c r="A568" s="11" t="s">
        <v>393</v>
      </c>
      <c r="B568" s="1290" t="s">
        <v>1080</v>
      </c>
      <c r="C568" s="1421" t="str">
        <f>IF(ISERROR(VLOOKUP($A568,Transport!$A$4:$AA$238,C$1,0)),"",VLOOKUP($A568,Transport!$A$4:$AA$238,C$1,0))</f>
        <v>ktoe</v>
      </c>
      <c r="D568" s="1298" t="str">
        <f>IF(ISERROR(VLOOKUP($A568,Transport!$A$4:$AB$238,D$1,0)),"",VLOOKUP($A568,Transport!$A$4:$AB$238,D$1,0))</f>
        <v/>
      </c>
      <c r="E568" s="1298">
        <f>IF(ISERROR(VLOOKUP($A568,Transport!$A$4:$AB$238,E$1,0)),"",VLOOKUP($A568,Transport!$A$4:$AB$238,E$1,0))</f>
        <v>0</v>
      </c>
      <c r="F568" s="1298">
        <f>IF(ISERROR(VLOOKUP($A568,Transport!$A$4:$AB$238,F$1,0)),"",VLOOKUP($A568,Transport!$A$4:$AB$238,F$1,0))</f>
        <v>0</v>
      </c>
      <c r="G568" s="1298">
        <f>IF(ISERROR(VLOOKUP($A568,Transport!$A$4:$AB$238,G$1,0)),"",VLOOKUP($A568,Transport!$A$4:$AB$238,G$1,0))</f>
        <v>0</v>
      </c>
      <c r="H568" s="1298">
        <f>IF(ISERROR(VLOOKUP($A568,Transport!$A$4:$AB$238,H$1,0)),"",VLOOKUP($A568,Transport!$A$4:$AB$238,H$1,0))</f>
        <v>0</v>
      </c>
      <c r="I568" s="1298">
        <f>IF(ISERROR(VLOOKUP($A568,Transport!$A$4:$AB$238,I$1,0)),"",VLOOKUP($A568,Transport!$A$4:$AB$238,I$1,0))</f>
        <v>0</v>
      </c>
      <c r="J568" s="1298">
        <f>IF(ISERROR(VLOOKUP($A568,Transport!$A$4:$AB$238,J$1,0)),"",VLOOKUP($A568,Transport!$A$4:$AB$238,J$1,0))</f>
        <v>0</v>
      </c>
      <c r="K568" s="1298">
        <f>IF(ISERROR(VLOOKUP($A568,Transport!$A$4:$AB$238,K$1,0)),"",VLOOKUP($A568,Transport!$A$4:$AB$238,K$1,0))</f>
        <v>0</v>
      </c>
      <c r="L568" s="1298">
        <f>IF(ISERROR(VLOOKUP($A568,Transport!$A$4:$AB$238,L$1,0)),"",VLOOKUP($A568,Transport!$A$4:$AB$238,L$1,0))</f>
        <v>0</v>
      </c>
      <c r="M568" s="1298">
        <f>IF(ISERROR(VLOOKUP($A568,Transport!$A$4:$AB$238,M$1,0)),"",VLOOKUP($A568,Transport!$A$4:$AB$238,M$1,0))</f>
        <v>0</v>
      </c>
      <c r="N568" s="1298">
        <f>IF(ISERROR(VLOOKUP($A568,Transport!$A$4:$AB$238,N$1,0)),"",VLOOKUP($A568,Transport!$A$4:$AB$238,N$1,0))</f>
        <v>0</v>
      </c>
      <c r="O568" s="1298">
        <f>IF(ISERROR(VLOOKUP($A568,Transport!$A$4:$AB$238,O$1,0)),"",VLOOKUP($A568,Transport!$A$4:$AB$238,O$1,0))</f>
        <v>0</v>
      </c>
      <c r="P568" s="1298">
        <f>IF(ISERROR(VLOOKUP($A568,Transport!$A$4:$AB$238,P$1,0)),"",VLOOKUP($A568,Transport!$A$4:$AB$238,P$1,0))</f>
        <v>0</v>
      </c>
      <c r="Q568" s="1298">
        <f>IF(ISERROR(VLOOKUP($A568,Transport!$A$4:$AB$238,Q$1,0)),"",VLOOKUP($A568,Transport!$A$4:$AB$238,Q$1,0))</f>
        <v>0</v>
      </c>
    </row>
    <row r="569" spans="1:17">
      <c r="A569" s="11" t="s">
        <v>394</v>
      </c>
      <c r="B569" s="1290" t="s">
        <v>1080</v>
      </c>
      <c r="C569" s="1421" t="str">
        <f>IF(ISERROR(VLOOKUP($A569,Transport!$A$4:$AA$238,C$1,0)),"",VLOOKUP($A569,Transport!$A$4:$AA$238,C$1,0))</f>
        <v>ktoe</v>
      </c>
      <c r="D569" s="1298" t="str">
        <f>IF(ISERROR(VLOOKUP($A569,Transport!$A$4:$AB$238,D$1,0)),"",VLOOKUP($A569,Transport!$A$4:$AB$238,D$1,0))</f>
        <v/>
      </c>
      <c r="E569" s="1298">
        <f>IF(ISERROR(VLOOKUP($A569,Transport!$A$4:$AB$238,E$1,0)),"",VLOOKUP($A569,Transport!$A$4:$AB$238,E$1,0))</f>
        <v>0</v>
      </c>
      <c r="F569" s="1298">
        <f>IF(ISERROR(VLOOKUP($A569,Transport!$A$4:$AB$238,F$1,0)),"",VLOOKUP($A569,Transport!$A$4:$AB$238,F$1,0))</f>
        <v>0</v>
      </c>
      <c r="G569" s="1298">
        <f>IF(ISERROR(VLOOKUP($A569,Transport!$A$4:$AB$238,G$1,0)),"",VLOOKUP($A569,Transport!$A$4:$AB$238,G$1,0))</f>
        <v>0</v>
      </c>
      <c r="H569" s="1298">
        <f>IF(ISERROR(VLOOKUP($A569,Transport!$A$4:$AB$238,H$1,0)),"",VLOOKUP($A569,Transport!$A$4:$AB$238,H$1,0))</f>
        <v>0</v>
      </c>
      <c r="I569" s="1298">
        <f>IF(ISERROR(VLOOKUP($A569,Transport!$A$4:$AB$238,I$1,0)),"",VLOOKUP($A569,Transport!$A$4:$AB$238,I$1,0))</f>
        <v>0</v>
      </c>
      <c r="J569" s="1298">
        <f>IF(ISERROR(VLOOKUP($A569,Transport!$A$4:$AB$238,J$1,0)),"",VLOOKUP($A569,Transport!$A$4:$AB$238,J$1,0))</f>
        <v>0</v>
      </c>
      <c r="K569" s="1298">
        <f>IF(ISERROR(VLOOKUP($A569,Transport!$A$4:$AB$238,K$1,0)),"",VLOOKUP($A569,Transport!$A$4:$AB$238,K$1,0))</f>
        <v>0</v>
      </c>
      <c r="L569" s="1298">
        <f>IF(ISERROR(VLOOKUP($A569,Transport!$A$4:$AB$238,L$1,0)),"",VLOOKUP($A569,Transport!$A$4:$AB$238,L$1,0))</f>
        <v>0</v>
      </c>
      <c r="M569" s="1298">
        <f>IF(ISERROR(VLOOKUP($A569,Transport!$A$4:$AB$238,M$1,0)),"",VLOOKUP($A569,Transport!$A$4:$AB$238,M$1,0))</f>
        <v>0</v>
      </c>
      <c r="N569" s="1298">
        <f>IF(ISERROR(VLOOKUP($A569,Transport!$A$4:$AB$238,N$1,0)),"",VLOOKUP($A569,Transport!$A$4:$AB$238,N$1,0))</f>
        <v>0</v>
      </c>
      <c r="O569" s="1298">
        <f>IF(ISERROR(VLOOKUP($A569,Transport!$A$4:$AB$238,O$1,0)),"",VLOOKUP($A569,Transport!$A$4:$AB$238,O$1,0))</f>
        <v>0</v>
      </c>
      <c r="P569" s="1298">
        <f>IF(ISERROR(VLOOKUP($A569,Transport!$A$4:$AB$238,P$1,0)),"",VLOOKUP($A569,Transport!$A$4:$AB$238,P$1,0))</f>
        <v>0</v>
      </c>
      <c r="Q569" s="1298">
        <f>IF(ISERROR(VLOOKUP($A569,Transport!$A$4:$AB$238,Q$1,0)),"",VLOOKUP($A569,Transport!$A$4:$AB$238,Q$1,0))</f>
        <v>0</v>
      </c>
    </row>
    <row r="570" spans="1:17">
      <c r="A570" s="11" t="s">
        <v>395</v>
      </c>
      <c r="B570" s="1290" t="s">
        <v>1080</v>
      </c>
      <c r="C570" s="1421" t="str">
        <f>IF(ISERROR(VLOOKUP($A570,Transport!$A$4:$AA$238,C$1,0)),"",VLOOKUP($A570,Transport!$A$4:$AA$238,C$1,0))</f>
        <v>ktoe</v>
      </c>
      <c r="D570" s="1298" t="str">
        <f>IF(ISERROR(VLOOKUP($A570,Transport!$A$4:$AB$238,D$1,0)),"",VLOOKUP($A570,Transport!$A$4:$AB$238,D$1,0))</f>
        <v/>
      </c>
      <c r="E570" s="1298">
        <f>IF(ISERROR(VLOOKUP($A570,Transport!$A$4:$AB$238,E$1,0)),"",VLOOKUP($A570,Transport!$A$4:$AB$238,E$1,0))</f>
        <v>0</v>
      </c>
      <c r="F570" s="1298">
        <f>IF(ISERROR(VLOOKUP($A570,Transport!$A$4:$AB$238,F$1,0)),"",VLOOKUP($A570,Transport!$A$4:$AB$238,F$1,0))</f>
        <v>0</v>
      </c>
      <c r="G570" s="1298">
        <f>IF(ISERROR(VLOOKUP($A570,Transport!$A$4:$AB$238,G$1,0)),"",VLOOKUP($A570,Transport!$A$4:$AB$238,G$1,0))</f>
        <v>0</v>
      </c>
      <c r="H570" s="1298">
        <f>IF(ISERROR(VLOOKUP($A570,Transport!$A$4:$AB$238,H$1,0)),"",VLOOKUP($A570,Transport!$A$4:$AB$238,H$1,0))</f>
        <v>0</v>
      </c>
      <c r="I570" s="1298">
        <f>IF(ISERROR(VLOOKUP($A570,Transport!$A$4:$AB$238,I$1,0)),"",VLOOKUP($A570,Transport!$A$4:$AB$238,I$1,0))</f>
        <v>0</v>
      </c>
      <c r="J570" s="1298">
        <f>IF(ISERROR(VLOOKUP($A570,Transport!$A$4:$AB$238,J$1,0)),"",VLOOKUP($A570,Transport!$A$4:$AB$238,J$1,0))</f>
        <v>0</v>
      </c>
      <c r="K570" s="1298">
        <f>IF(ISERROR(VLOOKUP($A570,Transport!$A$4:$AB$238,K$1,0)),"",VLOOKUP($A570,Transport!$A$4:$AB$238,K$1,0))</f>
        <v>0</v>
      </c>
      <c r="L570" s="1298">
        <f>IF(ISERROR(VLOOKUP($A570,Transport!$A$4:$AB$238,L$1,0)),"",VLOOKUP($A570,Transport!$A$4:$AB$238,L$1,0))</f>
        <v>0</v>
      </c>
      <c r="M570" s="1298">
        <f>IF(ISERROR(VLOOKUP($A570,Transport!$A$4:$AB$238,M$1,0)),"",VLOOKUP($A570,Transport!$A$4:$AB$238,M$1,0))</f>
        <v>0</v>
      </c>
      <c r="N570" s="1298">
        <f>IF(ISERROR(VLOOKUP($A570,Transport!$A$4:$AB$238,N$1,0)),"",VLOOKUP($A570,Transport!$A$4:$AB$238,N$1,0))</f>
        <v>0</v>
      </c>
      <c r="O570" s="1298">
        <f>IF(ISERROR(VLOOKUP($A570,Transport!$A$4:$AB$238,O$1,0)),"",VLOOKUP($A570,Transport!$A$4:$AB$238,O$1,0))</f>
        <v>0</v>
      </c>
      <c r="P570" s="1298">
        <f>IF(ISERROR(VLOOKUP($A570,Transport!$A$4:$AB$238,P$1,0)),"",VLOOKUP($A570,Transport!$A$4:$AB$238,P$1,0))</f>
        <v>0</v>
      </c>
      <c r="Q570" s="1298">
        <f>IF(ISERROR(VLOOKUP($A570,Transport!$A$4:$AB$238,Q$1,0)),"",VLOOKUP($A570,Transport!$A$4:$AB$238,Q$1,0))</f>
        <v>0</v>
      </c>
    </row>
    <row r="571" spans="1:17">
      <c r="A571" s="2" t="s">
        <v>455</v>
      </c>
      <c r="B571" s="1290" t="s">
        <v>1080</v>
      </c>
      <c r="C571" s="1421" t="str">
        <f>IF(ISERROR(VLOOKUP($A571,Transport!$A$4:$AA$238,C$1,0)),"",VLOOKUP($A571,Transport!$A$4:$AA$238,C$1,0))</f>
        <v>ktoe</v>
      </c>
      <c r="D571" s="1298" t="str">
        <f>IF(ISERROR(VLOOKUP($A571,Transport!$A$4:$AB$238,D$1,0)),"",VLOOKUP($A571,Transport!$A$4:$AB$238,D$1,0))</f>
        <v/>
      </c>
      <c r="E571" s="1298">
        <f>IF(ISERROR(VLOOKUP($A571,Transport!$A$4:$AB$238,E$1,0)),"",VLOOKUP($A571,Transport!$A$4:$AB$238,E$1,0))</f>
        <v>0</v>
      </c>
      <c r="F571" s="1298">
        <f>IF(ISERROR(VLOOKUP($A571,Transport!$A$4:$AB$238,F$1,0)),"",VLOOKUP($A571,Transport!$A$4:$AB$238,F$1,0))</f>
        <v>0</v>
      </c>
      <c r="G571" s="1298">
        <f>IF(ISERROR(VLOOKUP($A571,Transport!$A$4:$AB$238,G$1,0)),"",VLOOKUP($A571,Transport!$A$4:$AB$238,G$1,0))</f>
        <v>0</v>
      </c>
      <c r="H571" s="1298">
        <f>IF(ISERROR(VLOOKUP($A571,Transport!$A$4:$AB$238,H$1,0)),"",VLOOKUP($A571,Transport!$A$4:$AB$238,H$1,0))</f>
        <v>0</v>
      </c>
      <c r="I571" s="1298">
        <f>IF(ISERROR(VLOOKUP($A571,Transport!$A$4:$AB$238,I$1,0)),"",VLOOKUP($A571,Transport!$A$4:$AB$238,I$1,0))</f>
        <v>0</v>
      </c>
      <c r="J571" s="1298">
        <f>IF(ISERROR(VLOOKUP($A571,Transport!$A$4:$AB$238,J$1,0)),"",VLOOKUP($A571,Transport!$A$4:$AB$238,J$1,0))</f>
        <v>0</v>
      </c>
      <c r="K571" s="1298">
        <f>IF(ISERROR(VLOOKUP($A571,Transport!$A$4:$AB$238,K$1,0)),"",VLOOKUP($A571,Transport!$A$4:$AB$238,K$1,0))</f>
        <v>0</v>
      </c>
      <c r="L571" s="1298">
        <f>IF(ISERROR(VLOOKUP($A571,Transport!$A$4:$AB$238,L$1,0)),"",VLOOKUP($A571,Transport!$A$4:$AB$238,L$1,0))</f>
        <v>0</v>
      </c>
      <c r="M571" s="1298">
        <f>IF(ISERROR(VLOOKUP($A571,Transport!$A$4:$AB$238,M$1,0)),"",VLOOKUP($A571,Transport!$A$4:$AB$238,M$1,0))</f>
        <v>0</v>
      </c>
      <c r="N571" s="1298">
        <f>IF(ISERROR(VLOOKUP($A571,Transport!$A$4:$AB$238,N$1,0)),"",VLOOKUP($A571,Transport!$A$4:$AB$238,N$1,0))</f>
        <v>0</v>
      </c>
      <c r="O571" s="1298">
        <f>IF(ISERROR(VLOOKUP($A571,Transport!$A$4:$AB$238,O$1,0)),"",VLOOKUP($A571,Transport!$A$4:$AB$238,O$1,0))</f>
        <v>0</v>
      </c>
      <c r="P571" s="1298">
        <f>IF(ISERROR(VLOOKUP($A571,Transport!$A$4:$AB$238,P$1,0)),"",VLOOKUP($A571,Transport!$A$4:$AB$238,P$1,0))</f>
        <v>0</v>
      </c>
      <c r="Q571" s="1298">
        <f>IF(ISERROR(VLOOKUP($A571,Transport!$A$4:$AB$238,Q$1,0)),"",VLOOKUP($A571,Transport!$A$4:$AB$238,Q$1,0))</f>
        <v>0</v>
      </c>
    </row>
    <row r="572" spans="1:17">
      <c r="A572" s="22" t="s">
        <v>517</v>
      </c>
      <c r="B572" s="1290" t="s">
        <v>1080</v>
      </c>
      <c r="C572" s="1421" t="str">
        <f>IF(ISERROR(VLOOKUP($A572,Transport!$A$4:$AA$238,C$1,0)),"",VLOOKUP($A572,Transport!$A$4:$AA$238,C$1,0))</f>
        <v>ktoe</v>
      </c>
      <c r="D572" s="1298" t="str">
        <f>IF(ISERROR(VLOOKUP($A572,Transport!$A$4:$AB$238,D$1,0)),"",VLOOKUP($A572,Transport!$A$4:$AB$238,D$1,0))</f>
        <v/>
      </c>
      <c r="E572" s="1298">
        <f>IF(ISERROR(VLOOKUP($A572,Transport!$A$4:$AB$238,E$1,0)),"",VLOOKUP($A572,Transport!$A$4:$AB$238,E$1,0))</f>
        <v>0</v>
      </c>
      <c r="F572" s="1298">
        <f>IF(ISERROR(VLOOKUP($A572,Transport!$A$4:$AB$238,F$1,0)),"",VLOOKUP($A572,Transport!$A$4:$AB$238,F$1,0))</f>
        <v>0</v>
      </c>
      <c r="G572" s="1298">
        <f>IF(ISERROR(VLOOKUP($A572,Transport!$A$4:$AB$238,G$1,0)),"",VLOOKUP($A572,Transport!$A$4:$AB$238,G$1,0))</f>
        <v>0</v>
      </c>
      <c r="H572" s="1298">
        <f>IF(ISERROR(VLOOKUP($A572,Transport!$A$4:$AB$238,H$1,0)),"",VLOOKUP($A572,Transport!$A$4:$AB$238,H$1,0))</f>
        <v>0</v>
      </c>
      <c r="I572" s="1298">
        <f>IF(ISERROR(VLOOKUP($A572,Transport!$A$4:$AB$238,I$1,0)),"",VLOOKUP($A572,Transport!$A$4:$AB$238,I$1,0))</f>
        <v>0</v>
      </c>
      <c r="J572" s="1298">
        <f>IF(ISERROR(VLOOKUP($A572,Transport!$A$4:$AB$238,J$1,0)),"",VLOOKUP($A572,Transport!$A$4:$AB$238,J$1,0))</f>
        <v>0</v>
      </c>
      <c r="K572" s="1298">
        <f>IF(ISERROR(VLOOKUP($A572,Transport!$A$4:$AB$238,K$1,0)),"",VLOOKUP($A572,Transport!$A$4:$AB$238,K$1,0))</f>
        <v>0</v>
      </c>
      <c r="L572" s="1298">
        <f>IF(ISERROR(VLOOKUP($A572,Transport!$A$4:$AB$238,L$1,0)),"",VLOOKUP($A572,Transport!$A$4:$AB$238,L$1,0))</f>
        <v>0</v>
      </c>
      <c r="M572" s="1298">
        <f>IF(ISERROR(VLOOKUP($A572,Transport!$A$4:$AB$238,M$1,0)),"",VLOOKUP($A572,Transport!$A$4:$AB$238,M$1,0))</f>
        <v>0</v>
      </c>
      <c r="N572" s="1298">
        <f>IF(ISERROR(VLOOKUP($A572,Transport!$A$4:$AB$238,N$1,0)),"",VLOOKUP($A572,Transport!$A$4:$AB$238,N$1,0))</f>
        <v>0</v>
      </c>
      <c r="O572" s="1298">
        <f>IF(ISERROR(VLOOKUP($A572,Transport!$A$4:$AB$238,O$1,0)),"",VLOOKUP($A572,Transport!$A$4:$AB$238,O$1,0))</f>
        <v>0</v>
      </c>
      <c r="P572" s="1298">
        <f>IF(ISERROR(VLOOKUP($A572,Transport!$A$4:$AB$238,P$1,0)),"",VLOOKUP($A572,Transport!$A$4:$AB$238,P$1,0))</f>
        <v>0</v>
      </c>
      <c r="Q572" s="1298">
        <f>IF(ISERROR(VLOOKUP($A572,Transport!$A$4:$AB$238,Q$1,0)),"",VLOOKUP($A572,Transport!$A$4:$AB$238,Q$1,0))</f>
        <v>0</v>
      </c>
    </row>
    <row r="573" spans="1:17">
      <c r="A573" s="11" t="s">
        <v>636</v>
      </c>
      <c r="B573" s="1290" t="s">
        <v>1080</v>
      </c>
      <c r="C573" s="1421" t="str">
        <f>IF(ISERROR(VLOOKUP($A573,Transport!$A$4:$AA$238,C$1,0)),"",VLOOKUP($A573,Transport!$A$4:$AA$238,C$1,0))</f>
        <v>ktoe</v>
      </c>
      <c r="D573" s="1298" t="str">
        <f>IF(ISERROR(VLOOKUP($A573,Transport!$A$4:$AB$238,D$1,0)),"",VLOOKUP($A573,Transport!$A$4:$AB$238,D$1,0))</f>
        <v/>
      </c>
      <c r="E573" s="1298">
        <f>IF(ISERROR(VLOOKUP($A573,Transport!$A$4:$AB$238,E$1,0)),"",VLOOKUP($A573,Transport!$A$4:$AB$238,E$1,0))</f>
        <v>0</v>
      </c>
      <c r="F573" s="1298">
        <f>IF(ISERROR(VLOOKUP($A573,Transport!$A$4:$AB$238,F$1,0)),"",VLOOKUP($A573,Transport!$A$4:$AB$238,F$1,0))</f>
        <v>0</v>
      </c>
      <c r="G573" s="1298">
        <f>IF(ISERROR(VLOOKUP($A573,Transport!$A$4:$AB$238,G$1,0)),"",VLOOKUP($A573,Transport!$A$4:$AB$238,G$1,0))</f>
        <v>0</v>
      </c>
      <c r="H573" s="1298">
        <f>IF(ISERROR(VLOOKUP($A573,Transport!$A$4:$AB$238,H$1,0)),"",VLOOKUP($A573,Transport!$A$4:$AB$238,H$1,0))</f>
        <v>0</v>
      </c>
      <c r="I573" s="1298">
        <f>IF(ISERROR(VLOOKUP($A573,Transport!$A$4:$AB$238,I$1,0)),"",VLOOKUP($A573,Transport!$A$4:$AB$238,I$1,0))</f>
        <v>0</v>
      </c>
      <c r="J573" s="1298">
        <f>IF(ISERROR(VLOOKUP($A573,Transport!$A$4:$AB$238,J$1,0)),"",VLOOKUP($A573,Transport!$A$4:$AB$238,J$1,0))</f>
        <v>0</v>
      </c>
      <c r="K573" s="1298">
        <f>IF(ISERROR(VLOOKUP($A573,Transport!$A$4:$AB$238,K$1,0)),"",VLOOKUP($A573,Transport!$A$4:$AB$238,K$1,0))</f>
        <v>0</v>
      </c>
      <c r="L573" s="1298">
        <f>IF(ISERROR(VLOOKUP($A573,Transport!$A$4:$AB$238,L$1,0)),"",VLOOKUP($A573,Transport!$A$4:$AB$238,L$1,0))</f>
        <v>0</v>
      </c>
      <c r="M573" s="1298">
        <f>IF(ISERROR(VLOOKUP($A573,Transport!$A$4:$AB$238,M$1,0)),"",VLOOKUP($A573,Transport!$A$4:$AB$238,M$1,0))</f>
        <v>0</v>
      </c>
      <c r="N573" s="1298">
        <f>IF(ISERROR(VLOOKUP($A573,Transport!$A$4:$AB$238,N$1,0)),"",VLOOKUP($A573,Transport!$A$4:$AB$238,N$1,0))</f>
        <v>0</v>
      </c>
      <c r="O573" s="1298">
        <f>IF(ISERROR(VLOOKUP($A573,Transport!$A$4:$AB$238,O$1,0)),"",VLOOKUP($A573,Transport!$A$4:$AB$238,O$1,0))</f>
        <v>0</v>
      </c>
      <c r="P573" s="1298">
        <f>IF(ISERROR(VLOOKUP($A573,Transport!$A$4:$AB$238,P$1,0)),"",VLOOKUP($A573,Transport!$A$4:$AB$238,P$1,0))</f>
        <v>0</v>
      </c>
      <c r="Q573" s="1298">
        <f>IF(ISERROR(VLOOKUP($A573,Transport!$A$4:$AB$238,Q$1,0)),"",VLOOKUP($A573,Transport!$A$4:$AB$238,Q$1,0))</f>
        <v>0</v>
      </c>
    </row>
    <row r="574" spans="1:17">
      <c r="A574" s="11" t="s">
        <v>637</v>
      </c>
      <c r="B574" s="1290" t="s">
        <v>1080</v>
      </c>
      <c r="C574" s="1421" t="str">
        <f>IF(ISERROR(VLOOKUP($A574,Transport!$A$4:$AA$238,C$1,0)),"",VLOOKUP($A574,Transport!$A$4:$AA$238,C$1,0))</f>
        <v>ktoe</v>
      </c>
      <c r="D574" s="1298" t="str">
        <f>IF(ISERROR(VLOOKUP($A574,Transport!$A$4:$AB$238,D$1,0)),"",VLOOKUP($A574,Transport!$A$4:$AB$238,D$1,0))</f>
        <v/>
      </c>
      <c r="E574" s="1298">
        <f>IF(ISERROR(VLOOKUP($A574,Transport!$A$4:$AB$238,E$1,0)),"",VLOOKUP($A574,Transport!$A$4:$AB$238,E$1,0))</f>
        <v>0</v>
      </c>
      <c r="F574" s="1298">
        <f>IF(ISERROR(VLOOKUP($A574,Transport!$A$4:$AB$238,F$1,0)),"",VLOOKUP($A574,Transport!$A$4:$AB$238,F$1,0))</f>
        <v>0</v>
      </c>
      <c r="G574" s="1298">
        <f>IF(ISERROR(VLOOKUP($A574,Transport!$A$4:$AB$238,G$1,0)),"",VLOOKUP($A574,Transport!$A$4:$AB$238,G$1,0))</f>
        <v>0</v>
      </c>
      <c r="H574" s="1298">
        <f>IF(ISERROR(VLOOKUP($A574,Transport!$A$4:$AB$238,H$1,0)),"",VLOOKUP($A574,Transport!$A$4:$AB$238,H$1,0))</f>
        <v>0</v>
      </c>
      <c r="I574" s="1298">
        <f>IF(ISERROR(VLOOKUP($A574,Transport!$A$4:$AB$238,I$1,0)),"",VLOOKUP($A574,Transport!$A$4:$AB$238,I$1,0))</f>
        <v>0</v>
      </c>
      <c r="J574" s="1298">
        <f>IF(ISERROR(VLOOKUP($A574,Transport!$A$4:$AB$238,J$1,0)),"",VLOOKUP($A574,Transport!$A$4:$AB$238,J$1,0))</f>
        <v>0</v>
      </c>
      <c r="K574" s="1298">
        <f>IF(ISERROR(VLOOKUP($A574,Transport!$A$4:$AB$238,K$1,0)),"",VLOOKUP($A574,Transport!$A$4:$AB$238,K$1,0))</f>
        <v>0</v>
      </c>
      <c r="L574" s="1298">
        <f>IF(ISERROR(VLOOKUP($A574,Transport!$A$4:$AB$238,L$1,0)),"",VLOOKUP($A574,Transport!$A$4:$AB$238,L$1,0))</f>
        <v>0</v>
      </c>
      <c r="M574" s="1298">
        <f>IF(ISERROR(VLOOKUP($A574,Transport!$A$4:$AB$238,M$1,0)),"",VLOOKUP($A574,Transport!$A$4:$AB$238,M$1,0))</f>
        <v>0</v>
      </c>
      <c r="N574" s="1298">
        <f>IF(ISERROR(VLOOKUP($A574,Transport!$A$4:$AB$238,N$1,0)),"",VLOOKUP($A574,Transport!$A$4:$AB$238,N$1,0))</f>
        <v>0</v>
      </c>
      <c r="O574" s="1298">
        <f>IF(ISERROR(VLOOKUP($A574,Transport!$A$4:$AB$238,O$1,0)),"",VLOOKUP($A574,Transport!$A$4:$AB$238,O$1,0))</f>
        <v>0</v>
      </c>
      <c r="P574" s="1298">
        <f>IF(ISERROR(VLOOKUP($A574,Transport!$A$4:$AB$238,P$1,0)),"",VLOOKUP($A574,Transport!$A$4:$AB$238,P$1,0))</f>
        <v>0</v>
      </c>
      <c r="Q574" s="1298">
        <f>IF(ISERROR(VLOOKUP($A574,Transport!$A$4:$AB$238,Q$1,0)),"",VLOOKUP($A574,Transport!$A$4:$AB$238,Q$1,0))</f>
        <v>0</v>
      </c>
    </row>
    <row r="575" spans="1:17">
      <c r="A575" s="22" t="s">
        <v>518</v>
      </c>
      <c r="B575" s="1290" t="s">
        <v>1080</v>
      </c>
      <c r="C575" s="1421" t="str">
        <f>IF(ISERROR(VLOOKUP($A575,Transport!$A$4:$AA$238,C$1,0)),"",VLOOKUP($A575,Transport!$A$4:$AA$238,C$1,0))</f>
        <v>ktoe</v>
      </c>
      <c r="D575" s="1298" t="str">
        <f>IF(ISERROR(VLOOKUP($A575,Transport!$A$4:$AB$238,D$1,0)),"",VLOOKUP($A575,Transport!$A$4:$AB$238,D$1,0))</f>
        <v/>
      </c>
      <c r="E575" s="1298">
        <f>IF(ISERROR(VLOOKUP($A575,Transport!$A$4:$AB$238,E$1,0)),"",VLOOKUP($A575,Transport!$A$4:$AB$238,E$1,0))</f>
        <v>0</v>
      </c>
      <c r="F575" s="1298">
        <f>IF(ISERROR(VLOOKUP($A575,Transport!$A$4:$AB$238,F$1,0)),"",VLOOKUP($A575,Transport!$A$4:$AB$238,F$1,0))</f>
        <v>0</v>
      </c>
      <c r="G575" s="1298">
        <f>IF(ISERROR(VLOOKUP($A575,Transport!$A$4:$AB$238,G$1,0)),"",VLOOKUP($A575,Transport!$A$4:$AB$238,G$1,0))</f>
        <v>0</v>
      </c>
      <c r="H575" s="1298">
        <f>IF(ISERROR(VLOOKUP($A575,Transport!$A$4:$AB$238,H$1,0)),"",VLOOKUP($A575,Transport!$A$4:$AB$238,H$1,0))</f>
        <v>0</v>
      </c>
      <c r="I575" s="1298">
        <f>IF(ISERROR(VLOOKUP($A575,Transport!$A$4:$AB$238,I$1,0)),"",VLOOKUP($A575,Transport!$A$4:$AB$238,I$1,0))</f>
        <v>0</v>
      </c>
      <c r="J575" s="1298">
        <f>IF(ISERROR(VLOOKUP($A575,Transport!$A$4:$AB$238,J$1,0)),"",VLOOKUP($A575,Transport!$A$4:$AB$238,J$1,0))</f>
        <v>0</v>
      </c>
      <c r="K575" s="1298">
        <f>IF(ISERROR(VLOOKUP($A575,Transport!$A$4:$AB$238,K$1,0)),"",VLOOKUP($A575,Transport!$A$4:$AB$238,K$1,0))</f>
        <v>0</v>
      </c>
      <c r="L575" s="1298">
        <f>IF(ISERROR(VLOOKUP($A575,Transport!$A$4:$AB$238,L$1,0)),"",VLOOKUP($A575,Transport!$A$4:$AB$238,L$1,0))</f>
        <v>0</v>
      </c>
      <c r="M575" s="1298">
        <f>IF(ISERROR(VLOOKUP($A575,Transport!$A$4:$AB$238,M$1,0)),"",VLOOKUP($A575,Transport!$A$4:$AB$238,M$1,0))</f>
        <v>0</v>
      </c>
      <c r="N575" s="1298">
        <f>IF(ISERROR(VLOOKUP($A575,Transport!$A$4:$AB$238,N$1,0)),"",VLOOKUP($A575,Transport!$A$4:$AB$238,N$1,0))</f>
        <v>0</v>
      </c>
      <c r="O575" s="1298">
        <f>IF(ISERROR(VLOOKUP($A575,Transport!$A$4:$AB$238,O$1,0)),"",VLOOKUP($A575,Transport!$A$4:$AB$238,O$1,0))</f>
        <v>0</v>
      </c>
      <c r="P575" s="1298">
        <f>IF(ISERROR(VLOOKUP($A575,Transport!$A$4:$AB$238,P$1,0)),"",VLOOKUP($A575,Transport!$A$4:$AB$238,P$1,0))</f>
        <v>0</v>
      </c>
      <c r="Q575" s="1298">
        <f>IF(ISERROR(VLOOKUP($A575,Transport!$A$4:$AB$238,Q$1,0)),"",VLOOKUP($A575,Transport!$A$4:$AB$238,Q$1,0))</f>
        <v>0</v>
      </c>
    </row>
    <row r="576" spans="1:17">
      <c r="A576" s="22" t="s">
        <v>483</v>
      </c>
      <c r="B576" s="1290" t="s">
        <v>1080</v>
      </c>
      <c r="C576" s="1421" t="str">
        <f>IF(ISERROR(VLOOKUP($A576,Transport!$A$4:$AA$238,C$1,0)),"",VLOOKUP($A576,Transport!$A$4:$AA$238,C$1,0))</f>
        <v>l/100km</v>
      </c>
      <c r="D576" s="1298" t="str">
        <f>IF(ISERROR(VLOOKUP($A576,Transport!$A$4:$AB$238,D$1,0)),"",VLOOKUP($A576,Transport!$A$4:$AB$238,D$1,0))</f>
        <v/>
      </c>
      <c r="E576" s="1298">
        <f>IF(ISERROR(VLOOKUP($A576,Transport!$A$4:$AB$238,E$1,0)),"",VLOOKUP($A576,Transport!$A$4:$AB$238,E$1,0))</f>
        <v>0</v>
      </c>
      <c r="F576" s="1298">
        <f>IF(ISERROR(VLOOKUP($A576,Transport!$A$4:$AB$238,F$1,0)),"",VLOOKUP($A576,Transport!$A$4:$AB$238,F$1,0))</f>
        <v>0</v>
      </c>
      <c r="G576" s="1298">
        <f>IF(ISERROR(VLOOKUP($A576,Transport!$A$4:$AB$238,G$1,0)),"",VLOOKUP($A576,Transport!$A$4:$AB$238,G$1,0))</f>
        <v>0</v>
      </c>
      <c r="H576" s="1298">
        <f>IF(ISERROR(VLOOKUP($A576,Transport!$A$4:$AB$238,H$1,0)),"",VLOOKUP($A576,Transport!$A$4:$AB$238,H$1,0))</f>
        <v>0</v>
      </c>
      <c r="I576" s="1298">
        <f>IF(ISERROR(VLOOKUP($A576,Transport!$A$4:$AB$238,I$1,0)),"",VLOOKUP($A576,Transport!$A$4:$AB$238,I$1,0))</f>
        <v>0</v>
      </c>
      <c r="J576" s="1298">
        <f>IF(ISERROR(VLOOKUP($A576,Transport!$A$4:$AB$238,J$1,0)),"",VLOOKUP($A576,Transport!$A$4:$AB$238,J$1,0))</f>
        <v>0</v>
      </c>
      <c r="K576" s="1298">
        <f>IF(ISERROR(VLOOKUP($A576,Transport!$A$4:$AB$238,K$1,0)),"",VLOOKUP($A576,Transport!$A$4:$AB$238,K$1,0))</f>
        <v>0</v>
      </c>
      <c r="L576" s="1298">
        <f>IF(ISERROR(VLOOKUP($A576,Transport!$A$4:$AB$238,L$1,0)),"",VLOOKUP($A576,Transport!$A$4:$AB$238,L$1,0))</f>
        <v>0</v>
      </c>
      <c r="M576" s="1298">
        <f>IF(ISERROR(VLOOKUP($A576,Transport!$A$4:$AB$238,M$1,0)),"",VLOOKUP($A576,Transport!$A$4:$AB$238,M$1,0))</f>
        <v>0</v>
      </c>
      <c r="N576" s="1298">
        <f>IF(ISERROR(VLOOKUP($A576,Transport!$A$4:$AB$238,N$1,0)),"",VLOOKUP($A576,Transport!$A$4:$AB$238,N$1,0))</f>
        <v>0</v>
      </c>
      <c r="O576" s="1298">
        <f>IF(ISERROR(VLOOKUP($A576,Transport!$A$4:$AB$238,O$1,0)),"",VLOOKUP($A576,Transport!$A$4:$AB$238,O$1,0))</f>
        <v>0</v>
      </c>
      <c r="P576" s="1298">
        <f>IF(ISERROR(VLOOKUP($A576,Transport!$A$4:$AB$238,P$1,0)),"",VLOOKUP($A576,Transport!$A$4:$AB$238,P$1,0))</f>
        <v>0</v>
      </c>
      <c r="Q576" s="1298">
        <f>IF(ISERROR(VLOOKUP($A576,Transport!$A$4:$AB$238,Q$1,0)),"",VLOOKUP($A576,Transport!$A$4:$AB$238,Q$1,0))</f>
        <v>0</v>
      </c>
    </row>
    <row r="577" spans="1:17">
      <c r="A577" s="30" t="s">
        <v>426</v>
      </c>
      <c r="B577" s="1290" t="s">
        <v>1080</v>
      </c>
      <c r="C577" s="1421" t="str">
        <f>IF(ISERROR(VLOOKUP($A577,Transport!$A$4:$AA$238,C$1,0)),"",VLOOKUP($A577,Transport!$A$4:$AA$238,C$1,0))</f>
        <v>l/100km</v>
      </c>
      <c r="D577" s="1298" t="str">
        <f>IF(ISERROR(VLOOKUP($A577,Transport!$A$4:$AB$238,D$1,0)),"",VLOOKUP($A577,Transport!$A$4:$AB$238,D$1,0))</f>
        <v/>
      </c>
      <c r="E577" s="1298">
        <f>IF(ISERROR(VLOOKUP($A577,Transport!$A$4:$AB$238,E$1,0)),"",VLOOKUP($A577,Transport!$A$4:$AB$238,E$1,0))</f>
        <v>0</v>
      </c>
      <c r="F577" s="1298">
        <f>IF(ISERROR(VLOOKUP($A577,Transport!$A$4:$AB$238,F$1,0)),"",VLOOKUP($A577,Transport!$A$4:$AB$238,F$1,0))</f>
        <v>0</v>
      </c>
      <c r="G577" s="1298">
        <f>IF(ISERROR(VLOOKUP($A577,Transport!$A$4:$AB$238,G$1,0)),"",VLOOKUP($A577,Transport!$A$4:$AB$238,G$1,0))</f>
        <v>0</v>
      </c>
      <c r="H577" s="1298">
        <f>IF(ISERROR(VLOOKUP($A577,Transport!$A$4:$AB$238,H$1,0)),"",VLOOKUP($A577,Transport!$A$4:$AB$238,H$1,0))</f>
        <v>0</v>
      </c>
      <c r="I577" s="1298">
        <f>IF(ISERROR(VLOOKUP($A577,Transport!$A$4:$AB$238,I$1,0)),"",VLOOKUP($A577,Transport!$A$4:$AB$238,I$1,0))</f>
        <v>0</v>
      </c>
      <c r="J577" s="1298">
        <f>IF(ISERROR(VLOOKUP($A577,Transport!$A$4:$AB$238,J$1,0)),"",VLOOKUP($A577,Transport!$A$4:$AB$238,J$1,0))</f>
        <v>0</v>
      </c>
      <c r="K577" s="1298">
        <f>IF(ISERROR(VLOOKUP($A577,Transport!$A$4:$AB$238,K$1,0)),"",VLOOKUP($A577,Transport!$A$4:$AB$238,K$1,0))</f>
        <v>0</v>
      </c>
      <c r="L577" s="1298">
        <f>IF(ISERROR(VLOOKUP($A577,Transport!$A$4:$AB$238,L$1,0)),"",VLOOKUP($A577,Transport!$A$4:$AB$238,L$1,0))</f>
        <v>0</v>
      </c>
      <c r="M577" s="1298">
        <f>IF(ISERROR(VLOOKUP($A577,Transport!$A$4:$AB$238,M$1,0)),"",VLOOKUP($A577,Transport!$A$4:$AB$238,M$1,0))</f>
        <v>0</v>
      </c>
      <c r="N577" s="1298">
        <f>IF(ISERROR(VLOOKUP($A577,Transport!$A$4:$AB$238,N$1,0)),"",VLOOKUP($A577,Transport!$A$4:$AB$238,N$1,0))</f>
        <v>0</v>
      </c>
      <c r="O577" s="1298">
        <f>IF(ISERROR(VLOOKUP($A577,Transport!$A$4:$AB$238,O$1,0)),"",VLOOKUP($A577,Transport!$A$4:$AB$238,O$1,0))</f>
        <v>0</v>
      </c>
      <c r="P577" s="1298">
        <f>IF(ISERROR(VLOOKUP($A577,Transport!$A$4:$AB$238,P$1,0)),"",VLOOKUP($A577,Transport!$A$4:$AB$238,P$1,0))</f>
        <v>0</v>
      </c>
      <c r="Q577" s="1298">
        <f>IF(ISERROR(VLOOKUP($A577,Transport!$A$4:$AB$238,Q$1,0)),"",VLOOKUP($A577,Transport!$A$4:$AB$238,Q$1,0))</f>
        <v>0</v>
      </c>
    </row>
    <row r="578" spans="1:17">
      <c r="A578" s="30" t="s">
        <v>427</v>
      </c>
      <c r="B578" s="1290" t="s">
        <v>1080</v>
      </c>
      <c r="C578" s="1421" t="str">
        <f>IF(ISERROR(VLOOKUP($A578,Transport!$A$4:$AA$238,C$1,0)),"",VLOOKUP($A578,Transport!$A$4:$AA$238,C$1,0))</f>
        <v>l/100km</v>
      </c>
      <c r="D578" s="1298" t="str">
        <f>IF(ISERROR(VLOOKUP($A578,Transport!$A$4:$AB$238,D$1,0)),"",VLOOKUP($A578,Transport!$A$4:$AB$238,D$1,0))</f>
        <v/>
      </c>
      <c r="E578" s="1298">
        <f>IF(ISERROR(VLOOKUP($A578,Transport!$A$4:$AB$238,E$1,0)),"",VLOOKUP($A578,Transport!$A$4:$AB$238,E$1,0))</f>
        <v>0</v>
      </c>
      <c r="F578" s="1298">
        <f>IF(ISERROR(VLOOKUP($A578,Transport!$A$4:$AB$238,F$1,0)),"",VLOOKUP($A578,Transport!$A$4:$AB$238,F$1,0))</f>
        <v>0</v>
      </c>
      <c r="G578" s="1298">
        <f>IF(ISERROR(VLOOKUP($A578,Transport!$A$4:$AB$238,G$1,0)),"",VLOOKUP($A578,Transport!$A$4:$AB$238,G$1,0))</f>
        <v>0</v>
      </c>
      <c r="H578" s="1298">
        <f>IF(ISERROR(VLOOKUP($A578,Transport!$A$4:$AB$238,H$1,0)),"",VLOOKUP($A578,Transport!$A$4:$AB$238,H$1,0))</f>
        <v>0</v>
      </c>
      <c r="I578" s="1298">
        <f>IF(ISERROR(VLOOKUP($A578,Transport!$A$4:$AB$238,I$1,0)),"",VLOOKUP($A578,Transport!$A$4:$AB$238,I$1,0))</f>
        <v>0</v>
      </c>
      <c r="J578" s="1298">
        <f>IF(ISERROR(VLOOKUP($A578,Transport!$A$4:$AB$238,J$1,0)),"",VLOOKUP($A578,Transport!$A$4:$AB$238,J$1,0))</f>
        <v>0</v>
      </c>
      <c r="K578" s="1298">
        <f>IF(ISERROR(VLOOKUP($A578,Transport!$A$4:$AB$238,K$1,0)),"",VLOOKUP($A578,Transport!$A$4:$AB$238,K$1,0))</f>
        <v>0</v>
      </c>
      <c r="L578" s="1298">
        <f>IF(ISERROR(VLOOKUP($A578,Transport!$A$4:$AB$238,L$1,0)),"",VLOOKUP($A578,Transport!$A$4:$AB$238,L$1,0))</f>
        <v>0</v>
      </c>
      <c r="M578" s="1298">
        <f>IF(ISERROR(VLOOKUP($A578,Transport!$A$4:$AB$238,M$1,0)),"",VLOOKUP($A578,Transport!$A$4:$AB$238,M$1,0))</f>
        <v>0</v>
      </c>
      <c r="N578" s="1298">
        <f>IF(ISERROR(VLOOKUP($A578,Transport!$A$4:$AB$238,N$1,0)),"",VLOOKUP($A578,Transport!$A$4:$AB$238,N$1,0))</f>
        <v>0</v>
      </c>
      <c r="O578" s="1298">
        <f>IF(ISERROR(VLOOKUP($A578,Transport!$A$4:$AB$238,O$1,0)),"",VLOOKUP($A578,Transport!$A$4:$AB$238,O$1,0))</f>
        <v>0</v>
      </c>
      <c r="P578" s="1298">
        <f>IF(ISERROR(VLOOKUP($A578,Transport!$A$4:$AB$238,P$1,0)),"",VLOOKUP($A578,Transport!$A$4:$AB$238,P$1,0))</f>
        <v>0</v>
      </c>
      <c r="Q578" s="1298">
        <f>IF(ISERROR(VLOOKUP($A578,Transport!$A$4:$AB$238,Q$1,0)),"",VLOOKUP($A578,Transport!$A$4:$AB$238,Q$1,0))</f>
        <v>0</v>
      </c>
    </row>
    <row r="579" spans="1:17">
      <c r="A579" s="11" t="s">
        <v>365</v>
      </c>
      <c r="B579" s="1290" t="s">
        <v>1080</v>
      </c>
      <c r="C579" s="1421" t="str">
        <f>IF(ISERROR(VLOOKUP($A579,Transport!$A$4:$AA$238,C$1,0)),"",VLOOKUP($A579,Transport!$A$4:$AA$238,C$1,0))</f>
        <v>l/100km</v>
      </c>
      <c r="D579" s="1298" t="str">
        <f>IF(ISERROR(VLOOKUP($A579,Transport!$A$4:$AB$238,D$1,0)),"",VLOOKUP($A579,Transport!$A$4:$AB$238,D$1,0))</f>
        <v/>
      </c>
      <c r="E579" s="1298">
        <f>IF(ISERROR(VLOOKUP($A579,Transport!$A$4:$AB$238,E$1,0)),"",VLOOKUP($A579,Transport!$A$4:$AB$238,E$1,0))</f>
        <v>0</v>
      </c>
      <c r="F579" s="1298">
        <f>IF(ISERROR(VLOOKUP($A579,Transport!$A$4:$AB$238,F$1,0)),"",VLOOKUP($A579,Transport!$A$4:$AB$238,F$1,0))</f>
        <v>0</v>
      </c>
      <c r="G579" s="1298">
        <f>IF(ISERROR(VLOOKUP($A579,Transport!$A$4:$AB$238,G$1,0)),"",VLOOKUP($A579,Transport!$A$4:$AB$238,G$1,0))</f>
        <v>0</v>
      </c>
      <c r="H579" s="1298">
        <f>IF(ISERROR(VLOOKUP($A579,Transport!$A$4:$AB$238,H$1,0)),"",VLOOKUP($A579,Transport!$A$4:$AB$238,H$1,0))</f>
        <v>0</v>
      </c>
      <c r="I579" s="1298">
        <f>IF(ISERROR(VLOOKUP($A579,Transport!$A$4:$AB$238,I$1,0)),"",VLOOKUP($A579,Transport!$A$4:$AB$238,I$1,0))</f>
        <v>0</v>
      </c>
      <c r="J579" s="1298">
        <f>IF(ISERROR(VLOOKUP($A579,Transport!$A$4:$AB$238,J$1,0)),"",VLOOKUP($A579,Transport!$A$4:$AB$238,J$1,0))</f>
        <v>0</v>
      </c>
      <c r="K579" s="1298">
        <f>IF(ISERROR(VLOOKUP($A579,Transport!$A$4:$AB$238,K$1,0)),"",VLOOKUP($A579,Transport!$A$4:$AB$238,K$1,0))</f>
        <v>0</v>
      </c>
      <c r="L579" s="1298">
        <f>IF(ISERROR(VLOOKUP($A579,Transport!$A$4:$AB$238,L$1,0)),"",VLOOKUP($A579,Transport!$A$4:$AB$238,L$1,0))</f>
        <v>0</v>
      </c>
      <c r="M579" s="1298">
        <f>IF(ISERROR(VLOOKUP($A579,Transport!$A$4:$AB$238,M$1,0)),"",VLOOKUP($A579,Transport!$A$4:$AB$238,M$1,0))</f>
        <v>0</v>
      </c>
      <c r="N579" s="1298">
        <f>IF(ISERROR(VLOOKUP($A579,Transport!$A$4:$AB$238,N$1,0)),"",VLOOKUP($A579,Transport!$A$4:$AB$238,N$1,0))</f>
        <v>0</v>
      </c>
      <c r="O579" s="1298">
        <f>IF(ISERROR(VLOOKUP($A579,Transport!$A$4:$AB$238,O$1,0)),"",VLOOKUP($A579,Transport!$A$4:$AB$238,O$1,0))</f>
        <v>0</v>
      </c>
      <c r="P579" s="1298">
        <f>IF(ISERROR(VLOOKUP($A579,Transport!$A$4:$AB$238,P$1,0)),"",VLOOKUP($A579,Transport!$A$4:$AB$238,P$1,0))</f>
        <v>0</v>
      </c>
      <c r="Q579" s="1298">
        <f>IF(ISERROR(VLOOKUP($A579,Transport!$A$4:$AB$238,Q$1,0)),"",VLOOKUP($A579,Transport!$A$4:$AB$238,Q$1,0))</f>
        <v>0</v>
      </c>
    </row>
    <row r="580" spans="1:17">
      <c r="A580" s="2" t="s">
        <v>1051</v>
      </c>
      <c r="B580" s="1290" t="s">
        <v>1080</v>
      </c>
      <c r="C580" s="1421" t="str">
        <f>IF(ISERROR(VLOOKUP($A580,Transport!$A$4:$AA$238,C$1,0)),"",VLOOKUP($A580,Transport!$A$4:$AA$238,C$1,0))</f>
        <v>l/100km</v>
      </c>
      <c r="D580" s="1298" t="str">
        <f>IF(ISERROR(VLOOKUP($A580,Transport!$A$4:$AB$238,D$1,0)),"",VLOOKUP($A580,Transport!$A$4:$AB$238,D$1,0))</f>
        <v/>
      </c>
      <c r="E580" s="1298">
        <f>IF(ISERROR(VLOOKUP($A580,Transport!$A$4:$AB$238,E$1,0)),"",VLOOKUP($A580,Transport!$A$4:$AB$238,E$1,0))</f>
        <v>0</v>
      </c>
      <c r="F580" s="1298">
        <f>IF(ISERROR(VLOOKUP($A580,Transport!$A$4:$AB$238,F$1,0)),"",VLOOKUP($A580,Transport!$A$4:$AB$238,F$1,0))</f>
        <v>0</v>
      </c>
      <c r="G580" s="1298">
        <f>IF(ISERROR(VLOOKUP($A580,Transport!$A$4:$AB$238,G$1,0)),"",VLOOKUP($A580,Transport!$A$4:$AB$238,G$1,0))</f>
        <v>0</v>
      </c>
      <c r="H580" s="1298">
        <f>IF(ISERROR(VLOOKUP($A580,Transport!$A$4:$AB$238,H$1,0)),"",VLOOKUP($A580,Transport!$A$4:$AB$238,H$1,0))</f>
        <v>0</v>
      </c>
      <c r="I580" s="1298">
        <f>IF(ISERROR(VLOOKUP($A580,Transport!$A$4:$AB$238,I$1,0)),"",VLOOKUP($A580,Transport!$A$4:$AB$238,I$1,0))</f>
        <v>0</v>
      </c>
      <c r="J580" s="1298">
        <f>IF(ISERROR(VLOOKUP($A580,Transport!$A$4:$AB$238,J$1,0)),"",VLOOKUP($A580,Transport!$A$4:$AB$238,J$1,0))</f>
        <v>0</v>
      </c>
      <c r="K580" s="1298">
        <f>IF(ISERROR(VLOOKUP($A580,Transport!$A$4:$AB$238,K$1,0)),"",VLOOKUP($A580,Transport!$A$4:$AB$238,K$1,0))</f>
        <v>0</v>
      </c>
      <c r="L580" s="1298">
        <f>IF(ISERROR(VLOOKUP($A580,Transport!$A$4:$AB$238,L$1,0)),"",VLOOKUP($A580,Transport!$A$4:$AB$238,L$1,0))</f>
        <v>0</v>
      </c>
      <c r="M580" s="1298">
        <f>IF(ISERROR(VLOOKUP($A580,Transport!$A$4:$AB$238,M$1,0)),"",VLOOKUP($A580,Transport!$A$4:$AB$238,M$1,0))</f>
        <v>0</v>
      </c>
      <c r="N580" s="1298">
        <f>IF(ISERROR(VLOOKUP($A580,Transport!$A$4:$AB$238,N$1,0)),"",VLOOKUP($A580,Transport!$A$4:$AB$238,N$1,0))</f>
        <v>0</v>
      </c>
      <c r="O580" s="1298">
        <f>IF(ISERROR(VLOOKUP($A580,Transport!$A$4:$AB$238,O$1,0)),"",VLOOKUP($A580,Transport!$A$4:$AB$238,O$1,0))</f>
        <v>0</v>
      </c>
      <c r="P580" s="1298">
        <f>IF(ISERROR(VLOOKUP($A580,Transport!$A$4:$AB$238,P$1,0)),"",VLOOKUP($A580,Transport!$A$4:$AB$238,P$1,0))</f>
        <v>0</v>
      </c>
      <c r="Q580" s="1298">
        <f>IF(ISERROR(VLOOKUP($A580,Transport!$A$4:$AB$238,Q$1,0)),"",VLOOKUP($A580,Transport!$A$4:$AB$238,Q$1,0))</f>
        <v>0</v>
      </c>
    </row>
    <row r="581" spans="1:17">
      <c r="A581" s="2" t="s">
        <v>1052</v>
      </c>
      <c r="B581" s="1290" t="s">
        <v>1080</v>
      </c>
      <c r="C581" s="1421" t="str">
        <f>IF(ISERROR(VLOOKUP($A581,Transport!$A$4:$AA$238,C$1,0)),"",VLOOKUP($A581,Transport!$A$4:$AA$238,C$1,0))</f>
        <v>l/100km</v>
      </c>
      <c r="D581" s="1298" t="str">
        <f>IF(ISERROR(VLOOKUP($A581,Transport!$A$4:$AB$238,D$1,0)),"",VLOOKUP($A581,Transport!$A$4:$AB$238,D$1,0))</f>
        <v/>
      </c>
      <c r="E581" s="1298">
        <f>IF(ISERROR(VLOOKUP($A581,Transport!$A$4:$AB$238,E$1,0)),"",VLOOKUP($A581,Transport!$A$4:$AB$238,E$1,0))</f>
        <v>0</v>
      </c>
      <c r="F581" s="1298">
        <f>IF(ISERROR(VLOOKUP($A581,Transport!$A$4:$AB$238,F$1,0)),"",VLOOKUP($A581,Transport!$A$4:$AB$238,F$1,0))</f>
        <v>0</v>
      </c>
      <c r="G581" s="1298">
        <f>IF(ISERROR(VLOOKUP($A581,Transport!$A$4:$AB$238,G$1,0)),"",VLOOKUP($A581,Transport!$A$4:$AB$238,G$1,0))</f>
        <v>0</v>
      </c>
      <c r="H581" s="1298">
        <f>IF(ISERROR(VLOOKUP($A581,Transport!$A$4:$AB$238,H$1,0)),"",VLOOKUP($A581,Transport!$A$4:$AB$238,H$1,0))</f>
        <v>0</v>
      </c>
      <c r="I581" s="1298">
        <f>IF(ISERROR(VLOOKUP($A581,Transport!$A$4:$AB$238,I$1,0)),"",VLOOKUP($A581,Transport!$A$4:$AB$238,I$1,0))</f>
        <v>0</v>
      </c>
      <c r="J581" s="1298">
        <f>IF(ISERROR(VLOOKUP($A581,Transport!$A$4:$AB$238,J$1,0)),"",VLOOKUP($A581,Transport!$A$4:$AB$238,J$1,0))</f>
        <v>0</v>
      </c>
      <c r="K581" s="1298">
        <f>IF(ISERROR(VLOOKUP($A581,Transport!$A$4:$AB$238,K$1,0)),"",VLOOKUP($A581,Transport!$A$4:$AB$238,K$1,0))</f>
        <v>0</v>
      </c>
      <c r="L581" s="1298">
        <f>IF(ISERROR(VLOOKUP($A581,Transport!$A$4:$AB$238,L$1,0)),"",VLOOKUP($A581,Transport!$A$4:$AB$238,L$1,0))</f>
        <v>0</v>
      </c>
      <c r="M581" s="1298">
        <f>IF(ISERROR(VLOOKUP($A581,Transport!$A$4:$AB$238,M$1,0)),"",VLOOKUP($A581,Transport!$A$4:$AB$238,M$1,0))</f>
        <v>0</v>
      </c>
      <c r="N581" s="1298">
        <f>IF(ISERROR(VLOOKUP($A581,Transport!$A$4:$AB$238,N$1,0)),"",VLOOKUP($A581,Transport!$A$4:$AB$238,N$1,0))</f>
        <v>0</v>
      </c>
      <c r="O581" s="1298">
        <f>IF(ISERROR(VLOOKUP($A581,Transport!$A$4:$AB$238,O$1,0)),"",VLOOKUP($A581,Transport!$A$4:$AB$238,O$1,0))</f>
        <v>0</v>
      </c>
      <c r="P581" s="1298">
        <f>IF(ISERROR(VLOOKUP($A581,Transport!$A$4:$AB$238,P$1,0)),"",VLOOKUP($A581,Transport!$A$4:$AB$238,P$1,0))</f>
        <v>0</v>
      </c>
      <c r="Q581" s="1298">
        <f>IF(ISERROR(VLOOKUP($A581,Transport!$A$4:$AB$238,Q$1,0)),"",VLOOKUP($A581,Transport!$A$4:$AB$238,Q$1,0))</f>
        <v>0</v>
      </c>
    </row>
    <row r="582" spans="1:17">
      <c r="A582" s="2" t="s">
        <v>1053</v>
      </c>
      <c r="B582" s="1290" t="s">
        <v>1080</v>
      </c>
      <c r="C582" s="1421" t="str">
        <f>IF(ISERROR(VLOOKUP($A582,Transport!$A$4:$AA$238,C$1,0)),"",VLOOKUP($A582,Transport!$A$4:$AA$238,C$1,0))</f>
        <v>l/100km</v>
      </c>
      <c r="D582" s="1298" t="str">
        <f>IF(ISERROR(VLOOKUP($A582,Transport!$A$4:$AB$238,D$1,0)),"",VLOOKUP($A582,Transport!$A$4:$AB$238,D$1,0))</f>
        <v/>
      </c>
      <c r="E582" s="1298">
        <f>IF(ISERROR(VLOOKUP($A582,Transport!$A$4:$AB$238,E$1,0)),"",VLOOKUP($A582,Transport!$A$4:$AB$238,E$1,0))</f>
        <v>0</v>
      </c>
      <c r="F582" s="1298">
        <f>IF(ISERROR(VLOOKUP($A582,Transport!$A$4:$AB$238,F$1,0)),"",VLOOKUP($A582,Transport!$A$4:$AB$238,F$1,0))</f>
        <v>0</v>
      </c>
      <c r="G582" s="1298">
        <f>IF(ISERROR(VLOOKUP($A582,Transport!$A$4:$AB$238,G$1,0)),"",VLOOKUP($A582,Transport!$A$4:$AB$238,G$1,0))</f>
        <v>0</v>
      </c>
      <c r="H582" s="1298">
        <f>IF(ISERROR(VLOOKUP($A582,Transport!$A$4:$AB$238,H$1,0)),"",VLOOKUP($A582,Transport!$A$4:$AB$238,H$1,0))</f>
        <v>0</v>
      </c>
      <c r="I582" s="1298">
        <f>IF(ISERROR(VLOOKUP($A582,Transport!$A$4:$AB$238,I$1,0)),"",VLOOKUP($A582,Transport!$A$4:$AB$238,I$1,0))</f>
        <v>0</v>
      </c>
      <c r="J582" s="1298">
        <f>IF(ISERROR(VLOOKUP($A582,Transport!$A$4:$AB$238,J$1,0)),"",VLOOKUP($A582,Transport!$A$4:$AB$238,J$1,0))</f>
        <v>0</v>
      </c>
      <c r="K582" s="1298">
        <f>IF(ISERROR(VLOOKUP($A582,Transport!$A$4:$AB$238,K$1,0)),"",VLOOKUP($A582,Transport!$A$4:$AB$238,K$1,0))</f>
        <v>0</v>
      </c>
      <c r="L582" s="1298">
        <f>IF(ISERROR(VLOOKUP($A582,Transport!$A$4:$AB$238,L$1,0)),"",VLOOKUP($A582,Transport!$A$4:$AB$238,L$1,0))</f>
        <v>0</v>
      </c>
      <c r="M582" s="1298">
        <f>IF(ISERROR(VLOOKUP($A582,Transport!$A$4:$AB$238,M$1,0)),"",VLOOKUP($A582,Transport!$A$4:$AB$238,M$1,0))</f>
        <v>0</v>
      </c>
      <c r="N582" s="1298">
        <f>IF(ISERROR(VLOOKUP($A582,Transport!$A$4:$AB$238,N$1,0)),"",VLOOKUP($A582,Transport!$A$4:$AB$238,N$1,0))</f>
        <v>0</v>
      </c>
      <c r="O582" s="1298">
        <f>IF(ISERROR(VLOOKUP($A582,Transport!$A$4:$AB$238,O$1,0)),"",VLOOKUP($A582,Transport!$A$4:$AB$238,O$1,0))</f>
        <v>0</v>
      </c>
      <c r="P582" s="1298">
        <f>IF(ISERROR(VLOOKUP($A582,Transport!$A$4:$AB$238,P$1,0)),"",VLOOKUP($A582,Transport!$A$4:$AB$238,P$1,0))</f>
        <v>0</v>
      </c>
      <c r="Q582" s="1298">
        <f>IF(ISERROR(VLOOKUP($A582,Transport!$A$4:$AB$238,Q$1,0)),"",VLOOKUP($A582,Transport!$A$4:$AB$238,Q$1,0))</f>
        <v>0</v>
      </c>
    </row>
    <row r="583" spans="1:17">
      <c r="A583" s="22" t="s">
        <v>386</v>
      </c>
      <c r="B583" s="1290" t="s">
        <v>1080</v>
      </c>
      <c r="C583" s="1421" t="str">
        <f>IF(ISERROR(VLOOKUP($A583,Transport!$A$4:$AA$238,C$1,0)),"",VLOOKUP($A583,Transport!$A$4:$AA$238,C$1,0))</f>
        <v>l/100km</v>
      </c>
      <c r="D583" s="1298" t="str">
        <f>IF(ISERROR(VLOOKUP($A583,Transport!$A$4:$AB$238,D$1,0)),"",VLOOKUP($A583,Transport!$A$4:$AB$238,D$1,0))</f>
        <v/>
      </c>
      <c r="E583" s="1298">
        <f>IF(ISERROR(VLOOKUP($A583,Transport!$A$4:$AB$238,E$1,0)),"",VLOOKUP($A583,Transport!$A$4:$AB$238,E$1,0))</f>
        <v>0</v>
      </c>
      <c r="F583" s="1298">
        <f>IF(ISERROR(VLOOKUP($A583,Transport!$A$4:$AB$238,F$1,0)),"",VLOOKUP($A583,Transport!$A$4:$AB$238,F$1,0))</f>
        <v>0</v>
      </c>
      <c r="G583" s="1298">
        <f>IF(ISERROR(VLOOKUP($A583,Transport!$A$4:$AB$238,G$1,0)),"",VLOOKUP($A583,Transport!$A$4:$AB$238,G$1,0))</f>
        <v>0</v>
      </c>
      <c r="H583" s="1298">
        <f>IF(ISERROR(VLOOKUP($A583,Transport!$A$4:$AB$238,H$1,0)),"",VLOOKUP($A583,Transport!$A$4:$AB$238,H$1,0))</f>
        <v>0</v>
      </c>
      <c r="I583" s="1298">
        <f>IF(ISERROR(VLOOKUP($A583,Transport!$A$4:$AB$238,I$1,0)),"",VLOOKUP($A583,Transport!$A$4:$AB$238,I$1,0))</f>
        <v>0</v>
      </c>
      <c r="J583" s="1298">
        <f>IF(ISERROR(VLOOKUP($A583,Transport!$A$4:$AB$238,J$1,0)),"",VLOOKUP($A583,Transport!$A$4:$AB$238,J$1,0))</f>
        <v>0</v>
      </c>
      <c r="K583" s="1298">
        <f>IF(ISERROR(VLOOKUP($A583,Transport!$A$4:$AB$238,K$1,0)),"",VLOOKUP($A583,Transport!$A$4:$AB$238,K$1,0))</f>
        <v>0</v>
      </c>
      <c r="L583" s="1298">
        <f>IF(ISERROR(VLOOKUP($A583,Transport!$A$4:$AB$238,L$1,0)),"",VLOOKUP($A583,Transport!$A$4:$AB$238,L$1,0))</f>
        <v>0</v>
      </c>
      <c r="M583" s="1298">
        <f>IF(ISERROR(VLOOKUP($A583,Transport!$A$4:$AB$238,M$1,0)),"",VLOOKUP($A583,Transport!$A$4:$AB$238,M$1,0))</f>
        <v>0</v>
      </c>
      <c r="N583" s="1298">
        <f>IF(ISERROR(VLOOKUP($A583,Transport!$A$4:$AB$238,N$1,0)),"",VLOOKUP($A583,Transport!$A$4:$AB$238,N$1,0))</f>
        <v>0</v>
      </c>
      <c r="O583" s="1298">
        <f>IF(ISERROR(VLOOKUP($A583,Transport!$A$4:$AB$238,O$1,0)),"",VLOOKUP($A583,Transport!$A$4:$AB$238,O$1,0))</f>
        <v>0</v>
      </c>
      <c r="P583" s="1298">
        <f>IF(ISERROR(VLOOKUP($A583,Transport!$A$4:$AB$238,P$1,0)),"",VLOOKUP($A583,Transport!$A$4:$AB$238,P$1,0))</f>
        <v>0</v>
      </c>
      <c r="Q583" s="1298">
        <f>IF(ISERROR(VLOOKUP($A583,Transport!$A$4:$AB$238,Q$1,0)),"",VLOOKUP($A583,Transport!$A$4:$AB$238,Q$1,0))</f>
        <v>0</v>
      </c>
    </row>
    <row r="584" spans="1:17">
      <c r="A584" s="11" t="s">
        <v>387</v>
      </c>
      <c r="B584" s="1290" t="s">
        <v>1080</v>
      </c>
      <c r="C584" s="1421" t="str">
        <f>IF(ISERROR(VLOOKUP($A584,Transport!$A$4:$AA$238,C$1,0)),"",VLOOKUP($A584,Transport!$A$4:$AA$238,C$1,0))</f>
        <v>l/100km</v>
      </c>
      <c r="D584" s="1298" t="str">
        <f>IF(ISERROR(VLOOKUP($A584,Transport!$A$4:$AB$238,D$1,0)),"",VLOOKUP($A584,Transport!$A$4:$AB$238,D$1,0))</f>
        <v/>
      </c>
      <c r="E584" s="1298">
        <f>IF(ISERROR(VLOOKUP($A584,Transport!$A$4:$AB$238,E$1,0)),"",VLOOKUP($A584,Transport!$A$4:$AB$238,E$1,0))</f>
        <v>0</v>
      </c>
      <c r="F584" s="1298">
        <f>IF(ISERROR(VLOOKUP($A584,Transport!$A$4:$AB$238,F$1,0)),"",VLOOKUP($A584,Transport!$A$4:$AB$238,F$1,0))</f>
        <v>0</v>
      </c>
      <c r="G584" s="1298">
        <f>IF(ISERROR(VLOOKUP($A584,Transport!$A$4:$AB$238,G$1,0)),"",VLOOKUP($A584,Transport!$A$4:$AB$238,G$1,0))</f>
        <v>0</v>
      </c>
      <c r="H584" s="1298">
        <f>IF(ISERROR(VLOOKUP($A584,Transport!$A$4:$AB$238,H$1,0)),"",VLOOKUP($A584,Transport!$A$4:$AB$238,H$1,0))</f>
        <v>0</v>
      </c>
      <c r="I584" s="1298">
        <f>IF(ISERROR(VLOOKUP($A584,Transport!$A$4:$AB$238,I$1,0)),"",VLOOKUP($A584,Transport!$A$4:$AB$238,I$1,0))</f>
        <v>0</v>
      </c>
      <c r="J584" s="1298">
        <f>IF(ISERROR(VLOOKUP($A584,Transport!$A$4:$AB$238,J$1,0)),"",VLOOKUP($A584,Transport!$A$4:$AB$238,J$1,0))</f>
        <v>0</v>
      </c>
      <c r="K584" s="1298">
        <f>IF(ISERROR(VLOOKUP($A584,Transport!$A$4:$AB$238,K$1,0)),"",VLOOKUP($A584,Transport!$A$4:$AB$238,K$1,0))</f>
        <v>0</v>
      </c>
      <c r="L584" s="1298">
        <f>IF(ISERROR(VLOOKUP($A584,Transport!$A$4:$AB$238,L$1,0)),"",VLOOKUP($A584,Transport!$A$4:$AB$238,L$1,0))</f>
        <v>0</v>
      </c>
      <c r="M584" s="1298">
        <f>IF(ISERROR(VLOOKUP($A584,Transport!$A$4:$AB$238,M$1,0)),"",VLOOKUP($A584,Transport!$A$4:$AB$238,M$1,0))</f>
        <v>0</v>
      </c>
      <c r="N584" s="1298">
        <f>IF(ISERROR(VLOOKUP($A584,Transport!$A$4:$AB$238,N$1,0)),"",VLOOKUP($A584,Transport!$A$4:$AB$238,N$1,0))</f>
        <v>0</v>
      </c>
      <c r="O584" s="1298">
        <f>IF(ISERROR(VLOOKUP($A584,Transport!$A$4:$AB$238,O$1,0)),"",VLOOKUP($A584,Transport!$A$4:$AB$238,O$1,0))</f>
        <v>0</v>
      </c>
      <c r="P584" s="1298">
        <f>IF(ISERROR(VLOOKUP($A584,Transport!$A$4:$AB$238,P$1,0)),"",VLOOKUP($A584,Transport!$A$4:$AB$238,P$1,0))</f>
        <v>0</v>
      </c>
      <c r="Q584" s="1298">
        <f>IF(ISERROR(VLOOKUP($A584,Transport!$A$4:$AB$238,Q$1,0)),"",VLOOKUP($A584,Transport!$A$4:$AB$238,Q$1,0))</f>
        <v>0</v>
      </c>
    </row>
    <row r="585" spans="1:17">
      <c r="A585" s="11" t="s">
        <v>590</v>
      </c>
      <c r="B585" s="1290" t="s">
        <v>1080</v>
      </c>
      <c r="C585" s="1421" t="str">
        <f>IF(ISERROR(VLOOKUP($A585,Transport!$A$4:$AA$238,C$1,0)),"",VLOOKUP($A585,Transport!$A$4:$AA$238,C$1,0))</f>
        <v>l/100km</v>
      </c>
      <c r="D585" s="1298" t="str">
        <f>IF(ISERROR(VLOOKUP($A585,Transport!$A$4:$AB$238,D$1,0)),"",VLOOKUP($A585,Transport!$A$4:$AB$238,D$1,0))</f>
        <v/>
      </c>
      <c r="E585" s="1298">
        <f>IF(ISERROR(VLOOKUP($A585,Transport!$A$4:$AB$238,E$1,0)),"",VLOOKUP($A585,Transport!$A$4:$AB$238,E$1,0))</f>
        <v>0</v>
      </c>
      <c r="F585" s="1298">
        <f>IF(ISERROR(VLOOKUP($A585,Transport!$A$4:$AB$238,F$1,0)),"",VLOOKUP($A585,Transport!$A$4:$AB$238,F$1,0))</f>
        <v>0</v>
      </c>
      <c r="G585" s="1298">
        <f>IF(ISERROR(VLOOKUP($A585,Transport!$A$4:$AB$238,G$1,0)),"",VLOOKUP($A585,Transport!$A$4:$AB$238,G$1,0))</f>
        <v>0</v>
      </c>
      <c r="H585" s="1298">
        <f>IF(ISERROR(VLOOKUP($A585,Transport!$A$4:$AB$238,H$1,0)),"",VLOOKUP($A585,Transport!$A$4:$AB$238,H$1,0))</f>
        <v>0</v>
      </c>
      <c r="I585" s="1298">
        <f>IF(ISERROR(VLOOKUP($A585,Transport!$A$4:$AB$238,I$1,0)),"",VLOOKUP($A585,Transport!$A$4:$AB$238,I$1,0))</f>
        <v>0</v>
      </c>
      <c r="J585" s="1298">
        <f>IF(ISERROR(VLOOKUP($A585,Transport!$A$4:$AB$238,J$1,0)),"",VLOOKUP($A585,Transport!$A$4:$AB$238,J$1,0))</f>
        <v>0</v>
      </c>
      <c r="K585" s="1298">
        <f>IF(ISERROR(VLOOKUP($A585,Transport!$A$4:$AB$238,K$1,0)),"",VLOOKUP($A585,Transport!$A$4:$AB$238,K$1,0))</f>
        <v>0</v>
      </c>
      <c r="L585" s="1298">
        <f>IF(ISERROR(VLOOKUP($A585,Transport!$A$4:$AB$238,L$1,0)),"",VLOOKUP($A585,Transport!$A$4:$AB$238,L$1,0))</f>
        <v>0</v>
      </c>
      <c r="M585" s="1298">
        <f>IF(ISERROR(VLOOKUP($A585,Transport!$A$4:$AB$238,M$1,0)),"",VLOOKUP($A585,Transport!$A$4:$AB$238,M$1,0))</f>
        <v>0</v>
      </c>
      <c r="N585" s="1298">
        <f>IF(ISERROR(VLOOKUP($A585,Transport!$A$4:$AB$238,N$1,0)),"",VLOOKUP($A585,Transport!$A$4:$AB$238,N$1,0))</f>
        <v>0</v>
      </c>
      <c r="O585" s="1298">
        <f>IF(ISERROR(VLOOKUP($A585,Transport!$A$4:$AB$238,O$1,0)),"",VLOOKUP($A585,Transport!$A$4:$AB$238,O$1,0))</f>
        <v>0</v>
      </c>
      <c r="P585" s="1298">
        <f>IF(ISERROR(VLOOKUP($A585,Transport!$A$4:$AB$238,P$1,0)),"",VLOOKUP($A585,Transport!$A$4:$AB$238,P$1,0))</f>
        <v>0</v>
      </c>
      <c r="Q585" s="1298">
        <f>IF(ISERROR(VLOOKUP($A585,Transport!$A$4:$AB$238,Q$1,0)),"",VLOOKUP($A585,Transport!$A$4:$AB$238,Q$1,0))</f>
        <v>0</v>
      </c>
    </row>
    <row r="586" spans="1:17">
      <c r="A586" s="1299" t="s">
        <v>809</v>
      </c>
      <c r="B586" s="1290" t="s">
        <v>1080</v>
      </c>
      <c r="C586" s="1421" t="str">
        <f>IF(ISERROR(VLOOKUP($A586,Transport!$A$4:$AA$238,C$1,0)),"",VLOOKUP($A586,Transport!$A$4:$AA$238,C$1,0))</f>
        <v>tep/cap</v>
      </c>
      <c r="D586" s="1298" t="str">
        <f>IF(ISERROR(VLOOKUP($A586,Transport!$A$4:$AB$238,D$1,0)),"",VLOOKUP($A586,Transport!$A$4:$AB$238,D$1,0))</f>
        <v/>
      </c>
      <c r="E586" s="1298" t="str">
        <f>IF(ISERROR(VLOOKUP($A586,Transport!$A$4:$AB$238,E$1,0)),"",VLOOKUP($A586,Transport!$A$4:$AB$238,E$1,0))</f>
        <v/>
      </c>
      <c r="F586" s="1298" t="str">
        <f>IF(ISERROR(VLOOKUP($A586,Transport!$A$4:$AB$238,F$1,0)),"",VLOOKUP($A586,Transport!$A$4:$AB$238,F$1,0))</f>
        <v/>
      </c>
      <c r="G586" s="1298" t="str">
        <f>IF(ISERROR(VLOOKUP($A586,Transport!$A$4:$AB$238,G$1,0)),"",VLOOKUP($A586,Transport!$A$4:$AB$238,G$1,0))</f>
        <v/>
      </c>
      <c r="H586" s="1298" t="str">
        <f>IF(ISERROR(VLOOKUP($A586,Transport!$A$4:$AB$238,H$1,0)),"",VLOOKUP($A586,Transport!$A$4:$AB$238,H$1,0))</f>
        <v/>
      </c>
      <c r="I586" s="1298" t="str">
        <f>IF(ISERROR(VLOOKUP($A586,Transport!$A$4:$AB$238,I$1,0)),"",VLOOKUP($A586,Transport!$A$4:$AB$238,I$1,0))</f>
        <v/>
      </c>
      <c r="J586" s="1298" t="str">
        <f>IF(ISERROR(VLOOKUP($A586,Transport!$A$4:$AB$238,J$1,0)),"",VLOOKUP($A586,Transport!$A$4:$AB$238,J$1,0))</f>
        <v/>
      </c>
      <c r="K586" s="1298" t="str">
        <f>IF(ISERROR(VLOOKUP($A586,Transport!$A$4:$AB$238,K$1,0)),"",VLOOKUP($A586,Transport!$A$4:$AB$238,K$1,0))</f>
        <v/>
      </c>
      <c r="L586" s="1298" t="str">
        <f>IF(ISERROR(VLOOKUP($A586,Transport!$A$4:$AB$238,L$1,0)),"",VLOOKUP($A586,Transport!$A$4:$AB$238,L$1,0))</f>
        <v/>
      </c>
      <c r="M586" s="1298" t="str">
        <f>IF(ISERROR(VLOOKUP($A586,Transport!$A$4:$AB$238,M$1,0)),"",VLOOKUP($A586,Transport!$A$4:$AB$238,M$1,0))</f>
        <v/>
      </c>
      <c r="N586" s="1298" t="str">
        <f>IF(ISERROR(VLOOKUP($A586,Transport!$A$4:$AB$238,N$1,0)),"",VLOOKUP($A586,Transport!$A$4:$AB$238,N$1,0))</f>
        <v/>
      </c>
      <c r="O586" s="1298" t="str">
        <f>IF(ISERROR(VLOOKUP($A586,Transport!$A$4:$AB$238,O$1,0)),"",VLOOKUP($A586,Transport!$A$4:$AB$238,O$1,0))</f>
        <v/>
      </c>
      <c r="P586" s="1298" t="str">
        <f>IF(ISERROR(VLOOKUP($A586,Transport!$A$4:$AB$238,P$1,0)),"",VLOOKUP($A586,Transport!$A$4:$AB$238,P$1,0))</f>
        <v/>
      </c>
      <c r="Q586" s="1298" t="str">
        <f>IF(ISERROR(VLOOKUP($A586,Transport!$A$4:$AB$238,Q$1,0)),"",VLOOKUP($A586,Transport!$A$4:$AB$238,Q$1,0))</f>
        <v/>
      </c>
    </row>
    <row r="587" spans="1:17">
      <c r="A587" s="1299" t="s">
        <v>811</v>
      </c>
      <c r="B587" s="1290" t="s">
        <v>1080</v>
      </c>
      <c r="C587" s="1421" t="str">
        <f>IF(ISERROR(VLOOKUP($A587,Transport!$A$4:$AA$238,C$1,0)),"",VLOOKUP($A587,Transport!$A$4:$AA$238,C$1,0))</f>
        <v>ktep/$2005</v>
      </c>
      <c r="D587" s="1298" t="str">
        <f>IF(ISERROR(VLOOKUP($A587,Transport!$A$4:$AB$238,D$1,0)),"",VLOOKUP($A587,Transport!$A$4:$AB$238,D$1,0))</f>
        <v/>
      </c>
      <c r="E587" s="1298" t="str">
        <f>IF(ISERROR(VLOOKUP($A587,Transport!$A$4:$AB$238,E$1,0)),"",VLOOKUP($A587,Transport!$A$4:$AB$238,E$1,0))</f>
        <v/>
      </c>
      <c r="F587" s="1298" t="str">
        <f>IF(ISERROR(VLOOKUP($A587,Transport!$A$4:$AB$238,F$1,0)),"",VLOOKUP($A587,Transport!$A$4:$AB$238,F$1,0))</f>
        <v/>
      </c>
      <c r="G587" s="1298" t="str">
        <f>IF(ISERROR(VLOOKUP($A587,Transport!$A$4:$AB$238,G$1,0)),"",VLOOKUP($A587,Transport!$A$4:$AB$238,G$1,0))</f>
        <v/>
      </c>
      <c r="H587" s="1298" t="str">
        <f>IF(ISERROR(VLOOKUP($A587,Transport!$A$4:$AB$238,H$1,0)),"",VLOOKUP($A587,Transport!$A$4:$AB$238,H$1,0))</f>
        <v/>
      </c>
      <c r="I587" s="1298" t="str">
        <f>IF(ISERROR(VLOOKUP($A587,Transport!$A$4:$AB$238,I$1,0)),"",VLOOKUP($A587,Transport!$A$4:$AB$238,I$1,0))</f>
        <v/>
      </c>
      <c r="J587" s="1298" t="str">
        <f>IF(ISERROR(VLOOKUP($A587,Transport!$A$4:$AB$238,J$1,0)),"",VLOOKUP($A587,Transport!$A$4:$AB$238,J$1,0))</f>
        <v/>
      </c>
      <c r="K587" s="1298" t="str">
        <f>IF(ISERROR(VLOOKUP($A587,Transport!$A$4:$AB$238,K$1,0)),"",VLOOKUP($A587,Transport!$A$4:$AB$238,K$1,0))</f>
        <v/>
      </c>
      <c r="L587" s="1298" t="str">
        <f>IF(ISERROR(VLOOKUP($A587,Transport!$A$4:$AB$238,L$1,0)),"",VLOOKUP($A587,Transport!$A$4:$AB$238,L$1,0))</f>
        <v/>
      </c>
      <c r="M587" s="1298" t="str">
        <f>IF(ISERROR(VLOOKUP($A587,Transport!$A$4:$AB$238,M$1,0)),"",VLOOKUP($A587,Transport!$A$4:$AB$238,M$1,0))</f>
        <v/>
      </c>
      <c r="N587" s="1298" t="str">
        <f>IF(ISERROR(VLOOKUP($A587,Transport!$A$4:$AB$238,N$1,0)),"",VLOOKUP($A587,Transport!$A$4:$AB$238,N$1,0))</f>
        <v/>
      </c>
      <c r="O587" s="1298" t="str">
        <f>IF(ISERROR(VLOOKUP($A587,Transport!$A$4:$AB$238,O$1,0)),"",VLOOKUP($A587,Transport!$A$4:$AB$238,O$1,0))</f>
        <v/>
      </c>
      <c r="P587" s="1298" t="str">
        <f>IF(ISERROR(VLOOKUP($A587,Transport!$A$4:$AB$238,P$1,0)),"",VLOOKUP($A587,Transport!$A$4:$AB$238,P$1,0))</f>
        <v/>
      </c>
      <c r="Q587" s="1298" t="str">
        <f>IF(ISERROR(VLOOKUP($A587,Transport!$A$4:$AB$238,Q$1,0)),"",VLOOKUP($A587,Transport!$A$4:$AB$238,Q$1,0))</f>
        <v/>
      </c>
    </row>
    <row r="588" spans="1:17">
      <c r="A588" s="1300" t="s">
        <v>813</v>
      </c>
      <c r="B588" s="1290" t="s">
        <v>1080</v>
      </c>
      <c r="C588" s="1421" t="str">
        <f>IF(ISERROR(VLOOKUP($A588,Transport!$A$4:$AA$238,C$1,0)),"",VLOOKUP($A588,Transport!$A$4:$AA$238,C$1,0))</f>
        <v>tep/veh</v>
      </c>
      <c r="D588" s="1298" t="str">
        <f>IF(ISERROR(VLOOKUP($A588,Transport!$A$4:$AB$238,D$1,0)),"",VLOOKUP($A588,Transport!$A$4:$AB$238,D$1,0))</f>
        <v/>
      </c>
      <c r="E588" s="1298" t="str">
        <f>IF(ISERROR(VLOOKUP($A588,Transport!$A$4:$AB$238,E$1,0)),"",VLOOKUP($A588,Transport!$A$4:$AB$238,E$1,0))</f>
        <v/>
      </c>
      <c r="F588" s="1298" t="str">
        <f>IF(ISERROR(VLOOKUP($A588,Transport!$A$4:$AB$238,F$1,0)),"",VLOOKUP($A588,Transport!$A$4:$AB$238,F$1,0))</f>
        <v/>
      </c>
      <c r="G588" s="1298" t="str">
        <f>IF(ISERROR(VLOOKUP($A588,Transport!$A$4:$AB$238,G$1,0)),"",VLOOKUP($A588,Transport!$A$4:$AB$238,G$1,0))</f>
        <v/>
      </c>
      <c r="H588" s="1298" t="str">
        <f>IF(ISERROR(VLOOKUP($A588,Transport!$A$4:$AB$238,H$1,0)),"",VLOOKUP($A588,Transport!$A$4:$AB$238,H$1,0))</f>
        <v/>
      </c>
      <c r="I588" s="1298" t="str">
        <f>IF(ISERROR(VLOOKUP($A588,Transport!$A$4:$AB$238,I$1,0)),"",VLOOKUP($A588,Transport!$A$4:$AB$238,I$1,0))</f>
        <v/>
      </c>
      <c r="J588" s="1298" t="str">
        <f>IF(ISERROR(VLOOKUP($A588,Transport!$A$4:$AB$238,J$1,0)),"",VLOOKUP($A588,Transport!$A$4:$AB$238,J$1,0))</f>
        <v/>
      </c>
      <c r="K588" s="1298" t="str">
        <f>IF(ISERROR(VLOOKUP($A588,Transport!$A$4:$AB$238,K$1,0)),"",VLOOKUP($A588,Transport!$A$4:$AB$238,K$1,0))</f>
        <v/>
      </c>
      <c r="L588" s="1298" t="str">
        <f>IF(ISERROR(VLOOKUP($A588,Transport!$A$4:$AB$238,L$1,0)),"",VLOOKUP($A588,Transport!$A$4:$AB$238,L$1,0))</f>
        <v/>
      </c>
      <c r="M588" s="1298" t="str">
        <f>IF(ISERROR(VLOOKUP($A588,Transport!$A$4:$AB$238,M$1,0)),"",VLOOKUP($A588,Transport!$A$4:$AB$238,M$1,0))</f>
        <v/>
      </c>
      <c r="N588" s="1298" t="str">
        <f>IF(ISERROR(VLOOKUP($A588,Transport!$A$4:$AB$238,N$1,0)),"",VLOOKUP($A588,Transport!$A$4:$AB$238,N$1,0))</f>
        <v/>
      </c>
      <c r="O588" s="1298" t="str">
        <f>IF(ISERROR(VLOOKUP($A588,Transport!$A$4:$AB$238,O$1,0)),"",VLOOKUP($A588,Transport!$A$4:$AB$238,O$1,0))</f>
        <v/>
      </c>
      <c r="P588" s="1298" t="str">
        <f>IF(ISERROR(VLOOKUP($A588,Transport!$A$4:$AB$238,P$1,0)),"",VLOOKUP($A588,Transport!$A$4:$AB$238,P$1,0))</f>
        <v/>
      </c>
      <c r="Q588" s="1298" t="str">
        <f>IF(ISERROR(VLOOKUP($A588,Transport!$A$4:$AB$238,Q$1,0)),"",VLOOKUP($A588,Transport!$A$4:$AB$238,Q$1,0))</f>
        <v/>
      </c>
    </row>
    <row r="589" spans="1:17">
      <c r="A589" s="1300" t="s">
        <v>814</v>
      </c>
      <c r="B589" s="1290" t="s">
        <v>1080</v>
      </c>
      <c r="C589" s="1421" t="str">
        <f>IF(ISERROR(VLOOKUP($A589,Transport!$A$4:$AA$238,C$1,0)),"",VLOOKUP($A589,Transport!$A$4:$AA$238,C$1,0))</f>
        <v>tep/veh</v>
      </c>
      <c r="D589" s="1298" t="str">
        <f>IF(ISERROR(VLOOKUP($A589,Transport!$A$4:$AB$238,D$1,0)),"",VLOOKUP($A589,Transport!$A$4:$AB$238,D$1,0))</f>
        <v/>
      </c>
      <c r="E589" s="1298" t="str">
        <f>IF(ISERROR(VLOOKUP($A589,Transport!$A$4:$AB$238,E$1,0)),"",VLOOKUP($A589,Transport!$A$4:$AB$238,E$1,0))</f>
        <v/>
      </c>
      <c r="F589" s="1298" t="str">
        <f>IF(ISERROR(VLOOKUP($A589,Transport!$A$4:$AB$238,F$1,0)),"",VLOOKUP($A589,Transport!$A$4:$AB$238,F$1,0))</f>
        <v/>
      </c>
      <c r="G589" s="1298" t="str">
        <f>IF(ISERROR(VLOOKUP($A589,Transport!$A$4:$AB$238,G$1,0)),"",VLOOKUP($A589,Transport!$A$4:$AB$238,G$1,0))</f>
        <v/>
      </c>
      <c r="H589" s="1298" t="str">
        <f>IF(ISERROR(VLOOKUP($A589,Transport!$A$4:$AB$238,H$1,0)),"",VLOOKUP($A589,Transport!$A$4:$AB$238,H$1,0))</f>
        <v/>
      </c>
      <c r="I589" s="1298" t="str">
        <f>IF(ISERROR(VLOOKUP($A589,Transport!$A$4:$AB$238,I$1,0)),"",VLOOKUP($A589,Transport!$A$4:$AB$238,I$1,0))</f>
        <v/>
      </c>
      <c r="J589" s="1298" t="str">
        <f>IF(ISERROR(VLOOKUP($A589,Transport!$A$4:$AB$238,J$1,0)),"",VLOOKUP($A589,Transport!$A$4:$AB$238,J$1,0))</f>
        <v/>
      </c>
      <c r="K589" s="1298" t="str">
        <f>IF(ISERROR(VLOOKUP($A589,Transport!$A$4:$AB$238,K$1,0)),"",VLOOKUP($A589,Transport!$A$4:$AB$238,K$1,0))</f>
        <v/>
      </c>
      <c r="L589" s="1298" t="str">
        <f>IF(ISERROR(VLOOKUP($A589,Transport!$A$4:$AB$238,L$1,0)),"",VLOOKUP($A589,Transport!$A$4:$AB$238,L$1,0))</f>
        <v/>
      </c>
      <c r="M589" s="1298" t="str">
        <f>IF(ISERROR(VLOOKUP($A589,Transport!$A$4:$AB$238,M$1,0)),"",VLOOKUP($A589,Transport!$A$4:$AB$238,M$1,0))</f>
        <v/>
      </c>
      <c r="N589" s="1298" t="str">
        <f>IF(ISERROR(VLOOKUP($A589,Transport!$A$4:$AB$238,N$1,0)),"",VLOOKUP($A589,Transport!$A$4:$AB$238,N$1,0))</f>
        <v/>
      </c>
      <c r="O589" s="1298" t="str">
        <f>IF(ISERROR(VLOOKUP($A589,Transport!$A$4:$AB$238,O$1,0)),"",VLOOKUP($A589,Transport!$A$4:$AB$238,O$1,0))</f>
        <v/>
      </c>
      <c r="P589" s="1298" t="str">
        <f>IF(ISERROR(VLOOKUP($A589,Transport!$A$4:$AB$238,P$1,0)),"",VLOOKUP($A589,Transport!$A$4:$AB$238,P$1,0))</f>
        <v/>
      </c>
      <c r="Q589" s="1298" t="str">
        <f>IF(ISERROR(VLOOKUP($A589,Transport!$A$4:$AB$238,Q$1,0)),"",VLOOKUP($A589,Transport!$A$4:$AB$238,Q$1,0))</f>
        <v/>
      </c>
    </row>
    <row r="590" spans="1:17">
      <c r="A590" s="1300" t="s">
        <v>815</v>
      </c>
      <c r="B590" s="1290" t="s">
        <v>1080</v>
      </c>
      <c r="C590" s="1421" t="str">
        <f>IF(ISERROR(VLOOKUP($A590,Transport!$A$4:$AA$238,C$1,0)),"",VLOOKUP($A590,Transport!$A$4:$AA$238,C$1,0))</f>
        <v>tep/veh</v>
      </c>
      <c r="D590" s="1298" t="str">
        <f>IF(ISERROR(VLOOKUP($A590,Transport!$A$4:$AB$238,D$1,0)),"",VLOOKUP($A590,Transport!$A$4:$AB$238,D$1,0))</f>
        <v/>
      </c>
      <c r="E590" s="1298" t="str">
        <f>IF(ISERROR(VLOOKUP($A590,Transport!$A$4:$AB$238,E$1,0)),"",VLOOKUP($A590,Transport!$A$4:$AB$238,E$1,0))</f>
        <v/>
      </c>
      <c r="F590" s="1298" t="str">
        <f>IF(ISERROR(VLOOKUP($A590,Transport!$A$4:$AB$238,F$1,0)),"",VLOOKUP($A590,Transport!$A$4:$AB$238,F$1,0))</f>
        <v/>
      </c>
      <c r="G590" s="1298" t="str">
        <f>IF(ISERROR(VLOOKUP($A590,Transport!$A$4:$AB$238,G$1,0)),"",VLOOKUP($A590,Transport!$A$4:$AB$238,G$1,0))</f>
        <v/>
      </c>
      <c r="H590" s="1298" t="str">
        <f>IF(ISERROR(VLOOKUP($A590,Transport!$A$4:$AB$238,H$1,0)),"",VLOOKUP($A590,Transport!$A$4:$AB$238,H$1,0))</f>
        <v/>
      </c>
      <c r="I590" s="1298" t="str">
        <f>IF(ISERROR(VLOOKUP($A590,Transport!$A$4:$AB$238,I$1,0)),"",VLOOKUP($A590,Transport!$A$4:$AB$238,I$1,0))</f>
        <v/>
      </c>
      <c r="J590" s="1298" t="str">
        <f>IF(ISERROR(VLOOKUP($A590,Transport!$A$4:$AB$238,J$1,0)),"",VLOOKUP($A590,Transport!$A$4:$AB$238,J$1,0))</f>
        <v/>
      </c>
      <c r="K590" s="1298" t="str">
        <f>IF(ISERROR(VLOOKUP($A590,Transport!$A$4:$AB$238,K$1,0)),"",VLOOKUP($A590,Transport!$A$4:$AB$238,K$1,0))</f>
        <v/>
      </c>
      <c r="L590" s="1298" t="str">
        <f>IF(ISERROR(VLOOKUP($A590,Transport!$A$4:$AB$238,L$1,0)),"",VLOOKUP($A590,Transport!$A$4:$AB$238,L$1,0))</f>
        <v/>
      </c>
      <c r="M590" s="1298" t="str">
        <f>IF(ISERROR(VLOOKUP($A590,Transport!$A$4:$AB$238,M$1,0)),"",VLOOKUP($A590,Transport!$A$4:$AB$238,M$1,0))</f>
        <v/>
      </c>
      <c r="N590" s="1298" t="str">
        <f>IF(ISERROR(VLOOKUP($A590,Transport!$A$4:$AB$238,N$1,0)),"",VLOOKUP($A590,Transport!$A$4:$AB$238,N$1,0))</f>
        <v/>
      </c>
      <c r="O590" s="1298" t="str">
        <f>IF(ISERROR(VLOOKUP($A590,Transport!$A$4:$AB$238,O$1,0)),"",VLOOKUP($A590,Transport!$A$4:$AB$238,O$1,0))</f>
        <v/>
      </c>
      <c r="P590" s="1298" t="str">
        <f>IF(ISERROR(VLOOKUP($A590,Transport!$A$4:$AB$238,P$1,0)),"",VLOOKUP($A590,Transport!$A$4:$AB$238,P$1,0))</f>
        <v/>
      </c>
      <c r="Q590" s="1298" t="str">
        <f>IF(ISERROR(VLOOKUP($A590,Transport!$A$4:$AB$238,Q$1,0)),"",VLOOKUP($A590,Transport!$A$4:$AB$238,Q$1,0))</f>
        <v/>
      </c>
    </row>
    <row r="591" spans="1:17">
      <c r="A591" s="1300" t="s">
        <v>1897</v>
      </c>
      <c r="B591" s="1290" t="s">
        <v>1080</v>
      </c>
      <c r="C591" s="1421" t="str">
        <f>IF(ISERROR(VLOOKUP($A591,Transport!$A$4:$AA$238,C$1,0)),"",VLOOKUP($A591,Transport!$A$4:$AA$238,C$1,0))</f>
        <v>tep/eq-car</v>
      </c>
      <c r="D591" s="1298" t="str">
        <f>IF(ISERROR(VLOOKUP($A591,Transport!$A$4:$AB$238,D$1,0)),"",VLOOKUP($A591,Transport!$A$4:$AB$238,D$1,0))</f>
        <v/>
      </c>
      <c r="E591" s="1298" t="str">
        <f>IF(ISERROR(VLOOKUP($A591,Transport!$A$4:$AB$238,E$1,0)),"",VLOOKUP($A591,Transport!$A$4:$AB$238,E$1,0))</f>
        <v/>
      </c>
      <c r="F591" s="1298" t="str">
        <f>IF(ISERROR(VLOOKUP($A591,Transport!$A$4:$AB$238,F$1,0)),"",VLOOKUP($A591,Transport!$A$4:$AB$238,F$1,0))</f>
        <v/>
      </c>
      <c r="G591" s="1298" t="str">
        <f>IF(ISERROR(VLOOKUP($A591,Transport!$A$4:$AB$238,G$1,0)),"",VLOOKUP($A591,Transport!$A$4:$AB$238,G$1,0))</f>
        <v/>
      </c>
      <c r="H591" s="1298" t="str">
        <f>IF(ISERROR(VLOOKUP($A591,Transport!$A$4:$AB$238,H$1,0)),"",VLOOKUP($A591,Transport!$A$4:$AB$238,H$1,0))</f>
        <v/>
      </c>
      <c r="I591" s="1298" t="str">
        <f>IF(ISERROR(VLOOKUP($A591,Transport!$A$4:$AB$238,I$1,0)),"",VLOOKUP($A591,Transport!$A$4:$AB$238,I$1,0))</f>
        <v/>
      </c>
      <c r="J591" s="1298" t="str">
        <f>IF(ISERROR(VLOOKUP($A591,Transport!$A$4:$AB$238,J$1,0)),"",VLOOKUP($A591,Transport!$A$4:$AB$238,J$1,0))</f>
        <v/>
      </c>
      <c r="K591" s="1298" t="str">
        <f>IF(ISERROR(VLOOKUP($A591,Transport!$A$4:$AB$238,K$1,0)),"",VLOOKUP($A591,Transport!$A$4:$AB$238,K$1,0))</f>
        <v/>
      </c>
      <c r="L591" s="1298" t="str">
        <f>IF(ISERROR(VLOOKUP($A591,Transport!$A$4:$AB$238,L$1,0)),"",VLOOKUP($A591,Transport!$A$4:$AB$238,L$1,0))</f>
        <v/>
      </c>
      <c r="M591" s="1298" t="str">
        <f>IF(ISERROR(VLOOKUP($A591,Transport!$A$4:$AB$238,M$1,0)),"",VLOOKUP($A591,Transport!$A$4:$AB$238,M$1,0))</f>
        <v/>
      </c>
      <c r="N591" s="1298" t="str">
        <f>IF(ISERROR(VLOOKUP($A591,Transport!$A$4:$AB$238,N$1,0)),"",VLOOKUP($A591,Transport!$A$4:$AB$238,N$1,0))</f>
        <v/>
      </c>
      <c r="O591" s="1298" t="str">
        <f>IF(ISERROR(VLOOKUP($A591,Transport!$A$4:$AB$238,O$1,0)),"",VLOOKUP($A591,Transport!$A$4:$AB$238,O$1,0))</f>
        <v/>
      </c>
      <c r="P591" s="1298" t="str">
        <f>IF(ISERROR(VLOOKUP($A591,Transport!$A$4:$AB$238,P$1,0)),"",VLOOKUP($A591,Transport!$A$4:$AB$238,P$1,0))</f>
        <v/>
      </c>
      <c r="Q591" s="1298" t="str">
        <f>IF(ISERROR(VLOOKUP($A591,Transport!$A$4:$AB$238,Q$1,0)),"",VLOOKUP($A591,Transport!$A$4:$AB$238,Q$1,0))</f>
        <v/>
      </c>
    </row>
    <row r="592" spans="1:17">
      <c r="A592" s="1300" t="s">
        <v>1543</v>
      </c>
      <c r="B592" s="1290" t="s">
        <v>1080</v>
      </c>
      <c r="C592" s="1421" t="str">
        <f>IF(ISERROR(VLOOKUP($A592,Transport!$A$4:$AA$238,C$1,0)),"",VLOOKUP($A592,Transport!$A$4:$AA$238,C$1,0))</f>
        <v>tep/eq-car</v>
      </c>
      <c r="D592" s="1298" t="str">
        <f>IF(ISERROR(VLOOKUP($A592,Transport!$A$4:$AB$238,D$1,0)),"",VLOOKUP($A592,Transport!$A$4:$AB$238,D$1,0))</f>
        <v/>
      </c>
      <c r="E592" s="1298" t="str">
        <f>IF(ISERROR(VLOOKUP($A592,Transport!$A$4:$AB$238,E$1,0)),"",VLOOKUP($A592,Transport!$A$4:$AB$238,E$1,0))</f>
        <v/>
      </c>
      <c r="F592" s="1298" t="str">
        <f>IF(ISERROR(VLOOKUP($A592,Transport!$A$4:$AB$238,F$1,0)),"",VLOOKUP($A592,Transport!$A$4:$AB$238,F$1,0))</f>
        <v/>
      </c>
      <c r="G592" s="1298" t="str">
        <f>IF(ISERROR(VLOOKUP($A592,Transport!$A$4:$AB$238,G$1,0)),"",VLOOKUP($A592,Transport!$A$4:$AB$238,G$1,0))</f>
        <v/>
      </c>
      <c r="H592" s="1298" t="str">
        <f>IF(ISERROR(VLOOKUP($A592,Transport!$A$4:$AB$238,H$1,0)),"",VLOOKUP($A592,Transport!$A$4:$AB$238,H$1,0))</f>
        <v/>
      </c>
      <c r="I592" s="1298" t="str">
        <f>IF(ISERROR(VLOOKUP($A592,Transport!$A$4:$AB$238,I$1,0)),"",VLOOKUP($A592,Transport!$A$4:$AB$238,I$1,0))</f>
        <v/>
      </c>
      <c r="J592" s="1298" t="str">
        <f>IF(ISERROR(VLOOKUP($A592,Transport!$A$4:$AB$238,J$1,0)),"",VLOOKUP($A592,Transport!$A$4:$AB$238,J$1,0))</f>
        <v/>
      </c>
      <c r="K592" s="1298" t="str">
        <f>IF(ISERROR(VLOOKUP($A592,Transport!$A$4:$AB$238,K$1,0)),"",VLOOKUP($A592,Transport!$A$4:$AB$238,K$1,0))</f>
        <v/>
      </c>
      <c r="L592" s="1298" t="str">
        <f>IF(ISERROR(VLOOKUP($A592,Transport!$A$4:$AB$238,L$1,0)),"",VLOOKUP($A592,Transport!$A$4:$AB$238,L$1,0))</f>
        <v/>
      </c>
      <c r="M592" s="1298" t="str">
        <f>IF(ISERROR(VLOOKUP($A592,Transport!$A$4:$AB$238,M$1,0)),"",VLOOKUP($A592,Transport!$A$4:$AB$238,M$1,0))</f>
        <v/>
      </c>
      <c r="N592" s="1298" t="str">
        <f>IF(ISERROR(VLOOKUP($A592,Transport!$A$4:$AB$238,N$1,0)),"",VLOOKUP($A592,Transport!$A$4:$AB$238,N$1,0))</f>
        <v/>
      </c>
      <c r="O592" s="1298" t="str">
        <f>IF(ISERROR(VLOOKUP($A592,Transport!$A$4:$AB$238,O$1,0)),"",VLOOKUP($A592,Transport!$A$4:$AB$238,O$1,0))</f>
        <v/>
      </c>
      <c r="P592" s="1298" t="str">
        <f>IF(ISERROR(VLOOKUP($A592,Transport!$A$4:$AB$238,P$1,0)),"",VLOOKUP($A592,Transport!$A$4:$AB$238,P$1,0))</f>
        <v/>
      </c>
      <c r="Q592" s="1298" t="str">
        <f>IF(ISERROR(VLOOKUP($A592,Transport!$A$4:$AB$238,Q$1,0)),"",VLOOKUP($A592,Transport!$A$4:$AB$238,Q$1,0))</f>
        <v/>
      </c>
    </row>
    <row r="593" spans="1:17">
      <c r="A593" s="1300" t="s">
        <v>1544</v>
      </c>
      <c r="B593" s="1290" t="s">
        <v>1080</v>
      </c>
      <c r="C593" s="1421" t="str">
        <f>IF(ISERROR(VLOOKUP($A593,Transport!$A$4:$AA$238,C$1,0)),"",VLOOKUP($A593,Transport!$A$4:$AA$238,C$1,0))</f>
        <v>tep/eq-car</v>
      </c>
      <c r="D593" s="1298" t="str">
        <f>IF(ISERROR(VLOOKUP($A593,Transport!$A$4:$AB$238,D$1,0)),"",VLOOKUP($A593,Transport!$A$4:$AB$238,D$1,0))</f>
        <v/>
      </c>
      <c r="E593" s="1298" t="str">
        <f>IF(ISERROR(VLOOKUP($A593,Transport!$A$4:$AB$238,E$1,0)),"",VLOOKUP($A593,Transport!$A$4:$AB$238,E$1,0))</f>
        <v/>
      </c>
      <c r="F593" s="1298" t="str">
        <f>IF(ISERROR(VLOOKUP($A593,Transport!$A$4:$AB$238,F$1,0)),"",VLOOKUP($A593,Transport!$A$4:$AB$238,F$1,0))</f>
        <v/>
      </c>
      <c r="G593" s="1298" t="str">
        <f>IF(ISERROR(VLOOKUP($A593,Transport!$A$4:$AB$238,G$1,0)),"",VLOOKUP($A593,Transport!$A$4:$AB$238,G$1,0))</f>
        <v/>
      </c>
      <c r="H593" s="1298" t="str">
        <f>IF(ISERROR(VLOOKUP($A593,Transport!$A$4:$AB$238,H$1,0)),"",VLOOKUP($A593,Transport!$A$4:$AB$238,H$1,0))</f>
        <v/>
      </c>
      <c r="I593" s="1298" t="str">
        <f>IF(ISERROR(VLOOKUP($A593,Transport!$A$4:$AB$238,I$1,0)),"",VLOOKUP($A593,Transport!$A$4:$AB$238,I$1,0))</f>
        <v/>
      </c>
      <c r="J593" s="1298" t="str">
        <f>IF(ISERROR(VLOOKUP($A593,Transport!$A$4:$AB$238,J$1,0)),"",VLOOKUP($A593,Transport!$A$4:$AB$238,J$1,0))</f>
        <v/>
      </c>
      <c r="K593" s="1298" t="str">
        <f>IF(ISERROR(VLOOKUP($A593,Transport!$A$4:$AB$238,K$1,0)),"",VLOOKUP($A593,Transport!$A$4:$AB$238,K$1,0))</f>
        <v/>
      </c>
      <c r="L593" s="1298" t="str">
        <f>IF(ISERROR(VLOOKUP($A593,Transport!$A$4:$AB$238,L$1,0)),"",VLOOKUP($A593,Transport!$A$4:$AB$238,L$1,0))</f>
        <v/>
      </c>
      <c r="M593" s="1298" t="str">
        <f>IF(ISERROR(VLOOKUP($A593,Transport!$A$4:$AB$238,M$1,0)),"",VLOOKUP($A593,Transport!$A$4:$AB$238,M$1,0))</f>
        <v/>
      </c>
      <c r="N593" s="1298" t="str">
        <f>IF(ISERROR(VLOOKUP($A593,Transport!$A$4:$AB$238,N$1,0)),"",VLOOKUP($A593,Transport!$A$4:$AB$238,N$1,0))</f>
        <v/>
      </c>
      <c r="O593" s="1298" t="str">
        <f>IF(ISERROR(VLOOKUP($A593,Transport!$A$4:$AB$238,O$1,0)),"",VLOOKUP($A593,Transport!$A$4:$AB$238,O$1,0))</f>
        <v/>
      </c>
      <c r="P593" s="1298" t="str">
        <f>IF(ISERROR(VLOOKUP($A593,Transport!$A$4:$AB$238,P$1,0)),"",VLOOKUP($A593,Transport!$A$4:$AB$238,P$1,0))</f>
        <v/>
      </c>
      <c r="Q593" s="1298" t="str">
        <f>IF(ISERROR(VLOOKUP($A593,Transport!$A$4:$AB$238,Q$1,0)),"",VLOOKUP($A593,Transport!$A$4:$AB$238,Q$1,0))</f>
        <v/>
      </c>
    </row>
    <row r="594" spans="1:17">
      <c r="A594" s="516" t="s">
        <v>1898</v>
      </c>
      <c r="B594" s="1290" t="s">
        <v>1080</v>
      </c>
      <c r="C594" s="1421" t="str">
        <f>IF(ISERROR(VLOOKUP($A594,Transport!$A$4:$AA$238,C$1,0)),"",VLOOKUP($A594,Transport!$A$4:$AA$238,C$1,0))</f>
        <v>tep/veh</v>
      </c>
      <c r="D594" s="1298" t="str">
        <f>IF(ISERROR(VLOOKUP($A594,Transport!$A$4:$AB$238,D$1,0)),"",VLOOKUP($A594,Transport!$A$4:$AB$238,D$1,0))</f>
        <v/>
      </c>
      <c r="E594" s="1298" t="str">
        <f>IF(ISERROR(VLOOKUP($A594,Transport!$A$4:$AB$238,E$1,0)),"",VLOOKUP($A594,Transport!$A$4:$AB$238,E$1,0))</f>
        <v/>
      </c>
      <c r="F594" s="1298" t="str">
        <f>IF(ISERROR(VLOOKUP($A594,Transport!$A$4:$AB$238,F$1,0)),"",VLOOKUP($A594,Transport!$A$4:$AB$238,F$1,0))</f>
        <v/>
      </c>
      <c r="G594" s="1298" t="str">
        <f>IF(ISERROR(VLOOKUP($A594,Transport!$A$4:$AB$238,G$1,0)),"",VLOOKUP($A594,Transport!$A$4:$AB$238,G$1,0))</f>
        <v/>
      </c>
      <c r="H594" s="1298" t="str">
        <f>IF(ISERROR(VLOOKUP($A594,Transport!$A$4:$AB$238,H$1,0)),"",VLOOKUP($A594,Transport!$A$4:$AB$238,H$1,0))</f>
        <v/>
      </c>
      <c r="I594" s="1298" t="str">
        <f>IF(ISERROR(VLOOKUP($A594,Transport!$A$4:$AB$238,I$1,0)),"",VLOOKUP($A594,Transport!$A$4:$AB$238,I$1,0))</f>
        <v/>
      </c>
      <c r="J594" s="1298" t="str">
        <f>IF(ISERROR(VLOOKUP($A594,Transport!$A$4:$AB$238,J$1,0)),"",VLOOKUP($A594,Transport!$A$4:$AB$238,J$1,0))</f>
        <v/>
      </c>
      <c r="K594" s="1298" t="str">
        <f>IF(ISERROR(VLOOKUP($A594,Transport!$A$4:$AB$238,K$1,0)),"",VLOOKUP($A594,Transport!$A$4:$AB$238,K$1,0))</f>
        <v/>
      </c>
      <c r="L594" s="1298" t="str">
        <f>IF(ISERROR(VLOOKUP($A594,Transport!$A$4:$AB$238,L$1,0)),"",VLOOKUP($A594,Transport!$A$4:$AB$238,L$1,0))</f>
        <v/>
      </c>
      <c r="M594" s="1298" t="str">
        <f>IF(ISERROR(VLOOKUP($A594,Transport!$A$4:$AB$238,M$1,0)),"",VLOOKUP($A594,Transport!$A$4:$AB$238,M$1,0))</f>
        <v/>
      </c>
      <c r="N594" s="1298" t="str">
        <f>IF(ISERROR(VLOOKUP($A594,Transport!$A$4:$AB$238,N$1,0)),"",VLOOKUP($A594,Transport!$A$4:$AB$238,N$1,0))</f>
        <v/>
      </c>
      <c r="O594" s="1298" t="str">
        <f>IF(ISERROR(VLOOKUP($A594,Transport!$A$4:$AB$238,O$1,0)),"",VLOOKUP($A594,Transport!$A$4:$AB$238,O$1,0))</f>
        <v/>
      </c>
      <c r="P594" s="1298" t="str">
        <f>IF(ISERROR(VLOOKUP($A594,Transport!$A$4:$AB$238,P$1,0)),"",VLOOKUP($A594,Transport!$A$4:$AB$238,P$1,0))</f>
        <v/>
      </c>
      <c r="Q594" s="1298" t="str">
        <f>IF(ISERROR(VLOOKUP($A594,Transport!$A$4:$AB$238,Q$1,0)),"",VLOOKUP($A594,Transport!$A$4:$AB$238,Q$1,0))</f>
        <v/>
      </c>
    </row>
    <row r="595" spans="1:17">
      <c r="A595" s="516" t="s">
        <v>1578</v>
      </c>
      <c r="B595" s="1290" t="s">
        <v>1080</v>
      </c>
      <c r="C595" s="1421" t="str">
        <f>IF(ISERROR(VLOOKUP($A595,Transport!$A$4:$AA$238,C$1,0)),"",VLOOKUP($A595,Transport!$A$4:$AA$238,C$1,0))</f>
        <v>koe/pkm</v>
      </c>
      <c r="D595" s="1298" t="str">
        <f>IF(ISERROR(VLOOKUP($A595,Transport!$A$4:$AB$238,D$1,0)),"",VLOOKUP($A595,Transport!$A$4:$AB$238,D$1,0))</f>
        <v/>
      </c>
      <c r="E595" s="1298" t="str">
        <f>IF(ISERROR(VLOOKUP($A595,Transport!$A$4:$AB$238,E$1,0)),"",VLOOKUP($A595,Transport!$A$4:$AB$238,E$1,0))</f>
        <v/>
      </c>
      <c r="F595" s="1298" t="str">
        <f>IF(ISERROR(VLOOKUP($A595,Transport!$A$4:$AB$238,F$1,0)),"",VLOOKUP($A595,Transport!$A$4:$AB$238,F$1,0))</f>
        <v/>
      </c>
      <c r="G595" s="1298" t="str">
        <f>IF(ISERROR(VLOOKUP($A595,Transport!$A$4:$AB$238,G$1,0)),"",VLOOKUP($A595,Transport!$A$4:$AB$238,G$1,0))</f>
        <v/>
      </c>
      <c r="H595" s="1298" t="str">
        <f>IF(ISERROR(VLOOKUP($A595,Transport!$A$4:$AB$238,H$1,0)),"",VLOOKUP($A595,Transport!$A$4:$AB$238,H$1,0))</f>
        <v/>
      </c>
      <c r="I595" s="1298" t="str">
        <f>IF(ISERROR(VLOOKUP($A595,Transport!$A$4:$AB$238,I$1,0)),"",VLOOKUP($A595,Transport!$A$4:$AB$238,I$1,0))</f>
        <v/>
      </c>
      <c r="J595" s="1298" t="str">
        <f>IF(ISERROR(VLOOKUP($A595,Transport!$A$4:$AB$238,J$1,0)),"",VLOOKUP($A595,Transport!$A$4:$AB$238,J$1,0))</f>
        <v/>
      </c>
      <c r="K595" s="1298" t="str">
        <f>IF(ISERROR(VLOOKUP($A595,Transport!$A$4:$AB$238,K$1,0)),"",VLOOKUP($A595,Transport!$A$4:$AB$238,K$1,0))</f>
        <v/>
      </c>
      <c r="L595" s="1298" t="str">
        <f>IF(ISERROR(VLOOKUP($A595,Transport!$A$4:$AB$238,L$1,0)),"",VLOOKUP($A595,Transport!$A$4:$AB$238,L$1,0))</f>
        <v/>
      </c>
      <c r="M595" s="1298" t="str">
        <f>IF(ISERROR(VLOOKUP($A595,Transport!$A$4:$AB$238,M$1,0)),"",VLOOKUP($A595,Transport!$A$4:$AB$238,M$1,0))</f>
        <v/>
      </c>
      <c r="N595" s="1298" t="str">
        <f>IF(ISERROR(VLOOKUP($A595,Transport!$A$4:$AB$238,N$1,0)),"",VLOOKUP($A595,Transport!$A$4:$AB$238,N$1,0))</f>
        <v/>
      </c>
      <c r="O595" s="1298" t="str">
        <f>IF(ISERROR(VLOOKUP($A595,Transport!$A$4:$AB$238,O$1,0)),"",VLOOKUP($A595,Transport!$A$4:$AB$238,O$1,0))</f>
        <v/>
      </c>
      <c r="P595" s="1298" t="str">
        <f>IF(ISERROR(VLOOKUP($A595,Transport!$A$4:$AB$238,P$1,0)),"",VLOOKUP($A595,Transport!$A$4:$AB$238,P$1,0))</f>
        <v/>
      </c>
      <c r="Q595" s="1298" t="str">
        <f>IF(ISERROR(VLOOKUP($A595,Transport!$A$4:$AB$238,Q$1,0)),"",VLOOKUP($A595,Transport!$A$4:$AB$238,Q$1,0))</f>
        <v/>
      </c>
    </row>
    <row r="596" spans="1:17">
      <c r="A596" s="516" t="s">
        <v>483</v>
      </c>
      <c r="B596" s="1290" t="s">
        <v>1080</v>
      </c>
      <c r="C596" s="1421" t="str">
        <f>IF(ISERROR(VLOOKUP($A596,Transport!$A$4:$AA$238,C$1,0)),"",VLOOKUP($A596,Transport!$A$4:$AA$238,C$1,0))</f>
        <v>l/100km</v>
      </c>
      <c r="D596" s="1298" t="str">
        <f>IF(ISERROR(VLOOKUP($A596,Transport!$A$4:$AB$238,D$1,0)),"",VLOOKUP($A596,Transport!$A$4:$AB$238,D$1,0))</f>
        <v/>
      </c>
      <c r="E596" s="1298">
        <f>IF(ISERROR(VLOOKUP($A596,Transport!$A$4:$AB$238,E$1,0)),"",VLOOKUP($A596,Transport!$A$4:$AB$238,E$1,0))</f>
        <v>0</v>
      </c>
      <c r="F596" s="1298">
        <f>IF(ISERROR(VLOOKUP($A596,Transport!$A$4:$AB$238,F$1,0)),"",VLOOKUP($A596,Transport!$A$4:$AB$238,F$1,0))</f>
        <v>0</v>
      </c>
      <c r="G596" s="1298">
        <f>IF(ISERROR(VLOOKUP($A596,Transport!$A$4:$AB$238,G$1,0)),"",VLOOKUP($A596,Transport!$A$4:$AB$238,G$1,0))</f>
        <v>0</v>
      </c>
      <c r="H596" s="1298">
        <f>IF(ISERROR(VLOOKUP($A596,Transport!$A$4:$AB$238,H$1,0)),"",VLOOKUP($A596,Transport!$A$4:$AB$238,H$1,0))</f>
        <v>0</v>
      </c>
      <c r="I596" s="1298">
        <f>IF(ISERROR(VLOOKUP($A596,Transport!$A$4:$AB$238,I$1,0)),"",VLOOKUP($A596,Transport!$A$4:$AB$238,I$1,0))</f>
        <v>0</v>
      </c>
      <c r="J596" s="1298">
        <f>IF(ISERROR(VLOOKUP($A596,Transport!$A$4:$AB$238,J$1,0)),"",VLOOKUP($A596,Transport!$A$4:$AB$238,J$1,0))</f>
        <v>0</v>
      </c>
      <c r="K596" s="1298">
        <f>IF(ISERROR(VLOOKUP($A596,Transport!$A$4:$AB$238,K$1,0)),"",VLOOKUP($A596,Transport!$A$4:$AB$238,K$1,0))</f>
        <v>0</v>
      </c>
      <c r="L596" s="1298">
        <f>IF(ISERROR(VLOOKUP($A596,Transport!$A$4:$AB$238,L$1,0)),"",VLOOKUP($A596,Transport!$A$4:$AB$238,L$1,0))</f>
        <v>0</v>
      </c>
      <c r="M596" s="1298">
        <f>IF(ISERROR(VLOOKUP($A596,Transport!$A$4:$AB$238,M$1,0)),"",VLOOKUP($A596,Transport!$A$4:$AB$238,M$1,0))</f>
        <v>0</v>
      </c>
      <c r="N596" s="1298">
        <f>IF(ISERROR(VLOOKUP($A596,Transport!$A$4:$AB$238,N$1,0)),"",VLOOKUP($A596,Transport!$A$4:$AB$238,N$1,0))</f>
        <v>0</v>
      </c>
      <c r="O596" s="1298">
        <f>IF(ISERROR(VLOOKUP($A596,Transport!$A$4:$AB$238,O$1,0)),"",VLOOKUP($A596,Transport!$A$4:$AB$238,O$1,0))</f>
        <v>0</v>
      </c>
      <c r="P596" s="1298">
        <f>IF(ISERROR(VLOOKUP($A596,Transport!$A$4:$AB$238,P$1,0)),"",VLOOKUP($A596,Transport!$A$4:$AB$238,P$1,0))</f>
        <v>0</v>
      </c>
      <c r="Q596" s="1298">
        <f>IF(ISERROR(VLOOKUP($A596,Transport!$A$4:$AB$238,Q$1,0)),"",VLOOKUP($A596,Transport!$A$4:$AB$238,Q$1,0))</f>
        <v>0</v>
      </c>
    </row>
    <row r="597" spans="1:17">
      <c r="A597" s="516" t="s">
        <v>824</v>
      </c>
      <c r="B597" s="1290" t="s">
        <v>1080</v>
      </c>
      <c r="C597" s="1421" t="str">
        <f>IF(ISERROR(VLOOKUP($A597,Transport!$A$4:$AA$238,C$1,0)),"",VLOOKUP($A597,Transport!$A$4:$AA$238,C$1,0))</f>
        <v>l/100km</v>
      </c>
      <c r="D597" s="1298" t="str">
        <f>IF(ISERROR(VLOOKUP($A597,Transport!$A$4:$AB$238,D$1,0)),"",VLOOKUP($A597,Transport!$A$4:$AB$238,D$1,0))</f>
        <v/>
      </c>
      <c r="E597" s="1298">
        <f>IF(ISERROR(VLOOKUP($A597,Transport!$A$4:$AB$238,E$1,0)),"",VLOOKUP($A597,Transport!$A$4:$AB$238,E$1,0))</f>
        <v>0</v>
      </c>
      <c r="F597" s="1298">
        <f>IF(ISERROR(VLOOKUP($A597,Transport!$A$4:$AB$238,F$1,0)),"",VLOOKUP($A597,Transport!$A$4:$AB$238,F$1,0))</f>
        <v>0</v>
      </c>
      <c r="G597" s="1298">
        <f>IF(ISERROR(VLOOKUP($A597,Transport!$A$4:$AB$238,G$1,0)),"",VLOOKUP($A597,Transport!$A$4:$AB$238,G$1,0))</f>
        <v>0</v>
      </c>
      <c r="H597" s="1298">
        <f>IF(ISERROR(VLOOKUP($A597,Transport!$A$4:$AB$238,H$1,0)),"",VLOOKUP($A597,Transport!$A$4:$AB$238,H$1,0))</f>
        <v>0</v>
      </c>
      <c r="I597" s="1298">
        <f>IF(ISERROR(VLOOKUP($A597,Transport!$A$4:$AB$238,I$1,0)),"",VLOOKUP($A597,Transport!$A$4:$AB$238,I$1,0))</f>
        <v>0</v>
      </c>
      <c r="J597" s="1298">
        <f>IF(ISERROR(VLOOKUP($A597,Transport!$A$4:$AB$238,J$1,0)),"",VLOOKUP($A597,Transport!$A$4:$AB$238,J$1,0))</f>
        <v>0</v>
      </c>
      <c r="K597" s="1298">
        <f>IF(ISERROR(VLOOKUP($A597,Transport!$A$4:$AB$238,K$1,0)),"",VLOOKUP($A597,Transport!$A$4:$AB$238,K$1,0))</f>
        <v>0</v>
      </c>
      <c r="L597" s="1298">
        <f>IF(ISERROR(VLOOKUP($A597,Transport!$A$4:$AB$238,L$1,0)),"",VLOOKUP($A597,Transport!$A$4:$AB$238,L$1,0))</f>
        <v>0</v>
      </c>
      <c r="M597" s="1298">
        <f>IF(ISERROR(VLOOKUP($A597,Transport!$A$4:$AB$238,M$1,0)),"",VLOOKUP($A597,Transport!$A$4:$AB$238,M$1,0))</f>
        <v>0</v>
      </c>
      <c r="N597" s="1298">
        <f>IF(ISERROR(VLOOKUP($A597,Transport!$A$4:$AB$238,N$1,0)),"",VLOOKUP($A597,Transport!$A$4:$AB$238,N$1,0))</f>
        <v>0</v>
      </c>
      <c r="O597" s="1298">
        <f>IF(ISERROR(VLOOKUP($A597,Transport!$A$4:$AB$238,O$1,0)),"",VLOOKUP($A597,Transport!$A$4:$AB$238,O$1,0))</f>
        <v>0</v>
      </c>
      <c r="P597" s="1298">
        <f>IF(ISERROR(VLOOKUP($A597,Transport!$A$4:$AB$238,P$1,0)),"",VLOOKUP($A597,Transport!$A$4:$AB$238,P$1,0))</f>
        <v>0</v>
      </c>
      <c r="Q597" s="1298">
        <f>IF(ISERROR(VLOOKUP($A597,Transport!$A$4:$AB$238,Q$1,0)),"",VLOOKUP($A597,Transport!$A$4:$AB$238,Q$1,0))</f>
        <v>0</v>
      </c>
    </row>
    <row r="598" spans="1:17">
      <c r="A598" s="516" t="s">
        <v>1585</v>
      </c>
      <c r="B598" s="1290" t="s">
        <v>1080</v>
      </c>
      <c r="C598" s="1421" t="str">
        <f>IF(ISERROR(VLOOKUP($A598,Transport!$A$4:$AA$238,C$1,0)),"",VLOOKUP($A598,Transport!$A$4:$AA$238,C$1,0))</f>
        <v>tep/veh</v>
      </c>
      <c r="D598" s="1298" t="str">
        <f>IF(ISERROR(VLOOKUP($A598,Transport!$A$4:$AB$238,D$1,0)),"",VLOOKUP($A598,Transport!$A$4:$AB$238,D$1,0))</f>
        <v/>
      </c>
      <c r="E598" s="1298" t="str">
        <f>IF(ISERROR(VLOOKUP($A598,Transport!$A$4:$AB$238,E$1,0)),"",VLOOKUP($A598,Transport!$A$4:$AB$238,E$1,0))</f>
        <v/>
      </c>
      <c r="F598" s="1298" t="str">
        <f>IF(ISERROR(VLOOKUP($A598,Transport!$A$4:$AB$238,F$1,0)),"",VLOOKUP($A598,Transport!$A$4:$AB$238,F$1,0))</f>
        <v/>
      </c>
      <c r="G598" s="1298" t="str">
        <f>IF(ISERROR(VLOOKUP($A598,Transport!$A$4:$AB$238,G$1,0)),"",VLOOKUP($A598,Transport!$A$4:$AB$238,G$1,0))</f>
        <v/>
      </c>
      <c r="H598" s="1298" t="str">
        <f>IF(ISERROR(VLOOKUP($A598,Transport!$A$4:$AB$238,H$1,0)),"",VLOOKUP($A598,Transport!$A$4:$AB$238,H$1,0))</f>
        <v/>
      </c>
      <c r="I598" s="1298" t="str">
        <f>IF(ISERROR(VLOOKUP($A598,Transport!$A$4:$AB$238,I$1,0)),"",VLOOKUP($A598,Transport!$A$4:$AB$238,I$1,0))</f>
        <v/>
      </c>
      <c r="J598" s="1298" t="str">
        <f>IF(ISERROR(VLOOKUP($A598,Transport!$A$4:$AB$238,J$1,0)),"",VLOOKUP($A598,Transport!$A$4:$AB$238,J$1,0))</f>
        <v/>
      </c>
      <c r="K598" s="1298" t="str">
        <f>IF(ISERROR(VLOOKUP($A598,Transport!$A$4:$AB$238,K$1,0)),"",VLOOKUP($A598,Transport!$A$4:$AB$238,K$1,0))</f>
        <v/>
      </c>
      <c r="L598" s="1298" t="str">
        <f>IF(ISERROR(VLOOKUP($A598,Transport!$A$4:$AB$238,L$1,0)),"",VLOOKUP($A598,Transport!$A$4:$AB$238,L$1,0))</f>
        <v/>
      </c>
      <c r="M598" s="1298" t="str">
        <f>IF(ISERROR(VLOOKUP($A598,Transport!$A$4:$AB$238,M$1,0)),"",VLOOKUP($A598,Transport!$A$4:$AB$238,M$1,0))</f>
        <v/>
      </c>
      <c r="N598" s="1298" t="str">
        <f>IF(ISERROR(VLOOKUP($A598,Transport!$A$4:$AB$238,N$1,0)),"",VLOOKUP($A598,Transport!$A$4:$AB$238,N$1,0))</f>
        <v/>
      </c>
      <c r="O598" s="1298" t="str">
        <f>IF(ISERROR(VLOOKUP($A598,Transport!$A$4:$AB$238,O$1,0)),"",VLOOKUP($A598,Transport!$A$4:$AB$238,O$1,0))</f>
        <v/>
      </c>
      <c r="P598" s="1298" t="str">
        <f>IF(ISERROR(VLOOKUP($A598,Transport!$A$4:$AB$238,P$1,0)),"",VLOOKUP($A598,Transport!$A$4:$AB$238,P$1,0))</f>
        <v/>
      </c>
      <c r="Q598" s="1298" t="str">
        <f>IF(ISERROR(VLOOKUP($A598,Transport!$A$4:$AB$238,Q$1,0)),"",VLOOKUP($A598,Transport!$A$4:$AB$238,Q$1,0))</f>
        <v/>
      </c>
    </row>
    <row r="599" spans="1:17">
      <c r="A599" s="516" t="s">
        <v>1053</v>
      </c>
      <c r="B599" s="1290" t="s">
        <v>1080</v>
      </c>
      <c r="C599" s="1421" t="str">
        <f>IF(ISERROR(VLOOKUP($A599,Transport!$A$4:$AA$238,C$1,0)),"",VLOOKUP($A599,Transport!$A$4:$AA$238,C$1,0))</f>
        <v>l/100km</v>
      </c>
      <c r="D599" s="1298" t="str">
        <f>IF(ISERROR(VLOOKUP($A599,Transport!$A$4:$AB$238,D$1,0)),"",VLOOKUP($A599,Transport!$A$4:$AB$238,D$1,0))</f>
        <v/>
      </c>
      <c r="E599" s="1298">
        <f>IF(ISERROR(VLOOKUP($A599,Transport!$A$4:$AB$238,E$1,0)),"",VLOOKUP($A599,Transport!$A$4:$AB$238,E$1,0))</f>
        <v>0</v>
      </c>
      <c r="F599" s="1298">
        <f>IF(ISERROR(VLOOKUP($A599,Transport!$A$4:$AB$238,F$1,0)),"",VLOOKUP($A599,Transport!$A$4:$AB$238,F$1,0))</f>
        <v>0</v>
      </c>
      <c r="G599" s="1298">
        <f>IF(ISERROR(VLOOKUP($A599,Transport!$A$4:$AB$238,G$1,0)),"",VLOOKUP($A599,Transport!$A$4:$AB$238,G$1,0))</f>
        <v>0</v>
      </c>
      <c r="H599" s="1298">
        <f>IF(ISERROR(VLOOKUP($A599,Transport!$A$4:$AB$238,H$1,0)),"",VLOOKUP($A599,Transport!$A$4:$AB$238,H$1,0))</f>
        <v>0</v>
      </c>
      <c r="I599" s="1298">
        <f>IF(ISERROR(VLOOKUP($A599,Transport!$A$4:$AB$238,I$1,0)),"",VLOOKUP($A599,Transport!$A$4:$AB$238,I$1,0))</f>
        <v>0</v>
      </c>
      <c r="J599" s="1298">
        <f>IF(ISERROR(VLOOKUP($A599,Transport!$A$4:$AB$238,J$1,0)),"",VLOOKUP($A599,Transport!$A$4:$AB$238,J$1,0))</f>
        <v>0</v>
      </c>
      <c r="K599" s="1298">
        <f>IF(ISERROR(VLOOKUP($A599,Transport!$A$4:$AB$238,K$1,0)),"",VLOOKUP($A599,Transport!$A$4:$AB$238,K$1,0))</f>
        <v>0</v>
      </c>
      <c r="L599" s="1298">
        <f>IF(ISERROR(VLOOKUP($A599,Transport!$A$4:$AB$238,L$1,0)),"",VLOOKUP($A599,Transport!$A$4:$AB$238,L$1,0))</f>
        <v>0</v>
      </c>
      <c r="M599" s="1298">
        <f>IF(ISERROR(VLOOKUP($A599,Transport!$A$4:$AB$238,M$1,0)),"",VLOOKUP($A599,Transport!$A$4:$AB$238,M$1,0))</f>
        <v>0</v>
      </c>
      <c r="N599" s="1298">
        <f>IF(ISERROR(VLOOKUP($A599,Transport!$A$4:$AB$238,N$1,0)),"",VLOOKUP($A599,Transport!$A$4:$AB$238,N$1,0))</f>
        <v>0</v>
      </c>
      <c r="O599" s="1298">
        <f>IF(ISERROR(VLOOKUP($A599,Transport!$A$4:$AB$238,O$1,0)),"",VLOOKUP($A599,Transport!$A$4:$AB$238,O$1,0))</f>
        <v>0</v>
      </c>
      <c r="P599" s="1298">
        <f>IF(ISERROR(VLOOKUP($A599,Transport!$A$4:$AB$238,P$1,0)),"",VLOOKUP($A599,Transport!$A$4:$AB$238,P$1,0))</f>
        <v>0</v>
      </c>
      <c r="Q599" s="1298">
        <f>IF(ISERROR(VLOOKUP($A599,Transport!$A$4:$AB$238,Q$1,0)),"",VLOOKUP($A599,Transport!$A$4:$AB$238,Q$1,0))</f>
        <v>0</v>
      </c>
    </row>
    <row r="600" spans="1:17">
      <c r="A600" s="516" t="s">
        <v>1587</v>
      </c>
      <c r="B600" s="1290" t="s">
        <v>1080</v>
      </c>
      <c r="C600" s="1421" t="str">
        <f>IF(ISERROR(VLOOKUP($A600,Transport!$A$4:$AA$238,C$1,0)),"",VLOOKUP($A600,Transport!$A$4:$AA$238,C$1,0))</f>
        <v>toe/veh</v>
      </c>
      <c r="D600" s="1298" t="str">
        <f>IF(ISERROR(VLOOKUP($A600,Transport!$A$4:$AB$238,D$1,0)),"",VLOOKUP($A600,Transport!$A$4:$AB$238,D$1,0))</f>
        <v/>
      </c>
      <c r="E600" s="1298" t="str">
        <f>IF(ISERROR(VLOOKUP($A600,Transport!$A$4:$AB$238,E$1,0)),"",VLOOKUP($A600,Transport!$A$4:$AB$238,E$1,0))</f>
        <v/>
      </c>
      <c r="F600" s="1298" t="str">
        <f>IF(ISERROR(VLOOKUP($A600,Transport!$A$4:$AB$238,F$1,0)),"",VLOOKUP($A600,Transport!$A$4:$AB$238,F$1,0))</f>
        <v/>
      </c>
      <c r="G600" s="1298" t="str">
        <f>IF(ISERROR(VLOOKUP($A600,Transport!$A$4:$AB$238,G$1,0)),"",VLOOKUP($A600,Transport!$A$4:$AB$238,G$1,0))</f>
        <v/>
      </c>
      <c r="H600" s="1298" t="str">
        <f>IF(ISERROR(VLOOKUP($A600,Transport!$A$4:$AB$238,H$1,0)),"",VLOOKUP($A600,Transport!$A$4:$AB$238,H$1,0))</f>
        <v/>
      </c>
      <c r="I600" s="1298" t="str">
        <f>IF(ISERROR(VLOOKUP($A600,Transport!$A$4:$AB$238,I$1,0)),"",VLOOKUP($A600,Transport!$A$4:$AB$238,I$1,0))</f>
        <v/>
      </c>
      <c r="J600" s="1298" t="str">
        <f>IF(ISERROR(VLOOKUP($A600,Transport!$A$4:$AB$238,J$1,0)),"",VLOOKUP($A600,Transport!$A$4:$AB$238,J$1,0))</f>
        <v/>
      </c>
      <c r="K600" s="1298" t="str">
        <f>IF(ISERROR(VLOOKUP($A600,Transport!$A$4:$AB$238,K$1,0)),"",VLOOKUP($A600,Transport!$A$4:$AB$238,K$1,0))</f>
        <v/>
      </c>
      <c r="L600" s="1298" t="str">
        <f>IF(ISERROR(VLOOKUP($A600,Transport!$A$4:$AB$238,L$1,0)),"",VLOOKUP($A600,Transport!$A$4:$AB$238,L$1,0))</f>
        <v/>
      </c>
      <c r="M600" s="1298" t="str">
        <f>IF(ISERROR(VLOOKUP($A600,Transport!$A$4:$AB$238,M$1,0)),"",VLOOKUP($A600,Transport!$A$4:$AB$238,M$1,0))</f>
        <v/>
      </c>
      <c r="N600" s="1298" t="str">
        <f>IF(ISERROR(VLOOKUP($A600,Transport!$A$4:$AB$238,N$1,0)),"",VLOOKUP($A600,Transport!$A$4:$AB$238,N$1,0))</f>
        <v/>
      </c>
      <c r="O600" s="1298" t="str">
        <f>IF(ISERROR(VLOOKUP($A600,Transport!$A$4:$AB$238,O$1,0)),"",VLOOKUP($A600,Transport!$A$4:$AB$238,O$1,0))</f>
        <v/>
      </c>
      <c r="P600" s="1298" t="str">
        <f>IF(ISERROR(VLOOKUP($A600,Transport!$A$4:$AB$238,P$1,0)),"",VLOOKUP($A600,Transport!$A$4:$AB$238,P$1,0))</f>
        <v/>
      </c>
      <c r="Q600" s="1298" t="str">
        <f>IF(ISERROR(VLOOKUP($A600,Transport!$A$4:$AB$238,Q$1,0)),"",VLOOKUP($A600,Transport!$A$4:$AB$238,Q$1,0))</f>
        <v/>
      </c>
    </row>
    <row r="601" spans="1:17">
      <c r="A601" s="516" t="s">
        <v>1051</v>
      </c>
      <c r="B601" s="1290" t="s">
        <v>1080</v>
      </c>
      <c r="C601" s="1421" t="str">
        <f>IF(ISERROR(VLOOKUP($A601,Transport!$A$4:$AA$238,C$1,0)),"",VLOOKUP($A601,Transport!$A$4:$AA$238,C$1,0))</f>
        <v>l/100km</v>
      </c>
      <c r="D601" s="1298" t="str">
        <f>IF(ISERROR(VLOOKUP($A601,Transport!$A$4:$AB$238,D$1,0)),"",VLOOKUP($A601,Transport!$A$4:$AB$238,D$1,0))</f>
        <v/>
      </c>
      <c r="E601" s="1298">
        <f>IF(ISERROR(VLOOKUP($A601,Transport!$A$4:$AB$238,E$1,0)),"",VLOOKUP($A601,Transport!$A$4:$AB$238,E$1,0))</f>
        <v>0</v>
      </c>
      <c r="F601" s="1298">
        <f>IF(ISERROR(VLOOKUP($A601,Transport!$A$4:$AB$238,F$1,0)),"",VLOOKUP($A601,Transport!$A$4:$AB$238,F$1,0))</f>
        <v>0</v>
      </c>
      <c r="G601" s="1298">
        <f>IF(ISERROR(VLOOKUP($A601,Transport!$A$4:$AB$238,G$1,0)),"",VLOOKUP($A601,Transport!$A$4:$AB$238,G$1,0))</f>
        <v>0</v>
      </c>
      <c r="H601" s="1298">
        <f>IF(ISERROR(VLOOKUP($A601,Transport!$A$4:$AB$238,H$1,0)),"",VLOOKUP($A601,Transport!$A$4:$AB$238,H$1,0))</f>
        <v>0</v>
      </c>
      <c r="I601" s="1298">
        <f>IF(ISERROR(VLOOKUP($A601,Transport!$A$4:$AB$238,I$1,0)),"",VLOOKUP($A601,Transport!$A$4:$AB$238,I$1,0))</f>
        <v>0</v>
      </c>
      <c r="J601" s="1298">
        <f>IF(ISERROR(VLOOKUP($A601,Transport!$A$4:$AB$238,J$1,0)),"",VLOOKUP($A601,Transport!$A$4:$AB$238,J$1,0))</f>
        <v>0</v>
      </c>
      <c r="K601" s="1298">
        <f>IF(ISERROR(VLOOKUP($A601,Transport!$A$4:$AB$238,K$1,0)),"",VLOOKUP($A601,Transport!$A$4:$AB$238,K$1,0))</f>
        <v>0</v>
      </c>
      <c r="L601" s="1298">
        <f>IF(ISERROR(VLOOKUP($A601,Transport!$A$4:$AB$238,L$1,0)),"",VLOOKUP($A601,Transport!$A$4:$AB$238,L$1,0))</f>
        <v>0</v>
      </c>
      <c r="M601" s="1298">
        <f>IF(ISERROR(VLOOKUP($A601,Transport!$A$4:$AB$238,M$1,0)),"",VLOOKUP($A601,Transport!$A$4:$AB$238,M$1,0))</f>
        <v>0</v>
      </c>
      <c r="N601" s="1298">
        <f>IF(ISERROR(VLOOKUP($A601,Transport!$A$4:$AB$238,N$1,0)),"",VLOOKUP($A601,Transport!$A$4:$AB$238,N$1,0))</f>
        <v>0</v>
      </c>
      <c r="O601" s="1298">
        <f>IF(ISERROR(VLOOKUP($A601,Transport!$A$4:$AB$238,O$1,0)),"",VLOOKUP($A601,Transport!$A$4:$AB$238,O$1,0))</f>
        <v>0</v>
      </c>
      <c r="P601" s="1298">
        <f>IF(ISERROR(VLOOKUP($A601,Transport!$A$4:$AB$238,P$1,0)),"",VLOOKUP($A601,Transport!$A$4:$AB$238,P$1,0))</f>
        <v>0</v>
      </c>
      <c r="Q601" s="1298">
        <f>IF(ISERROR(VLOOKUP($A601,Transport!$A$4:$AB$238,Q$1,0)),"",VLOOKUP($A601,Transport!$A$4:$AB$238,Q$1,0))</f>
        <v>0</v>
      </c>
    </row>
    <row r="602" spans="1:17">
      <c r="A602" s="516" t="s">
        <v>1899</v>
      </c>
      <c r="B602" s="1290" t="s">
        <v>1080</v>
      </c>
      <c r="C602" s="1421" t="str">
        <f>IF(ISERROR(VLOOKUP($A602,Transport!$A$4:$AA$238,C$1,0)),"",VLOOKUP($A602,Transport!$A$4:$AA$238,C$1,0))</f>
        <v>koe/tkm</v>
      </c>
      <c r="D602" s="1298" t="str">
        <f>IF(ISERROR(VLOOKUP($A602,Transport!$A$4:$AB$238,D$1,0)),"",VLOOKUP($A602,Transport!$A$4:$AB$238,D$1,0))</f>
        <v/>
      </c>
      <c r="E602" s="1298" t="str">
        <f>IF(ISERROR(VLOOKUP($A602,Transport!$A$4:$AB$238,E$1,0)),"",VLOOKUP($A602,Transport!$A$4:$AB$238,E$1,0))</f>
        <v/>
      </c>
      <c r="F602" s="1298" t="str">
        <f>IF(ISERROR(VLOOKUP($A602,Transport!$A$4:$AB$238,F$1,0)),"",VLOOKUP($A602,Transport!$A$4:$AB$238,F$1,0))</f>
        <v/>
      </c>
      <c r="G602" s="1298" t="str">
        <f>IF(ISERROR(VLOOKUP($A602,Transport!$A$4:$AB$238,G$1,0)),"",VLOOKUP($A602,Transport!$A$4:$AB$238,G$1,0))</f>
        <v/>
      </c>
      <c r="H602" s="1298" t="str">
        <f>IF(ISERROR(VLOOKUP($A602,Transport!$A$4:$AB$238,H$1,0)),"",VLOOKUP($A602,Transport!$A$4:$AB$238,H$1,0))</f>
        <v/>
      </c>
      <c r="I602" s="1298" t="str">
        <f>IF(ISERROR(VLOOKUP($A602,Transport!$A$4:$AB$238,I$1,0)),"",VLOOKUP($A602,Transport!$A$4:$AB$238,I$1,0))</f>
        <v/>
      </c>
      <c r="J602" s="1298" t="str">
        <f>IF(ISERROR(VLOOKUP($A602,Transport!$A$4:$AB$238,J$1,0)),"",VLOOKUP($A602,Transport!$A$4:$AB$238,J$1,0))</f>
        <v/>
      </c>
      <c r="K602" s="1298" t="str">
        <f>IF(ISERROR(VLOOKUP($A602,Transport!$A$4:$AB$238,K$1,0)),"",VLOOKUP($A602,Transport!$A$4:$AB$238,K$1,0))</f>
        <v/>
      </c>
      <c r="L602" s="1298" t="str">
        <f>IF(ISERROR(VLOOKUP($A602,Transport!$A$4:$AB$238,L$1,0)),"",VLOOKUP($A602,Transport!$A$4:$AB$238,L$1,0))</f>
        <v/>
      </c>
      <c r="M602" s="1298" t="str">
        <f>IF(ISERROR(VLOOKUP($A602,Transport!$A$4:$AB$238,M$1,0)),"",VLOOKUP($A602,Transport!$A$4:$AB$238,M$1,0))</f>
        <v/>
      </c>
      <c r="N602" s="1298" t="str">
        <f>IF(ISERROR(VLOOKUP($A602,Transport!$A$4:$AB$238,N$1,0)),"",VLOOKUP($A602,Transport!$A$4:$AB$238,N$1,0))</f>
        <v/>
      </c>
      <c r="O602" s="1298" t="str">
        <f>IF(ISERROR(VLOOKUP($A602,Transport!$A$4:$AB$238,O$1,0)),"",VLOOKUP($A602,Transport!$A$4:$AB$238,O$1,0))</f>
        <v/>
      </c>
      <c r="P602" s="1298" t="str">
        <f>IF(ISERROR(VLOOKUP($A602,Transport!$A$4:$AB$238,P$1,0)),"",VLOOKUP($A602,Transport!$A$4:$AB$238,P$1,0))</f>
        <v/>
      </c>
      <c r="Q602" s="1298" t="str">
        <f>IF(ISERROR(VLOOKUP($A602,Transport!$A$4:$AB$238,Q$1,0)),"",VLOOKUP($A602,Transport!$A$4:$AB$238,Q$1,0))</f>
        <v/>
      </c>
    </row>
    <row r="603" spans="1:17">
      <c r="A603" s="516" t="s">
        <v>1900</v>
      </c>
      <c r="B603" s="1290" t="s">
        <v>1080</v>
      </c>
      <c r="C603" s="1421" t="str">
        <f>IF(ISERROR(VLOOKUP($A603,Transport!$A$4:$AA$238,C$1,0)),"",VLOOKUP($A603,Transport!$A$4:$AA$238,C$1,0))</f>
        <v>koe/tkbr</v>
      </c>
      <c r="D603" s="1298" t="str">
        <f>IF(ISERROR(VLOOKUP($A603,Transport!$A$4:$AB$238,D$1,0)),"",VLOOKUP($A603,Transport!$A$4:$AB$238,D$1,0))</f>
        <v/>
      </c>
      <c r="E603" s="1298" t="str">
        <f>IF(ISERROR(VLOOKUP($A603,Transport!$A$4:$AB$238,E$1,0)),"",VLOOKUP($A603,Transport!$A$4:$AB$238,E$1,0))</f>
        <v/>
      </c>
      <c r="F603" s="1298" t="str">
        <f>IF(ISERROR(VLOOKUP($A603,Transport!$A$4:$AB$238,F$1,0)),"",VLOOKUP($A603,Transport!$A$4:$AB$238,F$1,0))</f>
        <v/>
      </c>
      <c r="G603" s="1298" t="str">
        <f>IF(ISERROR(VLOOKUP($A603,Transport!$A$4:$AB$238,G$1,0)),"",VLOOKUP($A603,Transport!$A$4:$AB$238,G$1,0))</f>
        <v/>
      </c>
      <c r="H603" s="1298" t="str">
        <f>IF(ISERROR(VLOOKUP($A603,Transport!$A$4:$AB$238,H$1,0)),"",VLOOKUP($A603,Transport!$A$4:$AB$238,H$1,0))</f>
        <v/>
      </c>
      <c r="I603" s="1298" t="str">
        <f>IF(ISERROR(VLOOKUP($A603,Transport!$A$4:$AB$238,I$1,0)),"",VLOOKUP($A603,Transport!$A$4:$AB$238,I$1,0))</f>
        <v/>
      </c>
      <c r="J603" s="1298" t="str">
        <f>IF(ISERROR(VLOOKUP($A603,Transport!$A$4:$AB$238,J$1,0)),"",VLOOKUP($A603,Transport!$A$4:$AB$238,J$1,0))</f>
        <v/>
      </c>
      <c r="K603" s="1298" t="str">
        <f>IF(ISERROR(VLOOKUP($A603,Transport!$A$4:$AB$238,K$1,0)),"",VLOOKUP($A603,Transport!$A$4:$AB$238,K$1,0))</f>
        <v/>
      </c>
      <c r="L603" s="1298" t="str">
        <f>IF(ISERROR(VLOOKUP($A603,Transport!$A$4:$AB$238,L$1,0)),"",VLOOKUP($A603,Transport!$A$4:$AB$238,L$1,0))</f>
        <v/>
      </c>
      <c r="M603" s="1298" t="str">
        <f>IF(ISERROR(VLOOKUP($A603,Transport!$A$4:$AB$238,M$1,0)),"",VLOOKUP($A603,Transport!$A$4:$AB$238,M$1,0))</f>
        <v/>
      </c>
      <c r="N603" s="1298" t="str">
        <f>IF(ISERROR(VLOOKUP($A603,Transport!$A$4:$AB$238,N$1,0)),"",VLOOKUP($A603,Transport!$A$4:$AB$238,N$1,0))</f>
        <v/>
      </c>
      <c r="O603" s="1298" t="str">
        <f>IF(ISERROR(VLOOKUP($A603,Transport!$A$4:$AB$238,O$1,0)),"",VLOOKUP($A603,Transport!$A$4:$AB$238,O$1,0))</f>
        <v/>
      </c>
      <c r="P603" s="1298" t="str">
        <f>IF(ISERROR(VLOOKUP($A603,Transport!$A$4:$AB$238,P$1,0)),"",VLOOKUP($A603,Transport!$A$4:$AB$238,P$1,0))</f>
        <v/>
      </c>
      <c r="Q603" s="1298" t="str">
        <f>IF(ISERROR(VLOOKUP($A603,Transport!$A$4:$AB$238,Q$1,0)),"",VLOOKUP($A603,Transport!$A$4:$AB$238,Q$1,0))</f>
        <v/>
      </c>
    </row>
    <row r="604" spans="1:17">
      <c r="A604" s="1301" t="s">
        <v>1901</v>
      </c>
      <c r="B604" s="1290" t="s">
        <v>1080</v>
      </c>
      <c r="C604" s="1421" t="str">
        <f>IF(ISERROR(VLOOKUP($A604,Transport!$A$4:$AA$238,C$1,0)),"",VLOOKUP($A604,Transport!$A$4:$AA$238,C$1,0))</f>
        <v>koe/pkm</v>
      </c>
      <c r="D604" s="1298" t="str">
        <f>IF(ISERROR(VLOOKUP($A604,Transport!$A$4:$AB$238,D$1,0)),"",VLOOKUP($A604,Transport!$A$4:$AB$238,D$1,0))</f>
        <v/>
      </c>
      <c r="E604" s="1298" t="str">
        <f>IF(ISERROR(VLOOKUP($A604,Transport!$A$4:$AB$238,E$1,0)),"",VLOOKUP($A604,Transport!$A$4:$AB$238,E$1,0))</f>
        <v/>
      </c>
      <c r="F604" s="1298" t="str">
        <f>IF(ISERROR(VLOOKUP($A604,Transport!$A$4:$AB$238,F$1,0)),"",VLOOKUP($A604,Transport!$A$4:$AB$238,F$1,0))</f>
        <v/>
      </c>
      <c r="G604" s="1298" t="str">
        <f>IF(ISERROR(VLOOKUP($A604,Transport!$A$4:$AB$238,G$1,0)),"",VLOOKUP($A604,Transport!$A$4:$AB$238,G$1,0))</f>
        <v/>
      </c>
      <c r="H604" s="1298" t="str">
        <f>IF(ISERROR(VLOOKUP($A604,Transport!$A$4:$AB$238,H$1,0)),"",VLOOKUP($A604,Transport!$A$4:$AB$238,H$1,0))</f>
        <v/>
      </c>
      <c r="I604" s="1298" t="str">
        <f>IF(ISERROR(VLOOKUP($A604,Transport!$A$4:$AB$238,I$1,0)),"",VLOOKUP($A604,Transport!$A$4:$AB$238,I$1,0))</f>
        <v/>
      </c>
      <c r="J604" s="1298" t="str">
        <f>IF(ISERROR(VLOOKUP($A604,Transport!$A$4:$AB$238,J$1,0)),"",VLOOKUP($A604,Transport!$A$4:$AB$238,J$1,0))</f>
        <v/>
      </c>
      <c r="K604" s="1298" t="str">
        <f>IF(ISERROR(VLOOKUP($A604,Transport!$A$4:$AB$238,K$1,0)),"",VLOOKUP($A604,Transport!$A$4:$AB$238,K$1,0))</f>
        <v/>
      </c>
      <c r="L604" s="1298" t="str">
        <f>IF(ISERROR(VLOOKUP($A604,Transport!$A$4:$AB$238,L$1,0)),"",VLOOKUP($A604,Transport!$A$4:$AB$238,L$1,0))</f>
        <v/>
      </c>
      <c r="M604" s="1298" t="str">
        <f>IF(ISERROR(VLOOKUP($A604,Transport!$A$4:$AB$238,M$1,0)),"",VLOOKUP($A604,Transport!$A$4:$AB$238,M$1,0))</f>
        <v/>
      </c>
      <c r="N604" s="1298" t="str">
        <f>IF(ISERROR(VLOOKUP($A604,Transport!$A$4:$AB$238,N$1,0)),"",VLOOKUP($A604,Transport!$A$4:$AB$238,N$1,0))</f>
        <v/>
      </c>
      <c r="O604" s="1298" t="str">
        <f>IF(ISERROR(VLOOKUP($A604,Transport!$A$4:$AB$238,O$1,0)),"",VLOOKUP($A604,Transport!$A$4:$AB$238,O$1,0))</f>
        <v/>
      </c>
      <c r="P604" s="1298" t="str">
        <f>IF(ISERROR(VLOOKUP($A604,Transport!$A$4:$AB$238,P$1,0)),"",VLOOKUP($A604,Transport!$A$4:$AB$238,P$1,0))</f>
        <v/>
      </c>
      <c r="Q604" s="1298" t="str">
        <f>IF(ISERROR(VLOOKUP($A604,Transport!$A$4:$AB$238,Q$1,0)),"",VLOOKUP($A604,Transport!$A$4:$AB$238,Q$1,0))</f>
        <v/>
      </c>
    </row>
    <row r="605" spans="1:17">
      <c r="A605" s="1301" t="s">
        <v>1902</v>
      </c>
      <c r="B605" s="1290" t="s">
        <v>1080</v>
      </c>
      <c r="C605" s="1421" t="str">
        <f>IF(ISERROR(VLOOKUP($A605,Transport!$A$4:$AA$238,C$1,0)),"",VLOOKUP($A605,Transport!$A$4:$AA$238,C$1,0))</f>
        <v>koe/tkm</v>
      </c>
      <c r="D605" s="1298" t="str">
        <f>IF(ISERROR(VLOOKUP($A605,Transport!$A$4:$AB$238,D$1,0)),"",VLOOKUP($A605,Transport!$A$4:$AB$238,D$1,0))</f>
        <v/>
      </c>
      <c r="E605" s="1298" t="str">
        <f>IF(ISERROR(VLOOKUP($A605,Transport!$A$4:$AB$238,E$1,0)),"",VLOOKUP($A605,Transport!$A$4:$AB$238,E$1,0))</f>
        <v/>
      </c>
      <c r="F605" s="1298" t="str">
        <f>IF(ISERROR(VLOOKUP($A605,Transport!$A$4:$AB$238,F$1,0)),"",VLOOKUP($A605,Transport!$A$4:$AB$238,F$1,0))</f>
        <v/>
      </c>
      <c r="G605" s="1298" t="str">
        <f>IF(ISERROR(VLOOKUP($A605,Transport!$A$4:$AB$238,G$1,0)),"",VLOOKUP($A605,Transport!$A$4:$AB$238,G$1,0))</f>
        <v/>
      </c>
      <c r="H605" s="1298" t="str">
        <f>IF(ISERROR(VLOOKUP($A605,Transport!$A$4:$AB$238,H$1,0)),"",VLOOKUP($A605,Transport!$A$4:$AB$238,H$1,0))</f>
        <v/>
      </c>
      <c r="I605" s="1298" t="str">
        <f>IF(ISERROR(VLOOKUP($A605,Transport!$A$4:$AB$238,I$1,0)),"",VLOOKUP($A605,Transport!$A$4:$AB$238,I$1,0))</f>
        <v/>
      </c>
      <c r="J605" s="1298" t="str">
        <f>IF(ISERROR(VLOOKUP($A605,Transport!$A$4:$AB$238,J$1,0)),"",VLOOKUP($A605,Transport!$A$4:$AB$238,J$1,0))</f>
        <v/>
      </c>
      <c r="K605" s="1298" t="str">
        <f>IF(ISERROR(VLOOKUP($A605,Transport!$A$4:$AB$238,K$1,0)),"",VLOOKUP($A605,Transport!$A$4:$AB$238,K$1,0))</f>
        <v/>
      </c>
      <c r="L605" s="1298" t="str">
        <f>IF(ISERROR(VLOOKUP($A605,Transport!$A$4:$AB$238,L$1,0)),"",VLOOKUP($A605,Transport!$A$4:$AB$238,L$1,0))</f>
        <v/>
      </c>
      <c r="M605" s="1298" t="str">
        <f>IF(ISERROR(VLOOKUP($A605,Transport!$A$4:$AB$238,M$1,0)),"",VLOOKUP($A605,Transport!$A$4:$AB$238,M$1,0))</f>
        <v/>
      </c>
      <c r="N605" s="1298" t="str">
        <f>IF(ISERROR(VLOOKUP($A605,Transport!$A$4:$AB$238,N$1,0)),"",VLOOKUP($A605,Transport!$A$4:$AB$238,N$1,0))</f>
        <v/>
      </c>
      <c r="O605" s="1298" t="str">
        <f>IF(ISERROR(VLOOKUP($A605,Transport!$A$4:$AB$238,O$1,0)),"",VLOOKUP($A605,Transport!$A$4:$AB$238,O$1,0))</f>
        <v/>
      </c>
      <c r="P605" s="1298" t="str">
        <f>IF(ISERROR(VLOOKUP($A605,Transport!$A$4:$AB$238,P$1,0)),"",VLOOKUP($A605,Transport!$A$4:$AB$238,P$1,0))</f>
        <v/>
      </c>
      <c r="Q605" s="1298" t="str">
        <f>IF(ISERROR(VLOOKUP($A605,Transport!$A$4:$AB$238,Q$1,0)),"",VLOOKUP($A605,Transport!$A$4:$AB$238,Q$1,0))</f>
        <v/>
      </c>
    </row>
    <row r="606" spans="1:17">
      <c r="A606" s="516" t="s">
        <v>1903</v>
      </c>
      <c r="B606" s="1290" t="s">
        <v>1080</v>
      </c>
      <c r="C606" s="1421" t="str">
        <f>IF(ISERROR(VLOOKUP($A606,Transport!$A$4:$AA$238,C$1,0)),"",VLOOKUP($A606,Transport!$A$4:$AA$238,C$1,0))</f>
        <v>koe/tkm</v>
      </c>
      <c r="D606" s="1298" t="str">
        <f>IF(ISERROR(VLOOKUP($A606,Transport!$A$4:$AB$238,D$1,0)),"",VLOOKUP($A606,Transport!$A$4:$AB$238,D$1,0))</f>
        <v/>
      </c>
      <c r="E606" s="1298" t="str">
        <f>IF(ISERROR(VLOOKUP($A606,Transport!$A$4:$AB$238,E$1,0)),"",VLOOKUP($A606,Transport!$A$4:$AB$238,E$1,0))</f>
        <v/>
      </c>
      <c r="F606" s="1298" t="str">
        <f>IF(ISERROR(VLOOKUP($A606,Transport!$A$4:$AB$238,F$1,0)),"",VLOOKUP($A606,Transport!$A$4:$AB$238,F$1,0))</f>
        <v/>
      </c>
      <c r="G606" s="1298" t="str">
        <f>IF(ISERROR(VLOOKUP($A606,Transport!$A$4:$AB$238,G$1,0)),"",VLOOKUP($A606,Transport!$A$4:$AB$238,G$1,0))</f>
        <v/>
      </c>
      <c r="H606" s="1298" t="str">
        <f>IF(ISERROR(VLOOKUP($A606,Transport!$A$4:$AB$238,H$1,0)),"",VLOOKUP($A606,Transport!$A$4:$AB$238,H$1,0))</f>
        <v/>
      </c>
      <c r="I606" s="1298" t="str">
        <f>IF(ISERROR(VLOOKUP($A606,Transport!$A$4:$AB$238,I$1,0)),"",VLOOKUP($A606,Transport!$A$4:$AB$238,I$1,0))</f>
        <v/>
      </c>
      <c r="J606" s="1298" t="str">
        <f>IF(ISERROR(VLOOKUP($A606,Transport!$A$4:$AB$238,J$1,0)),"",VLOOKUP($A606,Transport!$A$4:$AB$238,J$1,0))</f>
        <v/>
      </c>
      <c r="K606" s="1298" t="str">
        <f>IF(ISERROR(VLOOKUP($A606,Transport!$A$4:$AB$238,K$1,0)),"",VLOOKUP($A606,Transport!$A$4:$AB$238,K$1,0))</f>
        <v/>
      </c>
      <c r="L606" s="1298" t="str">
        <f>IF(ISERROR(VLOOKUP($A606,Transport!$A$4:$AB$238,L$1,0)),"",VLOOKUP($A606,Transport!$A$4:$AB$238,L$1,0))</f>
        <v/>
      </c>
      <c r="M606" s="1298" t="str">
        <f>IF(ISERROR(VLOOKUP($A606,Transport!$A$4:$AB$238,M$1,0)),"",VLOOKUP($A606,Transport!$A$4:$AB$238,M$1,0))</f>
        <v/>
      </c>
      <c r="N606" s="1298" t="str">
        <f>IF(ISERROR(VLOOKUP($A606,Transport!$A$4:$AB$238,N$1,0)),"",VLOOKUP($A606,Transport!$A$4:$AB$238,N$1,0))</f>
        <v/>
      </c>
      <c r="O606" s="1298" t="str">
        <f>IF(ISERROR(VLOOKUP($A606,Transport!$A$4:$AB$238,O$1,0)),"",VLOOKUP($A606,Transport!$A$4:$AB$238,O$1,0))</f>
        <v/>
      </c>
      <c r="P606" s="1298" t="str">
        <f>IF(ISERROR(VLOOKUP($A606,Transport!$A$4:$AB$238,P$1,0)),"",VLOOKUP($A606,Transport!$A$4:$AB$238,P$1,0))</f>
        <v/>
      </c>
      <c r="Q606" s="1298" t="str">
        <f>IF(ISERROR(VLOOKUP($A606,Transport!$A$4:$AB$238,Q$1,0)),"",VLOOKUP($A606,Transport!$A$4:$AB$238,Q$1,0))</f>
        <v/>
      </c>
    </row>
    <row r="607" spans="1:17">
      <c r="A607" s="1302" t="s">
        <v>1904</v>
      </c>
      <c r="B607" s="1290" t="s">
        <v>1080</v>
      </c>
      <c r="C607" s="1421" t="str">
        <f>IF(ISERROR(VLOOKUP($A607,Transport!$A$4:$AA$238,C$1,0)),"",VLOOKUP($A607,Transport!$A$4:$AA$238,C$1,0))</f>
        <v>toe/pass</v>
      </c>
      <c r="D607" s="1298" t="str">
        <f>IF(ISERROR(VLOOKUP($A607,Transport!$A$4:$AB$238,D$1,0)),"",VLOOKUP($A607,Transport!$A$4:$AB$238,D$1,0))</f>
        <v/>
      </c>
      <c r="E607" s="1298" t="str">
        <f>IF(ISERROR(VLOOKUP($A607,Transport!$A$4:$AB$238,E$1,0)),"",VLOOKUP($A607,Transport!$A$4:$AB$238,E$1,0))</f>
        <v/>
      </c>
      <c r="F607" s="1298" t="str">
        <f>IF(ISERROR(VLOOKUP($A607,Transport!$A$4:$AB$238,F$1,0)),"",VLOOKUP($A607,Transport!$A$4:$AB$238,F$1,0))</f>
        <v/>
      </c>
      <c r="G607" s="1298" t="str">
        <f>IF(ISERROR(VLOOKUP($A607,Transport!$A$4:$AB$238,G$1,0)),"",VLOOKUP($A607,Transport!$A$4:$AB$238,G$1,0))</f>
        <v/>
      </c>
      <c r="H607" s="1298" t="str">
        <f>IF(ISERROR(VLOOKUP($A607,Transport!$A$4:$AB$238,H$1,0)),"",VLOOKUP($A607,Transport!$A$4:$AB$238,H$1,0))</f>
        <v/>
      </c>
      <c r="I607" s="1298" t="str">
        <f>IF(ISERROR(VLOOKUP($A607,Transport!$A$4:$AB$238,I$1,0)),"",VLOOKUP($A607,Transport!$A$4:$AB$238,I$1,0))</f>
        <v/>
      </c>
      <c r="J607" s="1298" t="str">
        <f>IF(ISERROR(VLOOKUP($A607,Transport!$A$4:$AB$238,J$1,0)),"",VLOOKUP($A607,Transport!$A$4:$AB$238,J$1,0))</f>
        <v/>
      </c>
      <c r="K607" s="1298" t="str">
        <f>IF(ISERROR(VLOOKUP($A607,Transport!$A$4:$AB$238,K$1,0)),"",VLOOKUP($A607,Transport!$A$4:$AB$238,K$1,0))</f>
        <v/>
      </c>
      <c r="L607" s="1298" t="str">
        <f>IF(ISERROR(VLOOKUP($A607,Transport!$A$4:$AB$238,L$1,0)),"",VLOOKUP($A607,Transport!$A$4:$AB$238,L$1,0))</f>
        <v/>
      </c>
      <c r="M607" s="1298" t="str">
        <f>IF(ISERROR(VLOOKUP($A607,Transport!$A$4:$AB$238,M$1,0)),"",VLOOKUP($A607,Transport!$A$4:$AB$238,M$1,0))</f>
        <v/>
      </c>
      <c r="N607" s="1298" t="str">
        <f>IF(ISERROR(VLOOKUP($A607,Transport!$A$4:$AB$238,N$1,0)),"",VLOOKUP($A607,Transport!$A$4:$AB$238,N$1,0))</f>
        <v/>
      </c>
      <c r="O607" s="1298" t="str">
        <f>IF(ISERROR(VLOOKUP($A607,Transport!$A$4:$AB$238,O$1,0)),"",VLOOKUP($A607,Transport!$A$4:$AB$238,O$1,0))</f>
        <v/>
      </c>
      <c r="P607" s="1298" t="str">
        <f>IF(ISERROR(VLOOKUP($A607,Transport!$A$4:$AB$238,P$1,0)),"",VLOOKUP($A607,Transport!$A$4:$AB$238,P$1,0))</f>
        <v/>
      </c>
      <c r="Q607" s="1298" t="str">
        <f>IF(ISERROR(VLOOKUP($A607,Transport!$A$4:$AB$238,Q$1,0)),"",VLOOKUP($A607,Transport!$A$4:$AB$238,Q$1,0))</f>
        <v/>
      </c>
    </row>
    <row r="608" spans="1:17">
      <c r="A608" s="1302" t="s">
        <v>1589</v>
      </c>
      <c r="B608" s="1290" t="s">
        <v>1080</v>
      </c>
      <c r="C608" s="1421" t="str">
        <f>IF(ISERROR(VLOOKUP($A608,Transport!$A$4:$AA$238,C$1,0)),"",VLOOKUP($A608,Transport!$A$4:$AA$238,C$1,0))</f>
        <v>tep/veh</v>
      </c>
      <c r="D608" s="1298" t="str">
        <f>IF(ISERROR(VLOOKUP($A608,Transport!$A$4:$AB$238,D$1,0)),"",VLOOKUP($A608,Transport!$A$4:$AB$238,D$1,0))</f>
        <v/>
      </c>
      <c r="E608" s="1298" t="str">
        <f>IF(ISERROR(VLOOKUP($A608,Transport!$A$4:$AB$238,E$1,0)),"",VLOOKUP($A608,Transport!$A$4:$AB$238,E$1,0))</f>
        <v/>
      </c>
      <c r="F608" s="1298" t="str">
        <f>IF(ISERROR(VLOOKUP($A608,Transport!$A$4:$AB$238,F$1,0)),"",VLOOKUP($A608,Transport!$A$4:$AB$238,F$1,0))</f>
        <v/>
      </c>
      <c r="G608" s="1298" t="str">
        <f>IF(ISERROR(VLOOKUP($A608,Transport!$A$4:$AB$238,G$1,0)),"",VLOOKUP($A608,Transport!$A$4:$AB$238,G$1,0))</f>
        <v/>
      </c>
      <c r="H608" s="1298" t="str">
        <f>IF(ISERROR(VLOOKUP($A608,Transport!$A$4:$AB$238,H$1,0)),"",VLOOKUP($A608,Transport!$A$4:$AB$238,H$1,0))</f>
        <v/>
      </c>
      <c r="I608" s="1298" t="str">
        <f>IF(ISERROR(VLOOKUP($A608,Transport!$A$4:$AB$238,I$1,0)),"",VLOOKUP($A608,Transport!$A$4:$AB$238,I$1,0))</f>
        <v/>
      </c>
      <c r="J608" s="1298" t="str">
        <f>IF(ISERROR(VLOOKUP($A608,Transport!$A$4:$AB$238,J$1,0)),"",VLOOKUP($A608,Transport!$A$4:$AB$238,J$1,0))</f>
        <v/>
      </c>
      <c r="K608" s="1298" t="str">
        <f>IF(ISERROR(VLOOKUP($A608,Transport!$A$4:$AB$238,K$1,0)),"",VLOOKUP($A608,Transport!$A$4:$AB$238,K$1,0))</f>
        <v/>
      </c>
      <c r="L608" s="1298" t="str">
        <f>IF(ISERROR(VLOOKUP($A608,Transport!$A$4:$AB$238,L$1,0)),"",VLOOKUP($A608,Transport!$A$4:$AB$238,L$1,0))</f>
        <v/>
      </c>
      <c r="M608" s="1298" t="str">
        <f>IF(ISERROR(VLOOKUP($A608,Transport!$A$4:$AB$238,M$1,0)),"",VLOOKUP($A608,Transport!$A$4:$AB$238,M$1,0))</f>
        <v/>
      </c>
      <c r="N608" s="1298" t="str">
        <f>IF(ISERROR(VLOOKUP($A608,Transport!$A$4:$AB$238,N$1,0)),"",VLOOKUP($A608,Transport!$A$4:$AB$238,N$1,0))</f>
        <v/>
      </c>
      <c r="O608" s="1298" t="str">
        <f>IF(ISERROR(VLOOKUP($A608,Transport!$A$4:$AB$238,O$1,0)),"",VLOOKUP($A608,Transport!$A$4:$AB$238,O$1,0))</f>
        <v/>
      </c>
      <c r="P608" s="1298" t="str">
        <f>IF(ISERROR(VLOOKUP($A608,Transport!$A$4:$AB$238,P$1,0)),"",VLOOKUP($A608,Transport!$A$4:$AB$238,P$1,0))</f>
        <v/>
      </c>
      <c r="Q608" s="1298" t="str">
        <f>IF(ISERROR(VLOOKUP($A608,Transport!$A$4:$AB$238,Q$1,0)),"",VLOOKUP($A608,Transport!$A$4:$AB$238,Q$1,0))</f>
        <v/>
      </c>
    </row>
    <row r="609" spans="1:17">
      <c r="A609" s="1302" t="s">
        <v>826</v>
      </c>
      <c r="B609" s="1290" t="s">
        <v>1080</v>
      </c>
      <c r="C609" s="1421" t="str">
        <f>IF(ISERROR(VLOOKUP($A609,Transport!$A$4:$AA$238,C$1,0)),"",VLOOKUP($A609,Transport!$A$4:$AA$238,C$1,0))</f>
        <v>koe/pkm</v>
      </c>
      <c r="D609" s="1298" t="str">
        <f>IF(ISERROR(VLOOKUP($A609,Transport!$A$4:$AB$238,D$1,0)),"",VLOOKUP($A609,Transport!$A$4:$AB$238,D$1,0))</f>
        <v/>
      </c>
      <c r="E609" s="1298" t="str">
        <f>IF(ISERROR(VLOOKUP($A609,Transport!$A$4:$AB$238,E$1,0)),"",VLOOKUP($A609,Transport!$A$4:$AB$238,E$1,0))</f>
        <v/>
      </c>
      <c r="F609" s="1298" t="str">
        <f>IF(ISERROR(VLOOKUP($A609,Transport!$A$4:$AB$238,F$1,0)),"",VLOOKUP($A609,Transport!$A$4:$AB$238,F$1,0))</f>
        <v/>
      </c>
      <c r="G609" s="1298" t="str">
        <f>IF(ISERROR(VLOOKUP($A609,Transport!$A$4:$AB$238,G$1,0)),"",VLOOKUP($A609,Transport!$A$4:$AB$238,G$1,0))</f>
        <v/>
      </c>
      <c r="H609" s="1298" t="str">
        <f>IF(ISERROR(VLOOKUP($A609,Transport!$A$4:$AB$238,H$1,0)),"",VLOOKUP($A609,Transport!$A$4:$AB$238,H$1,0))</f>
        <v/>
      </c>
      <c r="I609" s="1298" t="str">
        <f>IF(ISERROR(VLOOKUP($A609,Transport!$A$4:$AB$238,I$1,0)),"",VLOOKUP($A609,Transport!$A$4:$AB$238,I$1,0))</f>
        <v/>
      </c>
      <c r="J609" s="1298" t="str">
        <f>IF(ISERROR(VLOOKUP($A609,Transport!$A$4:$AB$238,J$1,0)),"",VLOOKUP($A609,Transport!$A$4:$AB$238,J$1,0))</f>
        <v/>
      </c>
      <c r="K609" s="1298" t="str">
        <f>IF(ISERROR(VLOOKUP($A609,Transport!$A$4:$AB$238,K$1,0)),"",VLOOKUP($A609,Transport!$A$4:$AB$238,K$1,0))</f>
        <v/>
      </c>
      <c r="L609" s="1298" t="str">
        <f>IF(ISERROR(VLOOKUP($A609,Transport!$A$4:$AB$238,L$1,0)),"",VLOOKUP($A609,Transport!$A$4:$AB$238,L$1,0))</f>
        <v/>
      </c>
      <c r="M609" s="1298" t="str">
        <f>IF(ISERROR(VLOOKUP($A609,Transport!$A$4:$AB$238,M$1,0)),"",VLOOKUP($A609,Transport!$A$4:$AB$238,M$1,0))</f>
        <v/>
      </c>
      <c r="N609" s="1298" t="str">
        <f>IF(ISERROR(VLOOKUP($A609,Transport!$A$4:$AB$238,N$1,0)),"",VLOOKUP($A609,Transport!$A$4:$AB$238,N$1,0))</f>
        <v/>
      </c>
      <c r="O609" s="1298" t="str">
        <f>IF(ISERROR(VLOOKUP($A609,Transport!$A$4:$AB$238,O$1,0)),"",VLOOKUP($A609,Transport!$A$4:$AB$238,O$1,0))</f>
        <v/>
      </c>
      <c r="P609" s="1298" t="str">
        <f>IF(ISERROR(VLOOKUP($A609,Transport!$A$4:$AB$238,P$1,0)),"",VLOOKUP($A609,Transport!$A$4:$AB$238,P$1,0))</f>
        <v/>
      </c>
      <c r="Q609" s="1298" t="str">
        <f>IF(ISERROR(VLOOKUP($A609,Transport!$A$4:$AB$238,Q$1,0)),"",VLOOKUP($A609,Transport!$A$4:$AB$238,Q$1,0))</f>
        <v/>
      </c>
    </row>
    <row r="610" spans="1:17">
      <c r="A610" s="1302" t="s">
        <v>819</v>
      </c>
      <c r="B610" s="1290" t="s">
        <v>1080</v>
      </c>
      <c r="C610" s="1421" t="str">
        <f>IF(ISERROR(VLOOKUP($A610,Transport!$A$4:$AA$238,C$1,0)),"",VLOOKUP($A610,Transport!$A$4:$AA$238,C$1,0))</f>
        <v>km/cap</v>
      </c>
      <c r="D610" s="1298" t="str">
        <f>IF(ISERROR(VLOOKUP($A610,Transport!$A$4:$AB$238,D$1,0)),"",VLOOKUP($A610,Transport!$A$4:$AB$238,D$1,0))</f>
        <v/>
      </c>
      <c r="E610" s="1298" t="str">
        <f>IF(ISERROR(VLOOKUP($A610,Transport!$A$4:$AB$238,E$1,0)),"",VLOOKUP($A610,Transport!$A$4:$AB$238,E$1,0))</f>
        <v/>
      </c>
      <c r="F610" s="1298" t="str">
        <f>IF(ISERROR(VLOOKUP($A610,Transport!$A$4:$AB$238,F$1,0)),"",VLOOKUP($A610,Transport!$A$4:$AB$238,F$1,0))</f>
        <v/>
      </c>
      <c r="G610" s="1298" t="str">
        <f>IF(ISERROR(VLOOKUP($A610,Transport!$A$4:$AB$238,G$1,0)),"",VLOOKUP($A610,Transport!$A$4:$AB$238,G$1,0))</f>
        <v/>
      </c>
      <c r="H610" s="1298" t="str">
        <f>IF(ISERROR(VLOOKUP($A610,Transport!$A$4:$AB$238,H$1,0)),"",VLOOKUP($A610,Transport!$A$4:$AB$238,H$1,0))</f>
        <v/>
      </c>
      <c r="I610" s="1298" t="str">
        <f>IF(ISERROR(VLOOKUP($A610,Transport!$A$4:$AB$238,I$1,0)),"",VLOOKUP($A610,Transport!$A$4:$AB$238,I$1,0))</f>
        <v/>
      </c>
      <c r="J610" s="1298" t="str">
        <f>IF(ISERROR(VLOOKUP($A610,Transport!$A$4:$AB$238,J$1,0)),"",VLOOKUP($A610,Transport!$A$4:$AB$238,J$1,0))</f>
        <v/>
      </c>
      <c r="K610" s="1298" t="str">
        <f>IF(ISERROR(VLOOKUP($A610,Transport!$A$4:$AB$238,K$1,0)),"",VLOOKUP($A610,Transport!$A$4:$AB$238,K$1,0))</f>
        <v/>
      </c>
      <c r="L610" s="1298" t="str">
        <f>IF(ISERROR(VLOOKUP($A610,Transport!$A$4:$AB$238,L$1,0)),"",VLOOKUP($A610,Transport!$A$4:$AB$238,L$1,0))</f>
        <v/>
      </c>
      <c r="M610" s="1298" t="str">
        <f>IF(ISERROR(VLOOKUP($A610,Transport!$A$4:$AB$238,M$1,0)),"",VLOOKUP($A610,Transport!$A$4:$AB$238,M$1,0))</f>
        <v/>
      </c>
      <c r="N610" s="1298" t="str">
        <f>IF(ISERROR(VLOOKUP($A610,Transport!$A$4:$AB$238,N$1,0)),"",VLOOKUP($A610,Transport!$A$4:$AB$238,N$1,0))</f>
        <v/>
      </c>
      <c r="O610" s="1298" t="str">
        <f>IF(ISERROR(VLOOKUP($A610,Transport!$A$4:$AB$238,O$1,0)),"",VLOOKUP($A610,Transport!$A$4:$AB$238,O$1,0))</f>
        <v/>
      </c>
      <c r="P610" s="1298" t="str">
        <f>IF(ISERROR(VLOOKUP($A610,Transport!$A$4:$AB$238,P$1,0)),"",VLOOKUP($A610,Transport!$A$4:$AB$238,P$1,0))</f>
        <v/>
      </c>
      <c r="Q610" s="1298" t="str">
        <f>IF(ISERROR(VLOOKUP($A610,Transport!$A$4:$AB$238,Q$1,0)),"",VLOOKUP($A610,Transport!$A$4:$AB$238,Q$1,0))</f>
        <v/>
      </c>
    </row>
    <row r="611" spans="1:17">
      <c r="A611" s="1302" t="s">
        <v>1581</v>
      </c>
      <c r="B611" s="1290" t="s">
        <v>1080</v>
      </c>
      <c r="C611" s="1421" t="str">
        <f>IF(ISERROR(VLOOKUP($A611,Transport!$A$4:$AA$238,C$1,0)),"",VLOOKUP($A611,Transport!$A$4:$AA$238,C$1,0))</f>
        <v>%</v>
      </c>
      <c r="D611" s="1298" t="str">
        <f>IF(ISERROR(VLOOKUP($A611,Transport!$A$4:$AB$238,D$1,0)),"",VLOOKUP($A611,Transport!$A$4:$AB$238,D$1,0))</f>
        <v/>
      </c>
      <c r="E611" s="1298" t="str">
        <f>IF(ISERROR(VLOOKUP($A611,Transport!$A$4:$AB$238,E$1,0)),"",VLOOKUP($A611,Transport!$A$4:$AB$238,E$1,0))</f>
        <v/>
      </c>
      <c r="F611" s="1298" t="str">
        <f>IF(ISERROR(VLOOKUP($A611,Transport!$A$4:$AB$238,F$1,0)),"",VLOOKUP($A611,Transport!$A$4:$AB$238,F$1,0))</f>
        <v/>
      </c>
      <c r="G611" s="1298" t="str">
        <f>IF(ISERROR(VLOOKUP($A611,Transport!$A$4:$AB$238,G$1,0)),"",VLOOKUP($A611,Transport!$A$4:$AB$238,G$1,0))</f>
        <v/>
      </c>
      <c r="H611" s="1298" t="str">
        <f>IF(ISERROR(VLOOKUP($A611,Transport!$A$4:$AB$238,H$1,0)),"",VLOOKUP($A611,Transport!$A$4:$AB$238,H$1,0))</f>
        <v/>
      </c>
      <c r="I611" s="1298" t="str">
        <f>IF(ISERROR(VLOOKUP($A611,Transport!$A$4:$AB$238,I$1,0)),"",VLOOKUP($A611,Transport!$A$4:$AB$238,I$1,0))</f>
        <v/>
      </c>
      <c r="J611" s="1298" t="str">
        <f>IF(ISERROR(VLOOKUP($A611,Transport!$A$4:$AB$238,J$1,0)),"",VLOOKUP($A611,Transport!$A$4:$AB$238,J$1,0))</f>
        <v/>
      </c>
      <c r="K611" s="1298" t="str">
        <f>IF(ISERROR(VLOOKUP($A611,Transport!$A$4:$AB$238,K$1,0)),"",VLOOKUP($A611,Transport!$A$4:$AB$238,K$1,0))</f>
        <v/>
      </c>
      <c r="L611" s="1298" t="str">
        <f>IF(ISERROR(VLOOKUP($A611,Transport!$A$4:$AB$238,L$1,0)),"",VLOOKUP($A611,Transport!$A$4:$AB$238,L$1,0))</f>
        <v/>
      </c>
      <c r="M611" s="1298" t="str">
        <f>IF(ISERROR(VLOOKUP($A611,Transport!$A$4:$AB$238,M$1,0)),"",VLOOKUP($A611,Transport!$A$4:$AB$238,M$1,0))</f>
        <v/>
      </c>
      <c r="N611" s="1298" t="str">
        <f>IF(ISERROR(VLOOKUP($A611,Transport!$A$4:$AB$238,N$1,0)),"",VLOOKUP($A611,Transport!$A$4:$AB$238,N$1,0))</f>
        <v/>
      </c>
      <c r="O611" s="1298" t="str">
        <f>IF(ISERROR(VLOOKUP($A611,Transport!$A$4:$AB$238,O$1,0)),"",VLOOKUP($A611,Transport!$A$4:$AB$238,O$1,0))</f>
        <v/>
      </c>
      <c r="P611" s="1298" t="str">
        <f>IF(ISERROR(VLOOKUP($A611,Transport!$A$4:$AB$238,P$1,0)),"",VLOOKUP($A611,Transport!$A$4:$AB$238,P$1,0))</f>
        <v/>
      </c>
      <c r="Q611" s="1298" t="str">
        <f>IF(ISERROR(VLOOKUP($A611,Transport!$A$4:$AB$238,Q$1,0)),"",VLOOKUP($A611,Transport!$A$4:$AB$238,Q$1,0))</f>
        <v/>
      </c>
    </row>
    <row r="612" spans="1:17">
      <c r="A612" s="1302" t="s">
        <v>1582</v>
      </c>
      <c r="B612" s="1290" t="s">
        <v>1080</v>
      </c>
      <c r="C612" s="1421" t="str">
        <f>IF(ISERROR(VLOOKUP($A612,Transport!$A$4:$AA$238,C$1,0)),"",VLOOKUP($A612,Transport!$A$4:$AA$238,C$1,0))</f>
        <v>%</v>
      </c>
      <c r="D612" s="1298" t="str">
        <f>IF(ISERROR(VLOOKUP($A612,Transport!$A$4:$AB$238,D$1,0)),"",VLOOKUP($A612,Transport!$A$4:$AB$238,D$1,0))</f>
        <v/>
      </c>
      <c r="E612" s="1298" t="str">
        <f>IF(ISERROR(VLOOKUP($A612,Transport!$A$4:$AB$238,E$1,0)),"",VLOOKUP($A612,Transport!$A$4:$AB$238,E$1,0))</f>
        <v/>
      </c>
      <c r="F612" s="1298" t="str">
        <f>IF(ISERROR(VLOOKUP($A612,Transport!$A$4:$AB$238,F$1,0)),"",VLOOKUP($A612,Transport!$A$4:$AB$238,F$1,0))</f>
        <v/>
      </c>
      <c r="G612" s="1298" t="str">
        <f>IF(ISERROR(VLOOKUP($A612,Transport!$A$4:$AB$238,G$1,0)),"",VLOOKUP($A612,Transport!$A$4:$AB$238,G$1,0))</f>
        <v/>
      </c>
      <c r="H612" s="1298" t="str">
        <f>IF(ISERROR(VLOOKUP($A612,Transport!$A$4:$AB$238,H$1,0)),"",VLOOKUP($A612,Transport!$A$4:$AB$238,H$1,0))</f>
        <v/>
      </c>
      <c r="I612" s="1298" t="str">
        <f>IF(ISERROR(VLOOKUP($A612,Transport!$A$4:$AB$238,I$1,0)),"",VLOOKUP($A612,Transport!$A$4:$AB$238,I$1,0))</f>
        <v/>
      </c>
      <c r="J612" s="1298" t="str">
        <f>IF(ISERROR(VLOOKUP($A612,Transport!$A$4:$AB$238,J$1,0)),"",VLOOKUP($A612,Transport!$A$4:$AB$238,J$1,0))</f>
        <v/>
      </c>
      <c r="K612" s="1298" t="str">
        <f>IF(ISERROR(VLOOKUP($A612,Transport!$A$4:$AB$238,K$1,0)),"",VLOOKUP($A612,Transport!$A$4:$AB$238,K$1,0))</f>
        <v/>
      </c>
      <c r="L612" s="1298" t="str">
        <f>IF(ISERROR(VLOOKUP($A612,Transport!$A$4:$AB$238,L$1,0)),"",VLOOKUP($A612,Transport!$A$4:$AB$238,L$1,0))</f>
        <v/>
      </c>
      <c r="M612" s="1298" t="str">
        <f>IF(ISERROR(VLOOKUP($A612,Transport!$A$4:$AB$238,M$1,0)),"",VLOOKUP($A612,Transport!$A$4:$AB$238,M$1,0))</f>
        <v/>
      </c>
      <c r="N612" s="1298" t="str">
        <f>IF(ISERROR(VLOOKUP($A612,Transport!$A$4:$AB$238,N$1,0)),"",VLOOKUP($A612,Transport!$A$4:$AB$238,N$1,0))</f>
        <v/>
      </c>
      <c r="O612" s="1298" t="str">
        <f>IF(ISERROR(VLOOKUP($A612,Transport!$A$4:$AB$238,O$1,0)),"",VLOOKUP($A612,Transport!$A$4:$AB$238,O$1,0))</f>
        <v/>
      </c>
      <c r="P612" s="1298" t="str">
        <f>IF(ISERROR(VLOOKUP($A612,Transport!$A$4:$AB$238,P$1,0)),"",VLOOKUP($A612,Transport!$A$4:$AB$238,P$1,0))</f>
        <v/>
      </c>
      <c r="Q612" s="1298" t="str">
        <f>IF(ISERROR(VLOOKUP($A612,Transport!$A$4:$AB$238,Q$1,0)),"",VLOOKUP($A612,Transport!$A$4:$AB$238,Q$1,0))</f>
        <v/>
      </c>
    </row>
    <row r="613" spans="1:17">
      <c r="A613" s="22" t="s">
        <v>2298</v>
      </c>
      <c r="B613" s="1290" t="s">
        <v>1080</v>
      </c>
      <c r="C613" s="1422" t="str">
        <f>IF(ISERROR(VLOOKUP($A613,Households!$A$4:$AA$246,C$1,0)),"",VLOOKUP($A613,Households!$A$4:$AA$246,C$1,0))</f>
        <v>k</v>
      </c>
      <c r="D613" s="1303" t="str">
        <f>IF(ISERROR(VLOOKUP($A613,Households!$A$4:$AB$246,D$1,0)),"",VLOOKUP($A613,Households!$A$4:$AB$246,D$1,0))</f>
        <v/>
      </c>
      <c r="E613" s="1303">
        <f>IF(ISERROR(VLOOKUP($A613,Households!$A$4:$AB$246,E$1,0)),"",VLOOKUP($A613,Households!$A$4:$AB$246,E$1,0))</f>
        <v>0</v>
      </c>
      <c r="F613" s="1303">
        <f>IF(ISERROR(VLOOKUP($A613,Households!$A$4:$AB$246,F$1,0)),"",VLOOKUP($A613,Households!$A$4:$AB$246,F$1,0))</f>
        <v>0</v>
      </c>
      <c r="G613" s="1303">
        <f>IF(ISERROR(VLOOKUP($A613,Households!$A$4:$AB$246,G$1,0)),"",VLOOKUP($A613,Households!$A$4:$AB$246,G$1,0))</f>
        <v>0</v>
      </c>
      <c r="H613" s="1303">
        <f>IF(ISERROR(VLOOKUP($A613,Households!$A$4:$AB$246,H$1,0)),"",VLOOKUP($A613,Households!$A$4:$AB$246,H$1,0))</f>
        <v>0</v>
      </c>
      <c r="I613" s="1303">
        <f>IF(ISERROR(VLOOKUP($A613,Households!$A$4:$AB$246,I$1,0)),"",VLOOKUP($A613,Households!$A$4:$AB$246,I$1,0))</f>
        <v>0</v>
      </c>
      <c r="J613" s="1303">
        <f>IF(ISERROR(VLOOKUP($A613,Households!$A$4:$AB$246,J$1,0)),"",VLOOKUP($A613,Households!$A$4:$AB$246,J$1,0))</f>
        <v>0</v>
      </c>
      <c r="K613" s="1303">
        <f>IF(ISERROR(VLOOKUP($A613,Households!$A$4:$AB$246,K$1,0)),"",VLOOKUP($A613,Households!$A$4:$AB$246,K$1,0))</f>
        <v>0</v>
      </c>
      <c r="L613" s="1303">
        <f>IF(ISERROR(VLOOKUP($A613,Households!$A$4:$AB$246,L$1,0)),"",VLOOKUP($A613,Households!$A$4:$AB$246,L$1,0))</f>
        <v>0</v>
      </c>
      <c r="M613" s="1303">
        <f>IF(ISERROR(VLOOKUP($A613,Households!$A$4:$AB$246,M$1,0)),"",VLOOKUP($A613,Households!$A$4:$AB$246,M$1,0))</f>
        <v>0</v>
      </c>
      <c r="N613" s="1303">
        <f>IF(ISERROR(VLOOKUP($A613,Households!$A$4:$AB$246,N$1,0)),"",VLOOKUP($A613,Households!$A$4:$AB$246,N$1,0))</f>
        <v>0</v>
      </c>
      <c r="O613" s="1303">
        <f>IF(ISERROR(VLOOKUP($A613,Households!$A$4:$AB$246,O$1,0)),"",VLOOKUP($A613,Households!$A$4:$AB$246,O$1,0))</f>
        <v>0</v>
      </c>
      <c r="P613" s="1303">
        <f>IF(ISERROR(VLOOKUP($A613,Households!$A$4:$AB$246,P$1,0)),"",VLOOKUP($A613,Households!$A$4:$AB$246,P$1,0))</f>
        <v>0</v>
      </c>
      <c r="Q613" s="1303">
        <f>IF(ISERROR(VLOOKUP($A613,Households!$A$4:$AB$246,Q$1,0)),"",VLOOKUP($A613,Households!$A$4:$AB$246,Q$1,0))</f>
        <v>0</v>
      </c>
    </row>
    <row r="614" spans="1:17">
      <c r="A614" s="11" t="s">
        <v>2293</v>
      </c>
      <c r="B614" s="1290" t="s">
        <v>1080</v>
      </c>
      <c r="C614" s="1422" t="str">
        <f>IF(ISERROR(VLOOKUP($A614,Households!$A$4:$AA$246,C$1,0)),"",VLOOKUP($A614,Households!$A$4:$AA$246,C$1,0))</f>
        <v>k</v>
      </c>
      <c r="D614" s="1303" t="str">
        <f>IF(ISERROR(VLOOKUP($A614,Households!$A$4:$AB$246,D$1,0)),"",VLOOKUP($A614,Households!$A$4:$AB$246,D$1,0))</f>
        <v/>
      </c>
      <c r="E614" s="1303">
        <f>IF(ISERROR(VLOOKUP($A614,Households!$A$4:$AB$246,E$1,0)),"",VLOOKUP($A614,Households!$A$4:$AB$246,E$1,0))</f>
        <v>0</v>
      </c>
      <c r="F614" s="1303">
        <f>IF(ISERROR(VLOOKUP($A614,Households!$A$4:$AB$246,F$1,0)),"",VLOOKUP($A614,Households!$A$4:$AB$246,F$1,0))</f>
        <v>0</v>
      </c>
      <c r="G614" s="1303">
        <f>IF(ISERROR(VLOOKUP($A614,Households!$A$4:$AB$246,G$1,0)),"",VLOOKUP($A614,Households!$A$4:$AB$246,G$1,0))</f>
        <v>0</v>
      </c>
      <c r="H614" s="1303">
        <f>IF(ISERROR(VLOOKUP($A614,Households!$A$4:$AB$246,H$1,0)),"",VLOOKUP($A614,Households!$A$4:$AB$246,H$1,0))</f>
        <v>0</v>
      </c>
      <c r="I614" s="1303">
        <f>IF(ISERROR(VLOOKUP($A614,Households!$A$4:$AB$246,I$1,0)),"",VLOOKUP($A614,Households!$A$4:$AB$246,I$1,0))</f>
        <v>0</v>
      </c>
      <c r="J614" s="1303">
        <f>IF(ISERROR(VLOOKUP($A614,Households!$A$4:$AB$246,J$1,0)),"",VLOOKUP($A614,Households!$A$4:$AB$246,J$1,0))</f>
        <v>0</v>
      </c>
      <c r="K614" s="1303">
        <f>IF(ISERROR(VLOOKUP($A614,Households!$A$4:$AB$246,K$1,0)),"",VLOOKUP($A614,Households!$A$4:$AB$246,K$1,0))</f>
        <v>0</v>
      </c>
      <c r="L614" s="1303">
        <f>IF(ISERROR(VLOOKUP($A614,Households!$A$4:$AB$246,L$1,0)),"",VLOOKUP($A614,Households!$A$4:$AB$246,L$1,0))</f>
        <v>0</v>
      </c>
      <c r="M614" s="1303">
        <f>IF(ISERROR(VLOOKUP($A614,Households!$A$4:$AB$246,M$1,0)),"",VLOOKUP($A614,Households!$A$4:$AB$246,M$1,0))</f>
        <v>0</v>
      </c>
      <c r="N614" s="1303">
        <f>IF(ISERROR(VLOOKUP($A614,Households!$A$4:$AB$246,N$1,0)),"",VLOOKUP($A614,Households!$A$4:$AB$246,N$1,0))</f>
        <v>0</v>
      </c>
      <c r="O614" s="1303">
        <f>IF(ISERROR(VLOOKUP($A614,Households!$A$4:$AB$246,O$1,0)),"",VLOOKUP($A614,Households!$A$4:$AB$246,O$1,0))</f>
        <v>0</v>
      </c>
      <c r="P614" s="1303">
        <f>IF(ISERROR(VLOOKUP($A614,Households!$A$4:$AB$246,P$1,0)),"",VLOOKUP($A614,Households!$A$4:$AB$246,P$1,0))</f>
        <v>0</v>
      </c>
      <c r="Q614" s="1303">
        <f>IF(ISERROR(VLOOKUP($A614,Households!$A$4:$AB$246,Q$1,0)),"",VLOOKUP($A614,Households!$A$4:$AB$246,Q$1,0))</f>
        <v>0</v>
      </c>
    </row>
    <row r="615" spans="1:17">
      <c r="A615" s="515" t="s">
        <v>2294</v>
      </c>
      <c r="B615" s="1290" t="s">
        <v>1080</v>
      </c>
      <c r="C615" s="1422" t="str">
        <f>IF(ISERROR(VLOOKUP($A615,Households!$A$4:$AA$246,C$1,0)),"",VLOOKUP($A615,Households!$A$4:$AA$246,C$1,0))</f>
        <v>k</v>
      </c>
      <c r="D615" s="1303" t="str">
        <f>IF(ISERROR(VLOOKUP($A615,Households!$A$4:$AB$246,D$1,0)),"",VLOOKUP($A615,Households!$A$4:$AB$246,D$1,0))</f>
        <v/>
      </c>
      <c r="E615" s="1303">
        <f>IF(ISERROR(VLOOKUP($A615,Households!$A$4:$AB$246,E$1,0)),"",VLOOKUP($A615,Households!$A$4:$AB$246,E$1,0))</f>
        <v>0</v>
      </c>
      <c r="F615" s="1303">
        <f>IF(ISERROR(VLOOKUP($A615,Households!$A$4:$AB$246,F$1,0)),"",VLOOKUP($A615,Households!$A$4:$AB$246,F$1,0))</f>
        <v>0</v>
      </c>
      <c r="G615" s="1303">
        <f>IF(ISERROR(VLOOKUP($A615,Households!$A$4:$AB$246,G$1,0)),"",VLOOKUP($A615,Households!$A$4:$AB$246,G$1,0))</f>
        <v>0</v>
      </c>
      <c r="H615" s="1303">
        <f>IF(ISERROR(VLOOKUP($A615,Households!$A$4:$AB$246,H$1,0)),"",VLOOKUP($A615,Households!$A$4:$AB$246,H$1,0))</f>
        <v>0</v>
      </c>
      <c r="I615" s="1303">
        <f>IF(ISERROR(VLOOKUP($A615,Households!$A$4:$AB$246,I$1,0)),"",VLOOKUP($A615,Households!$A$4:$AB$246,I$1,0))</f>
        <v>0</v>
      </c>
      <c r="J615" s="1303">
        <f>IF(ISERROR(VLOOKUP($A615,Households!$A$4:$AB$246,J$1,0)),"",VLOOKUP($A615,Households!$A$4:$AB$246,J$1,0))</f>
        <v>0</v>
      </c>
      <c r="K615" s="1303">
        <f>IF(ISERROR(VLOOKUP($A615,Households!$A$4:$AB$246,K$1,0)),"",VLOOKUP($A615,Households!$A$4:$AB$246,K$1,0))</f>
        <v>0</v>
      </c>
      <c r="L615" s="1303">
        <f>IF(ISERROR(VLOOKUP($A615,Households!$A$4:$AB$246,L$1,0)),"",VLOOKUP($A615,Households!$A$4:$AB$246,L$1,0))</f>
        <v>0</v>
      </c>
      <c r="M615" s="1303">
        <f>IF(ISERROR(VLOOKUP($A615,Households!$A$4:$AB$246,M$1,0)),"",VLOOKUP($A615,Households!$A$4:$AB$246,M$1,0))</f>
        <v>0</v>
      </c>
      <c r="N615" s="1303">
        <f>IF(ISERROR(VLOOKUP($A615,Households!$A$4:$AB$246,N$1,0)),"",VLOOKUP($A615,Households!$A$4:$AB$246,N$1,0))</f>
        <v>0</v>
      </c>
      <c r="O615" s="1303">
        <f>IF(ISERROR(VLOOKUP($A615,Households!$A$4:$AB$246,O$1,0)),"",VLOOKUP($A615,Households!$A$4:$AB$246,O$1,0))</f>
        <v>0</v>
      </c>
      <c r="P615" s="1303">
        <f>IF(ISERROR(VLOOKUP($A615,Households!$A$4:$AB$246,P$1,0)),"",VLOOKUP($A615,Households!$A$4:$AB$246,P$1,0))</f>
        <v>0</v>
      </c>
      <c r="Q615" s="1303">
        <f>IF(ISERROR(VLOOKUP($A615,Households!$A$4:$AB$246,Q$1,0)),"",VLOOKUP($A615,Households!$A$4:$AB$246,Q$1,0))</f>
        <v>0</v>
      </c>
    </row>
    <row r="616" spans="1:17">
      <c r="A616" s="30" t="s">
        <v>577</v>
      </c>
      <c r="B616" s="1290" t="s">
        <v>1080</v>
      </c>
      <c r="C616" s="1422" t="str">
        <f>IF(ISERROR(VLOOKUP($A616,Households!$A$4:$AA$246,C$1,0)),"",VLOOKUP($A616,Households!$A$4:$AA$246,C$1,0))</f>
        <v>k</v>
      </c>
      <c r="D616" s="1303" t="str">
        <f>IF(ISERROR(VLOOKUP($A616,Households!$A$4:$AB$246,D$1,0)),"",VLOOKUP($A616,Households!$A$4:$AB$246,D$1,0))</f>
        <v/>
      </c>
      <c r="E616" s="1303">
        <f>IF(ISERROR(VLOOKUP($A616,Households!$A$4:$AB$246,E$1,0)),"",VLOOKUP($A616,Households!$A$4:$AB$246,E$1,0))</f>
        <v>0</v>
      </c>
      <c r="F616" s="1303">
        <f>IF(ISERROR(VLOOKUP($A616,Households!$A$4:$AB$246,F$1,0)),"",VLOOKUP($A616,Households!$A$4:$AB$246,F$1,0))</f>
        <v>0</v>
      </c>
      <c r="G616" s="1303">
        <f>IF(ISERROR(VLOOKUP($A616,Households!$A$4:$AB$246,G$1,0)),"",VLOOKUP($A616,Households!$A$4:$AB$246,G$1,0))</f>
        <v>0</v>
      </c>
      <c r="H616" s="1303">
        <f>IF(ISERROR(VLOOKUP($A616,Households!$A$4:$AB$246,H$1,0)),"",VLOOKUP($A616,Households!$A$4:$AB$246,H$1,0))</f>
        <v>0</v>
      </c>
      <c r="I616" s="1303">
        <f>IF(ISERROR(VLOOKUP($A616,Households!$A$4:$AB$246,I$1,0)),"",VLOOKUP($A616,Households!$A$4:$AB$246,I$1,0))</f>
        <v>0</v>
      </c>
      <c r="J616" s="1303">
        <f>IF(ISERROR(VLOOKUP($A616,Households!$A$4:$AB$246,J$1,0)),"",VLOOKUP($A616,Households!$A$4:$AB$246,J$1,0))</f>
        <v>0</v>
      </c>
      <c r="K616" s="1303">
        <f>IF(ISERROR(VLOOKUP($A616,Households!$A$4:$AB$246,K$1,0)),"",VLOOKUP($A616,Households!$A$4:$AB$246,K$1,0))</f>
        <v>0</v>
      </c>
      <c r="L616" s="1303">
        <f>IF(ISERROR(VLOOKUP($A616,Households!$A$4:$AB$246,L$1,0)),"",VLOOKUP($A616,Households!$A$4:$AB$246,L$1,0))</f>
        <v>0</v>
      </c>
      <c r="M616" s="1303">
        <f>IF(ISERROR(VLOOKUP($A616,Households!$A$4:$AB$246,M$1,0)),"",VLOOKUP($A616,Households!$A$4:$AB$246,M$1,0))</f>
        <v>0</v>
      </c>
      <c r="N616" s="1303">
        <f>IF(ISERROR(VLOOKUP($A616,Households!$A$4:$AB$246,N$1,0)),"",VLOOKUP($A616,Households!$A$4:$AB$246,N$1,0))</f>
        <v>0</v>
      </c>
      <c r="O616" s="1303">
        <f>IF(ISERROR(VLOOKUP($A616,Households!$A$4:$AB$246,O$1,0)),"",VLOOKUP($A616,Households!$A$4:$AB$246,O$1,0))</f>
        <v>0</v>
      </c>
      <c r="P616" s="1303">
        <f>IF(ISERROR(VLOOKUP($A616,Households!$A$4:$AB$246,P$1,0)),"",VLOOKUP($A616,Households!$A$4:$AB$246,P$1,0))</f>
        <v>0</v>
      </c>
      <c r="Q616" s="1303">
        <f>IF(ISERROR(VLOOKUP($A616,Households!$A$4:$AB$246,Q$1,0)),"",VLOOKUP($A616,Households!$A$4:$AB$246,Q$1,0))</f>
        <v>0</v>
      </c>
    </row>
    <row r="617" spans="1:17">
      <c r="A617" s="30" t="s">
        <v>578</v>
      </c>
      <c r="B617" s="1290" t="s">
        <v>1080</v>
      </c>
      <c r="C617" s="1422" t="str">
        <f>IF(ISERROR(VLOOKUP($A617,Households!$A$4:$AA$246,C$1,0)),"",VLOOKUP($A617,Households!$A$4:$AA$246,C$1,0))</f>
        <v>k</v>
      </c>
      <c r="D617" s="1303" t="str">
        <f>IF(ISERROR(VLOOKUP($A617,Households!$A$4:$AB$246,D$1,0)),"",VLOOKUP($A617,Households!$A$4:$AB$246,D$1,0))</f>
        <v/>
      </c>
      <c r="E617" s="1303">
        <f>IF(ISERROR(VLOOKUP($A617,Households!$A$4:$AB$246,E$1,0)),"",VLOOKUP($A617,Households!$A$4:$AB$246,E$1,0))</f>
        <v>0</v>
      </c>
      <c r="F617" s="1303">
        <f>IF(ISERROR(VLOOKUP($A617,Households!$A$4:$AB$246,F$1,0)),"",VLOOKUP($A617,Households!$A$4:$AB$246,F$1,0))</f>
        <v>0</v>
      </c>
      <c r="G617" s="1303">
        <f>IF(ISERROR(VLOOKUP($A617,Households!$A$4:$AB$246,G$1,0)),"",VLOOKUP($A617,Households!$A$4:$AB$246,G$1,0))</f>
        <v>0</v>
      </c>
      <c r="H617" s="1303">
        <f>IF(ISERROR(VLOOKUP($A617,Households!$A$4:$AB$246,H$1,0)),"",VLOOKUP($A617,Households!$A$4:$AB$246,H$1,0))</f>
        <v>0</v>
      </c>
      <c r="I617" s="1303">
        <f>IF(ISERROR(VLOOKUP($A617,Households!$A$4:$AB$246,I$1,0)),"",VLOOKUP($A617,Households!$A$4:$AB$246,I$1,0))</f>
        <v>0</v>
      </c>
      <c r="J617" s="1303">
        <f>IF(ISERROR(VLOOKUP($A617,Households!$A$4:$AB$246,J$1,0)),"",VLOOKUP($A617,Households!$A$4:$AB$246,J$1,0))</f>
        <v>0</v>
      </c>
      <c r="K617" s="1303">
        <f>IF(ISERROR(VLOOKUP($A617,Households!$A$4:$AB$246,K$1,0)),"",VLOOKUP($A617,Households!$A$4:$AB$246,K$1,0))</f>
        <v>0</v>
      </c>
      <c r="L617" s="1303">
        <f>IF(ISERROR(VLOOKUP($A617,Households!$A$4:$AB$246,L$1,0)),"",VLOOKUP($A617,Households!$A$4:$AB$246,L$1,0))</f>
        <v>0</v>
      </c>
      <c r="M617" s="1303">
        <f>IF(ISERROR(VLOOKUP($A617,Households!$A$4:$AB$246,M$1,0)),"",VLOOKUP($A617,Households!$A$4:$AB$246,M$1,0))</f>
        <v>0</v>
      </c>
      <c r="N617" s="1303">
        <f>IF(ISERROR(VLOOKUP($A617,Households!$A$4:$AB$246,N$1,0)),"",VLOOKUP($A617,Households!$A$4:$AB$246,N$1,0))</f>
        <v>0</v>
      </c>
      <c r="O617" s="1303">
        <f>IF(ISERROR(VLOOKUP($A617,Households!$A$4:$AB$246,O$1,0)),"",VLOOKUP($A617,Households!$A$4:$AB$246,O$1,0))</f>
        <v>0</v>
      </c>
      <c r="P617" s="1303">
        <f>IF(ISERROR(VLOOKUP($A617,Households!$A$4:$AB$246,P$1,0)),"",VLOOKUP($A617,Households!$A$4:$AB$246,P$1,0))</f>
        <v>0</v>
      </c>
      <c r="Q617" s="1303">
        <f>IF(ISERROR(VLOOKUP($A617,Households!$A$4:$AB$246,Q$1,0)),"",VLOOKUP($A617,Households!$A$4:$AB$246,Q$1,0))</f>
        <v>0</v>
      </c>
    </row>
    <row r="618" spans="1:17">
      <c r="A618" s="30" t="s">
        <v>579</v>
      </c>
      <c r="B618" s="1290" t="s">
        <v>1080</v>
      </c>
      <c r="C618" s="1422" t="str">
        <f>IF(ISERROR(VLOOKUP($A618,Households!$A$4:$AA$246,C$1,0)),"",VLOOKUP($A618,Households!$A$4:$AA$246,C$1,0))</f>
        <v>k</v>
      </c>
      <c r="D618" s="1303" t="str">
        <f>IF(ISERROR(VLOOKUP($A618,Households!$A$4:$AB$246,D$1,0)),"",VLOOKUP($A618,Households!$A$4:$AB$246,D$1,0))</f>
        <v/>
      </c>
      <c r="E618" s="1303">
        <f>IF(ISERROR(VLOOKUP($A618,Households!$A$4:$AB$246,E$1,0)),"",VLOOKUP($A618,Households!$A$4:$AB$246,E$1,0))</f>
        <v>0</v>
      </c>
      <c r="F618" s="1303">
        <f>IF(ISERROR(VLOOKUP($A618,Households!$A$4:$AB$246,F$1,0)),"",VLOOKUP($A618,Households!$A$4:$AB$246,F$1,0))</f>
        <v>0</v>
      </c>
      <c r="G618" s="1303">
        <f>IF(ISERROR(VLOOKUP($A618,Households!$A$4:$AB$246,G$1,0)),"",VLOOKUP($A618,Households!$A$4:$AB$246,G$1,0))</f>
        <v>0</v>
      </c>
      <c r="H618" s="1303">
        <f>IF(ISERROR(VLOOKUP($A618,Households!$A$4:$AB$246,H$1,0)),"",VLOOKUP($A618,Households!$A$4:$AB$246,H$1,0))</f>
        <v>0</v>
      </c>
      <c r="I618" s="1303">
        <f>IF(ISERROR(VLOOKUP($A618,Households!$A$4:$AB$246,I$1,0)),"",VLOOKUP($A618,Households!$A$4:$AB$246,I$1,0))</f>
        <v>0</v>
      </c>
      <c r="J618" s="1303">
        <f>IF(ISERROR(VLOOKUP($A618,Households!$A$4:$AB$246,J$1,0)),"",VLOOKUP($A618,Households!$A$4:$AB$246,J$1,0))</f>
        <v>0</v>
      </c>
      <c r="K618" s="1303">
        <f>IF(ISERROR(VLOOKUP($A618,Households!$A$4:$AB$246,K$1,0)),"",VLOOKUP($A618,Households!$A$4:$AB$246,K$1,0))</f>
        <v>0</v>
      </c>
      <c r="L618" s="1303">
        <f>IF(ISERROR(VLOOKUP($A618,Households!$A$4:$AB$246,L$1,0)),"",VLOOKUP($A618,Households!$A$4:$AB$246,L$1,0))</f>
        <v>0</v>
      </c>
      <c r="M618" s="1303">
        <f>IF(ISERROR(VLOOKUP($A618,Households!$A$4:$AB$246,M$1,0)),"",VLOOKUP($A618,Households!$A$4:$AB$246,M$1,0))</f>
        <v>0</v>
      </c>
      <c r="N618" s="1303">
        <f>IF(ISERROR(VLOOKUP($A618,Households!$A$4:$AB$246,N$1,0)),"",VLOOKUP($A618,Households!$A$4:$AB$246,N$1,0))</f>
        <v>0</v>
      </c>
      <c r="O618" s="1303">
        <f>IF(ISERROR(VLOOKUP($A618,Households!$A$4:$AB$246,O$1,0)),"",VLOOKUP($A618,Households!$A$4:$AB$246,O$1,0))</f>
        <v>0</v>
      </c>
      <c r="P618" s="1303">
        <f>IF(ISERROR(VLOOKUP($A618,Households!$A$4:$AB$246,P$1,0)),"",VLOOKUP($A618,Households!$A$4:$AB$246,P$1,0))</f>
        <v>0</v>
      </c>
      <c r="Q618" s="1303">
        <f>IF(ISERROR(VLOOKUP($A618,Households!$A$4:$AB$246,Q$1,0)),"",VLOOKUP($A618,Households!$A$4:$AB$246,Q$1,0))</f>
        <v>0</v>
      </c>
    </row>
    <row r="619" spans="1:17">
      <c r="A619" s="3" t="s">
        <v>1675</v>
      </c>
      <c r="B619" s="1290" t="s">
        <v>1080</v>
      </c>
      <c r="C619" s="1422" t="str">
        <f>IF(ISERROR(VLOOKUP($A619,Households!$A$4:$AA$246,C$1,0)),"",VLOOKUP($A619,Households!$A$4:$AA$246,C$1,0))</f>
        <v>k</v>
      </c>
      <c r="D619" s="1303" t="str">
        <f>IF(ISERROR(VLOOKUP($A619,Households!$A$4:$AB$246,D$1,0)),"",VLOOKUP($A619,Households!$A$4:$AB$246,D$1,0))</f>
        <v/>
      </c>
      <c r="E619" s="1303">
        <f>IF(ISERROR(VLOOKUP($A619,Households!$A$4:$AB$246,E$1,0)),"",VLOOKUP($A619,Households!$A$4:$AB$246,E$1,0))</f>
        <v>0</v>
      </c>
      <c r="F619" s="1303">
        <f>IF(ISERROR(VLOOKUP($A619,Households!$A$4:$AB$246,F$1,0)),"",VLOOKUP($A619,Households!$A$4:$AB$246,F$1,0))</f>
        <v>0</v>
      </c>
      <c r="G619" s="1303">
        <f>IF(ISERROR(VLOOKUP($A619,Households!$A$4:$AB$246,G$1,0)),"",VLOOKUP($A619,Households!$A$4:$AB$246,G$1,0))</f>
        <v>0</v>
      </c>
      <c r="H619" s="1303">
        <f>IF(ISERROR(VLOOKUP($A619,Households!$A$4:$AB$246,H$1,0)),"",VLOOKUP($A619,Households!$A$4:$AB$246,H$1,0))</f>
        <v>0</v>
      </c>
      <c r="I619" s="1303">
        <f>IF(ISERROR(VLOOKUP($A619,Households!$A$4:$AB$246,I$1,0)),"",VLOOKUP($A619,Households!$A$4:$AB$246,I$1,0))</f>
        <v>0</v>
      </c>
      <c r="J619" s="1303">
        <f>IF(ISERROR(VLOOKUP($A619,Households!$A$4:$AB$246,J$1,0)),"",VLOOKUP($A619,Households!$A$4:$AB$246,J$1,0))</f>
        <v>0</v>
      </c>
      <c r="K619" s="1303">
        <f>IF(ISERROR(VLOOKUP($A619,Households!$A$4:$AB$246,K$1,0)),"",VLOOKUP($A619,Households!$A$4:$AB$246,K$1,0))</f>
        <v>0</v>
      </c>
      <c r="L619" s="1303">
        <f>IF(ISERROR(VLOOKUP($A619,Households!$A$4:$AB$246,L$1,0)),"",VLOOKUP($A619,Households!$A$4:$AB$246,L$1,0))</f>
        <v>0</v>
      </c>
      <c r="M619" s="1303">
        <f>IF(ISERROR(VLOOKUP($A619,Households!$A$4:$AB$246,M$1,0)),"",VLOOKUP($A619,Households!$A$4:$AB$246,M$1,0))</f>
        <v>0</v>
      </c>
      <c r="N619" s="1303">
        <f>IF(ISERROR(VLOOKUP($A619,Households!$A$4:$AB$246,N$1,0)),"",VLOOKUP($A619,Households!$A$4:$AB$246,N$1,0))</f>
        <v>0</v>
      </c>
      <c r="O619" s="1303">
        <f>IF(ISERROR(VLOOKUP($A619,Households!$A$4:$AB$246,O$1,0)),"",VLOOKUP($A619,Households!$A$4:$AB$246,O$1,0))</f>
        <v>0</v>
      </c>
      <c r="P619" s="1303">
        <f>IF(ISERROR(VLOOKUP($A619,Households!$A$4:$AB$246,P$1,0)),"",VLOOKUP($A619,Households!$A$4:$AB$246,P$1,0))</f>
        <v>0</v>
      </c>
      <c r="Q619" s="1303">
        <f>IF(ISERROR(VLOOKUP($A619,Households!$A$4:$AB$246,Q$1,0)),"",VLOOKUP($A619,Households!$A$4:$AB$246,Q$1,0))</f>
        <v>0</v>
      </c>
    </row>
    <row r="620" spans="1:17">
      <c r="A620" s="2" t="s">
        <v>1465</v>
      </c>
      <c r="B620" s="1290" t="s">
        <v>1080</v>
      </c>
      <c r="C620" s="1422" t="str">
        <f>IF(ISERROR(VLOOKUP($A620,Households!$A$4:$AA$246,C$1,0)),"",VLOOKUP($A620,Households!$A$4:$AA$246,C$1,0))</f>
        <v>%</v>
      </c>
      <c r="D620" s="1303" t="str">
        <f>IF(ISERROR(VLOOKUP($A620,Households!$A$4:$AB$246,D$1,0)),"",VLOOKUP($A620,Households!$A$4:$AB$246,D$1,0))</f>
        <v/>
      </c>
      <c r="E620" s="1303">
        <f>IF(ISERROR(VLOOKUP($A620,Households!$A$4:$AB$246,E$1,0)),"",VLOOKUP($A620,Households!$A$4:$AB$246,E$1,0))</f>
        <v>0</v>
      </c>
      <c r="F620" s="1303">
        <f>IF(ISERROR(VLOOKUP($A620,Households!$A$4:$AB$246,F$1,0)),"",VLOOKUP($A620,Households!$A$4:$AB$246,F$1,0))</f>
        <v>0</v>
      </c>
      <c r="G620" s="1303">
        <f>IF(ISERROR(VLOOKUP($A620,Households!$A$4:$AB$246,G$1,0)),"",VLOOKUP($A620,Households!$A$4:$AB$246,G$1,0))</f>
        <v>0</v>
      </c>
      <c r="H620" s="1303">
        <f>IF(ISERROR(VLOOKUP($A620,Households!$A$4:$AB$246,H$1,0)),"",VLOOKUP($A620,Households!$A$4:$AB$246,H$1,0))</f>
        <v>0</v>
      </c>
      <c r="I620" s="1303">
        <f>IF(ISERROR(VLOOKUP($A620,Households!$A$4:$AB$246,I$1,0)),"",VLOOKUP($A620,Households!$A$4:$AB$246,I$1,0))</f>
        <v>0</v>
      </c>
      <c r="J620" s="1303">
        <f>IF(ISERROR(VLOOKUP($A620,Households!$A$4:$AB$246,J$1,0)),"",VLOOKUP($A620,Households!$A$4:$AB$246,J$1,0))</f>
        <v>0</v>
      </c>
      <c r="K620" s="1303">
        <f>IF(ISERROR(VLOOKUP($A620,Households!$A$4:$AB$246,K$1,0)),"",VLOOKUP($A620,Households!$A$4:$AB$246,K$1,0))</f>
        <v>0</v>
      </c>
      <c r="L620" s="1303">
        <f>IF(ISERROR(VLOOKUP($A620,Households!$A$4:$AB$246,L$1,0)),"",VLOOKUP($A620,Households!$A$4:$AB$246,L$1,0))</f>
        <v>0</v>
      </c>
      <c r="M620" s="1303">
        <f>IF(ISERROR(VLOOKUP($A620,Households!$A$4:$AB$246,M$1,0)),"",VLOOKUP($A620,Households!$A$4:$AB$246,M$1,0))</f>
        <v>0</v>
      </c>
      <c r="N620" s="1303">
        <f>IF(ISERROR(VLOOKUP($A620,Households!$A$4:$AB$246,N$1,0)),"",VLOOKUP($A620,Households!$A$4:$AB$246,N$1,0))</f>
        <v>0</v>
      </c>
      <c r="O620" s="1303">
        <f>IF(ISERROR(VLOOKUP($A620,Households!$A$4:$AB$246,O$1,0)),"",VLOOKUP($A620,Households!$A$4:$AB$246,O$1,0))</f>
        <v>0</v>
      </c>
      <c r="P620" s="1303">
        <f>IF(ISERROR(VLOOKUP($A620,Households!$A$4:$AB$246,P$1,0)),"",VLOOKUP($A620,Households!$A$4:$AB$246,P$1,0))</f>
        <v>0</v>
      </c>
      <c r="Q620" s="1303">
        <f>IF(ISERROR(VLOOKUP($A620,Households!$A$4:$AB$246,Q$1,0)),"",VLOOKUP($A620,Households!$A$4:$AB$246,Q$1,0))</f>
        <v>0</v>
      </c>
    </row>
    <row r="621" spans="1:17">
      <c r="A621" s="3" t="s">
        <v>744</v>
      </c>
      <c r="B621" s="1290" t="s">
        <v>1080</v>
      </c>
      <c r="C621" s="1422" t="str">
        <f>IF(ISERROR(VLOOKUP($A621,Households!$A$4:$AA$246,C$1,0)),"",VLOOKUP($A621,Households!$A$4:$AA$246,C$1,0))</f>
        <v>%</v>
      </c>
      <c r="D621" s="1303" t="str">
        <f>IF(ISERROR(VLOOKUP($A621,Households!$A$4:$AB$246,D$1,0)),"",VLOOKUP($A621,Households!$A$4:$AB$246,D$1,0))</f>
        <v/>
      </c>
      <c r="E621" s="1303">
        <f>IF(ISERROR(VLOOKUP($A621,Households!$A$4:$AB$246,E$1,0)),"",VLOOKUP($A621,Households!$A$4:$AB$246,E$1,0))</f>
        <v>0</v>
      </c>
      <c r="F621" s="1303">
        <f>IF(ISERROR(VLOOKUP($A621,Households!$A$4:$AB$246,F$1,0)),"",VLOOKUP($A621,Households!$A$4:$AB$246,F$1,0))</f>
        <v>0</v>
      </c>
      <c r="G621" s="1303">
        <f>IF(ISERROR(VLOOKUP($A621,Households!$A$4:$AB$246,G$1,0)),"",VLOOKUP($A621,Households!$A$4:$AB$246,G$1,0))</f>
        <v>0</v>
      </c>
      <c r="H621" s="1303">
        <f>IF(ISERROR(VLOOKUP($A621,Households!$A$4:$AB$246,H$1,0)),"",VLOOKUP($A621,Households!$A$4:$AB$246,H$1,0))</f>
        <v>0</v>
      </c>
      <c r="I621" s="1303">
        <f>IF(ISERROR(VLOOKUP($A621,Households!$A$4:$AB$246,I$1,0)),"",VLOOKUP($A621,Households!$A$4:$AB$246,I$1,0))</f>
        <v>0</v>
      </c>
      <c r="J621" s="1303">
        <f>IF(ISERROR(VLOOKUP($A621,Households!$A$4:$AB$246,J$1,0)),"",VLOOKUP($A621,Households!$A$4:$AB$246,J$1,0))</f>
        <v>0</v>
      </c>
      <c r="K621" s="1303">
        <f>IF(ISERROR(VLOOKUP($A621,Households!$A$4:$AB$246,K$1,0)),"",VLOOKUP($A621,Households!$A$4:$AB$246,K$1,0))</f>
        <v>0</v>
      </c>
      <c r="L621" s="1303">
        <f>IF(ISERROR(VLOOKUP($A621,Households!$A$4:$AB$246,L$1,0)),"",VLOOKUP($A621,Households!$A$4:$AB$246,L$1,0))</f>
        <v>0</v>
      </c>
      <c r="M621" s="1303">
        <f>IF(ISERROR(VLOOKUP($A621,Households!$A$4:$AB$246,M$1,0)),"",VLOOKUP($A621,Households!$A$4:$AB$246,M$1,0))</f>
        <v>0</v>
      </c>
      <c r="N621" s="1303">
        <f>IF(ISERROR(VLOOKUP($A621,Households!$A$4:$AB$246,N$1,0)),"",VLOOKUP($A621,Households!$A$4:$AB$246,N$1,0))</f>
        <v>0</v>
      </c>
      <c r="O621" s="1303">
        <f>IF(ISERROR(VLOOKUP($A621,Households!$A$4:$AB$246,O$1,0)),"",VLOOKUP($A621,Households!$A$4:$AB$246,O$1,0))</f>
        <v>0</v>
      </c>
      <c r="P621" s="1303">
        <f>IF(ISERROR(VLOOKUP($A621,Households!$A$4:$AB$246,P$1,0)),"",VLOOKUP($A621,Households!$A$4:$AB$246,P$1,0))</f>
        <v>0</v>
      </c>
      <c r="Q621" s="1303">
        <f>IF(ISERROR(VLOOKUP($A621,Households!$A$4:$AB$246,Q$1,0)),"",VLOOKUP($A621,Households!$A$4:$AB$246,Q$1,0))</f>
        <v>0</v>
      </c>
    </row>
    <row r="622" spans="1:17">
      <c r="A622" s="2" t="s">
        <v>743</v>
      </c>
      <c r="B622" s="1290" t="s">
        <v>1080</v>
      </c>
      <c r="C622" s="1422" t="str">
        <f>IF(ISERROR(VLOOKUP($A622,Households!$A$4:$AA$246,C$1,0)),"",VLOOKUP($A622,Households!$A$4:$AA$246,C$1,0))</f>
        <v>k</v>
      </c>
      <c r="D622" s="1303" t="str">
        <f>IF(ISERROR(VLOOKUP($A622,Households!$A$4:$AB$246,D$1,0)),"",VLOOKUP($A622,Households!$A$4:$AB$246,D$1,0))</f>
        <v/>
      </c>
      <c r="E622" s="1303">
        <f>IF(ISERROR(VLOOKUP($A622,Households!$A$4:$AB$246,E$1,0)),"",VLOOKUP($A622,Households!$A$4:$AB$246,E$1,0))</f>
        <v>0</v>
      </c>
      <c r="F622" s="1303">
        <f>IF(ISERROR(VLOOKUP($A622,Households!$A$4:$AB$246,F$1,0)),"",VLOOKUP($A622,Households!$A$4:$AB$246,F$1,0))</f>
        <v>0</v>
      </c>
      <c r="G622" s="1303">
        <f>IF(ISERROR(VLOOKUP($A622,Households!$A$4:$AB$246,G$1,0)),"",VLOOKUP($A622,Households!$A$4:$AB$246,G$1,0))</f>
        <v>0</v>
      </c>
      <c r="H622" s="1303">
        <f>IF(ISERROR(VLOOKUP($A622,Households!$A$4:$AB$246,H$1,0)),"",VLOOKUP($A622,Households!$A$4:$AB$246,H$1,0))</f>
        <v>0</v>
      </c>
      <c r="I622" s="1303">
        <f>IF(ISERROR(VLOOKUP($A622,Households!$A$4:$AB$246,I$1,0)),"",VLOOKUP($A622,Households!$A$4:$AB$246,I$1,0))</f>
        <v>0</v>
      </c>
      <c r="J622" s="1303">
        <f>IF(ISERROR(VLOOKUP($A622,Households!$A$4:$AB$246,J$1,0)),"",VLOOKUP($A622,Households!$A$4:$AB$246,J$1,0))</f>
        <v>0</v>
      </c>
      <c r="K622" s="1303">
        <f>IF(ISERROR(VLOOKUP($A622,Households!$A$4:$AB$246,K$1,0)),"",VLOOKUP($A622,Households!$A$4:$AB$246,K$1,0))</f>
        <v>0</v>
      </c>
      <c r="L622" s="1303">
        <f>IF(ISERROR(VLOOKUP($A622,Households!$A$4:$AB$246,L$1,0)),"",VLOOKUP($A622,Households!$A$4:$AB$246,L$1,0))</f>
        <v>0</v>
      </c>
      <c r="M622" s="1303">
        <f>IF(ISERROR(VLOOKUP($A622,Households!$A$4:$AB$246,M$1,0)),"",VLOOKUP($A622,Households!$A$4:$AB$246,M$1,0))</f>
        <v>0</v>
      </c>
      <c r="N622" s="1303">
        <f>IF(ISERROR(VLOOKUP($A622,Households!$A$4:$AB$246,N$1,0)),"",VLOOKUP($A622,Households!$A$4:$AB$246,N$1,0))</f>
        <v>0</v>
      </c>
      <c r="O622" s="1303">
        <f>IF(ISERROR(VLOOKUP($A622,Households!$A$4:$AB$246,O$1,0)),"",VLOOKUP($A622,Households!$A$4:$AB$246,O$1,0))</f>
        <v>0</v>
      </c>
      <c r="P622" s="1303">
        <f>IF(ISERROR(VLOOKUP($A622,Households!$A$4:$AB$246,P$1,0)),"",VLOOKUP($A622,Households!$A$4:$AB$246,P$1,0))</f>
        <v>0</v>
      </c>
      <c r="Q622" s="1303">
        <f>IF(ISERROR(VLOOKUP($A622,Households!$A$4:$AB$246,Q$1,0)),"",VLOOKUP($A622,Households!$A$4:$AB$246,Q$1,0))</f>
        <v>0</v>
      </c>
    </row>
    <row r="623" spans="1:17">
      <c r="A623" s="26" t="s">
        <v>742</v>
      </c>
      <c r="B623" s="1290" t="s">
        <v>1080</v>
      </c>
      <c r="C623" s="1422" t="str">
        <f>IF(ISERROR(VLOOKUP($A623,Households!$A$4:$AA$246,C$1,0)),"",VLOOKUP($A623,Households!$A$4:$AA$246,C$1,0))</f>
        <v>%</v>
      </c>
      <c r="D623" s="1303" t="str">
        <f>IF(ISERROR(VLOOKUP($A623,Households!$A$4:$AB$246,D$1,0)),"",VLOOKUP($A623,Households!$A$4:$AB$246,D$1,0))</f>
        <v/>
      </c>
      <c r="E623" s="1303">
        <f>IF(ISERROR(VLOOKUP($A623,Households!$A$4:$AB$246,E$1,0)),"",VLOOKUP($A623,Households!$A$4:$AB$246,E$1,0))</f>
        <v>0</v>
      </c>
      <c r="F623" s="1303">
        <f>IF(ISERROR(VLOOKUP($A623,Households!$A$4:$AB$246,F$1,0)),"",VLOOKUP($A623,Households!$A$4:$AB$246,F$1,0))</f>
        <v>0</v>
      </c>
      <c r="G623" s="1303">
        <f>IF(ISERROR(VLOOKUP($A623,Households!$A$4:$AB$246,G$1,0)),"",VLOOKUP($A623,Households!$A$4:$AB$246,G$1,0))</f>
        <v>0</v>
      </c>
      <c r="H623" s="1303">
        <f>IF(ISERROR(VLOOKUP($A623,Households!$A$4:$AB$246,H$1,0)),"",VLOOKUP($A623,Households!$A$4:$AB$246,H$1,0))</f>
        <v>0</v>
      </c>
      <c r="I623" s="1303">
        <f>IF(ISERROR(VLOOKUP($A623,Households!$A$4:$AB$246,I$1,0)),"",VLOOKUP($A623,Households!$A$4:$AB$246,I$1,0))</f>
        <v>0</v>
      </c>
      <c r="J623" s="1303">
        <f>IF(ISERROR(VLOOKUP($A623,Households!$A$4:$AB$246,J$1,0)),"",VLOOKUP($A623,Households!$A$4:$AB$246,J$1,0))</f>
        <v>0</v>
      </c>
      <c r="K623" s="1303">
        <f>IF(ISERROR(VLOOKUP($A623,Households!$A$4:$AB$246,K$1,0)),"",VLOOKUP($A623,Households!$A$4:$AB$246,K$1,0))</f>
        <v>0</v>
      </c>
      <c r="L623" s="1303">
        <f>IF(ISERROR(VLOOKUP($A623,Households!$A$4:$AB$246,L$1,0)),"",VLOOKUP($A623,Households!$A$4:$AB$246,L$1,0))</f>
        <v>0</v>
      </c>
      <c r="M623" s="1303">
        <f>IF(ISERROR(VLOOKUP($A623,Households!$A$4:$AB$246,M$1,0)),"",VLOOKUP($A623,Households!$A$4:$AB$246,M$1,0))</f>
        <v>0</v>
      </c>
      <c r="N623" s="1303">
        <f>IF(ISERROR(VLOOKUP($A623,Households!$A$4:$AB$246,N$1,0)),"",VLOOKUP($A623,Households!$A$4:$AB$246,N$1,0))</f>
        <v>0</v>
      </c>
      <c r="O623" s="1303">
        <f>IF(ISERROR(VLOOKUP($A623,Households!$A$4:$AB$246,O$1,0)),"",VLOOKUP($A623,Households!$A$4:$AB$246,O$1,0))</f>
        <v>0</v>
      </c>
      <c r="P623" s="1303">
        <f>IF(ISERROR(VLOOKUP($A623,Households!$A$4:$AB$246,P$1,0)),"",VLOOKUP($A623,Households!$A$4:$AB$246,P$1,0))</f>
        <v>0</v>
      </c>
      <c r="Q623" s="1303">
        <f>IF(ISERROR(VLOOKUP($A623,Households!$A$4:$AB$246,Q$1,0)),"",VLOOKUP($A623,Households!$A$4:$AB$246,Q$1,0))</f>
        <v>0</v>
      </c>
    </row>
    <row r="624" spans="1:17">
      <c r="A624" s="2" t="s">
        <v>1469</v>
      </c>
      <c r="B624" s="1290" t="s">
        <v>1080</v>
      </c>
      <c r="C624" s="1422" t="str">
        <f>IF(ISERROR(VLOOKUP($A624,Households!$A$4:$AA$246,C$1,0)),"",VLOOKUP($A624,Households!$A$4:$AA$246,C$1,0))</f>
        <v>k</v>
      </c>
      <c r="D624" s="1303" t="str">
        <f>IF(ISERROR(VLOOKUP($A624,Households!$A$4:$AB$246,D$1,0)),"",VLOOKUP($A624,Households!$A$4:$AB$246,D$1,0))</f>
        <v/>
      </c>
      <c r="E624" s="1303">
        <f>IF(ISERROR(VLOOKUP($A624,Households!$A$4:$AB$246,E$1,0)),"",VLOOKUP($A624,Households!$A$4:$AB$246,E$1,0))</f>
        <v>0</v>
      </c>
      <c r="F624" s="1303">
        <f>IF(ISERROR(VLOOKUP($A624,Households!$A$4:$AB$246,F$1,0)),"",VLOOKUP($A624,Households!$A$4:$AB$246,F$1,0))</f>
        <v>0</v>
      </c>
      <c r="G624" s="1303">
        <f>IF(ISERROR(VLOOKUP($A624,Households!$A$4:$AB$246,G$1,0)),"",VLOOKUP($A624,Households!$A$4:$AB$246,G$1,0))</f>
        <v>0</v>
      </c>
      <c r="H624" s="1303">
        <f>IF(ISERROR(VLOOKUP($A624,Households!$A$4:$AB$246,H$1,0)),"",VLOOKUP($A624,Households!$A$4:$AB$246,H$1,0))</f>
        <v>0</v>
      </c>
      <c r="I624" s="1303">
        <f>IF(ISERROR(VLOOKUP($A624,Households!$A$4:$AB$246,I$1,0)),"",VLOOKUP($A624,Households!$A$4:$AB$246,I$1,0))</f>
        <v>0</v>
      </c>
      <c r="J624" s="1303">
        <f>IF(ISERROR(VLOOKUP($A624,Households!$A$4:$AB$246,J$1,0)),"",VLOOKUP($A624,Households!$A$4:$AB$246,J$1,0))</f>
        <v>0</v>
      </c>
      <c r="K624" s="1303">
        <f>IF(ISERROR(VLOOKUP($A624,Households!$A$4:$AB$246,K$1,0)),"",VLOOKUP($A624,Households!$A$4:$AB$246,K$1,0))</f>
        <v>0</v>
      </c>
      <c r="L624" s="1303">
        <f>IF(ISERROR(VLOOKUP($A624,Households!$A$4:$AB$246,L$1,0)),"",VLOOKUP($A624,Households!$A$4:$AB$246,L$1,0))</f>
        <v>0</v>
      </c>
      <c r="M624" s="1303">
        <f>IF(ISERROR(VLOOKUP($A624,Households!$A$4:$AB$246,M$1,0)),"",VLOOKUP($A624,Households!$A$4:$AB$246,M$1,0))</f>
        <v>0</v>
      </c>
      <c r="N624" s="1303">
        <f>IF(ISERROR(VLOOKUP($A624,Households!$A$4:$AB$246,N$1,0)),"",VLOOKUP($A624,Households!$A$4:$AB$246,N$1,0))</f>
        <v>0</v>
      </c>
      <c r="O624" s="1303">
        <f>IF(ISERROR(VLOOKUP($A624,Households!$A$4:$AB$246,O$1,0)),"",VLOOKUP($A624,Households!$A$4:$AB$246,O$1,0))</f>
        <v>0</v>
      </c>
      <c r="P624" s="1303">
        <f>IF(ISERROR(VLOOKUP($A624,Households!$A$4:$AB$246,P$1,0)),"",VLOOKUP($A624,Households!$A$4:$AB$246,P$1,0))</f>
        <v>0</v>
      </c>
      <c r="Q624" s="1303">
        <f>IF(ISERROR(VLOOKUP($A624,Households!$A$4:$AB$246,Q$1,0)),"",VLOOKUP($A624,Households!$A$4:$AB$246,Q$1,0))</f>
        <v>0</v>
      </c>
    </row>
    <row r="625" spans="1:17">
      <c r="A625" s="3" t="s">
        <v>1470</v>
      </c>
      <c r="B625" s="1290" t="s">
        <v>1080</v>
      </c>
      <c r="C625" s="1422" t="str">
        <f>IF(ISERROR(VLOOKUP($A625,Households!$A$4:$AA$246,C$1,0)),"",VLOOKUP($A625,Households!$A$4:$AA$246,C$1,0))</f>
        <v>%</v>
      </c>
      <c r="D625" s="1303" t="str">
        <f>IF(ISERROR(VLOOKUP($A625,Households!$A$4:$AB$246,D$1,0)),"",VLOOKUP($A625,Households!$A$4:$AB$246,D$1,0))</f>
        <v/>
      </c>
      <c r="E625" s="1303">
        <f>IF(ISERROR(VLOOKUP($A625,Households!$A$4:$AB$246,E$1,0)),"",VLOOKUP($A625,Households!$A$4:$AB$246,E$1,0))</f>
        <v>0</v>
      </c>
      <c r="F625" s="1303">
        <f>IF(ISERROR(VLOOKUP($A625,Households!$A$4:$AB$246,F$1,0)),"",VLOOKUP($A625,Households!$A$4:$AB$246,F$1,0))</f>
        <v>0</v>
      </c>
      <c r="G625" s="1303">
        <f>IF(ISERROR(VLOOKUP($A625,Households!$A$4:$AB$246,G$1,0)),"",VLOOKUP($A625,Households!$A$4:$AB$246,G$1,0))</f>
        <v>0</v>
      </c>
      <c r="H625" s="1303">
        <f>IF(ISERROR(VLOOKUP($A625,Households!$A$4:$AB$246,H$1,0)),"",VLOOKUP($A625,Households!$A$4:$AB$246,H$1,0))</f>
        <v>0</v>
      </c>
      <c r="I625" s="1303">
        <f>IF(ISERROR(VLOOKUP($A625,Households!$A$4:$AB$246,I$1,0)),"",VLOOKUP($A625,Households!$A$4:$AB$246,I$1,0))</f>
        <v>0</v>
      </c>
      <c r="J625" s="1303">
        <f>IF(ISERROR(VLOOKUP($A625,Households!$A$4:$AB$246,J$1,0)),"",VLOOKUP($A625,Households!$A$4:$AB$246,J$1,0))</f>
        <v>0</v>
      </c>
      <c r="K625" s="1303">
        <f>IF(ISERROR(VLOOKUP($A625,Households!$A$4:$AB$246,K$1,0)),"",VLOOKUP($A625,Households!$A$4:$AB$246,K$1,0))</f>
        <v>0</v>
      </c>
      <c r="L625" s="1303">
        <f>IF(ISERROR(VLOOKUP($A625,Households!$A$4:$AB$246,L$1,0)),"",VLOOKUP($A625,Households!$A$4:$AB$246,L$1,0))</f>
        <v>0</v>
      </c>
      <c r="M625" s="1303">
        <f>IF(ISERROR(VLOOKUP($A625,Households!$A$4:$AB$246,M$1,0)),"",VLOOKUP($A625,Households!$A$4:$AB$246,M$1,0))</f>
        <v>0</v>
      </c>
      <c r="N625" s="1303">
        <f>IF(ISERROR(VLOOKUP($A625,Households!$A$4:$AB$246,N$1,0)),"",VLOOKUP($A625,Households!$A$4:$AB$246,N$1,0))</f>
        <v>0</v>
      </c>
      <c r="O625" s="1303">
        <f>IF(ISERROR(VLOOKUP($A625,Households!$A$4:$AB$246,O$1,0)),"",VLOOKUP($A625,Households!$A$4:$AB$246,O$1,0))</f>
        <v>0</v>
      </c>
      <c r="P625" s="1303">
        <f>IF(ISERROR(VLOOKUP($A625,Households!$A$4:$AB$246,P$1,0)),"",VLOOKUP($A625,Households!$A$4:$AB$246,P$1,0))</f>
        <v>0</v>
      </c>
      <c r="Q625" s="1303">
        <f>IF(ISERROR(VLOOKUP($A625,Households!$A$4:$AB$246,Q$1,0)),"",VLOOKUP($A625,Households!$A$4:$AB$246,Q$1,0))</f>
        <v>0</v>
      </c>
    </row>
    <row r="626" spans="1:17">
      <c r="A626" s="3" t="s">
        <v>1473</v>
      </c>
      <c r="B626" s="1290" t="s">
        <v>1080</v>
      </c>
      <c r="C626" s="1422" t="str">
        <f>IF(ISERROR(VLOOKUP($A626,Households!$A$4:$AA$246,C$1,0)),"",VLOOKUP($A626,Households!$A$4:$AA$246,C$1,0))</f>
        <v>%</v>
      </c>
      <c r="D626" s="1303" t="str">
        <f>IF(ISERROR(VLOOKUP($A626,Households!$A$4:$AB$246,D$1,0)),"",VLOOKUP($A626,Households!$A$4:$AB$246,D$1,0))</f>
        <v/>
      </c>
      <c r="E626" s="1303">
        <f>IF(ISERROR(VLOOKUP($A626,Households!$A$4:$AB$246,E$1,0)),"",VLOOKUP($A626,Households!$A$4:$AB$246,E$1,0))</f>
        <v>0</v>
      </c>
      <c r="F626" s="1303">
        <f>IF(ISERROR(VLOOKUP($A626,Households!$A$4:$AB$246,F$1,0)),"",VLOOKUP($A626,Households!$A$4:$AB$246,F$1,0))</f>
        <v>0</v>
      </c>
      <c r="G626" s="1303">
        <f>IF(ISERROR(VLOOKUP($A626,Households!$A$4:$AB$246,G$1,0)),"",VLOOKUP($A626,Households!$A$4:$AB$246,G$1,0))</f>
        <v>0</v>
      </c>
      <c r="H626" s="1303">
        <f>IF(ISERROR(VLOOKUP($A626,Households!$A$4:$AB$246,H$1,0)),"",VLOOKUP($A626,Households!$A$4:$AB$246,H$1,0))</f>
        <v>0</v>
      </c>
      <c r="I626" s="1303">
        <f>IF(ISERROR(VLOOKUP($A626,Households!$A$4:$AB$246,I$1,0)),"",VLOOKUP($A626,Households!$A$4:$AB$246,I$1,0))</f>
        <v>0</v>
      </c>
      <c r="J626" s="1303">
        <f>IF(ISERROR(VLOOKUP($A626,Households!$A$4:$AB$246,J$1,0)),"",VLOOKUP($A626,Households!$A$4:$AB$246,J$1,0))</f>
        <v>0</v>
      </c>
      <c r="K626" s="1303">
        <f>IF(ISERROR(VLOOKUP($A626,Households!$A$4:$AB$246,K$1,0)),"",VLOOKUP($A626,Households!$A$4:$AB$246,K$1,0))</f>
        <v>0</v>
      </c>
      <c r="L626" s="1303">
        <f>IF(ISERROR(VLOOKUP($A626,Households!$A$4:$AB$246,L$1,0)),"",VLOOKUP($A626,Households!$A$4:$AB$246,L$1,0))</f>
        <v>0</v>
      </c>
      <c r="M626" s="1303">
        <f>IF(ISERROR(VLOOKUP($A626,Households!$A$4:$AB$246,M$1,0)),"",VLOOKUP($A626,Households!$A$4:$AB$246,M$1,0))</f>
        <v>0</v>
      </c>
      <c r="N626" s="1303">
        <f>IF(ISERROR(VLOOKUP($A626,Households!$A$4:$AB$246,N$1,0)),"",VLOOKUP($A626,Households!$A$4:$AB$246,N$1,0))</f>
        <v>0</v>
      </c>
      <c r="O626" s="1303">
        <f>IF(ISERROR(VLOOKUP($A626,Households!$A$4:$AB$246,O$1,0)),"",VLOOKUP($A626,Households!$A$4:$AB$246,O$1,0))</f>
        <v>0</v>
      </c>
      <c r="P626" s="1303">
        <f>IF(ISERROR(VLOOKUP($A626,Households!$A$4:$AB$246,P$1,0)),"",VLOOKUP($A626,Households!$A$4:$AB$246,P$1,0))</f>
        <v>0</v>
      </c>
      <c r="Q626" s="1303">
        <f>IF(ISERROR(VLOOKUP($A626,Households!$A$4:$AB$246,Q$1,0)),"",VLOOKUP($A626,Households!$A$4:$AB$246,Q$1,0))</f>
        <v>0</v>
      </c>
    </row>
    <row r="627" spans="1:17">
      <c r="A627" s="3" t="s">
        <v>2516</v>
      </c>
      <c r="B627" s="1290" t="s">
        <v>1080</v>
      </c>
      <c r="C627" s="1422" t="str">
        <f>IF(ISERROR(VLOOKUP($A627,Households!$A$4:$AA$246,C$1,0)),"",VLOOKUP($A627,Households!$A$4:$AA$246,C$1,0))</f>
        <v>%</v>
      </c>
      <c r="D627" s="1303" t="str">
        <f>IF(ISERROR(VLOOKUP($A627,Households!$A$4:$AB$246,D$1,0)),"",VLOOKUP($A627,Households!$A$4:$AB$246,D$1,0))</f>
        <v/>
      </c>
      <c r="E627" s="1303">
        <f>IF(ISERROR(VLOOKUP($A627,Households!$A$4:$AB$246,E$1,0)),"",VLOOKUP($A627,Households!$A$4:$AB$246,E$1,0))</f>
        <v>0</v>
      </c>
      <c r="F627" s="1303">
        <f>IF(ISERROR(VLOOKUP($A627,Households!$A$4:$AB$246,F$1,0)),"",VLOOKUP($A627,Households!$A$4:$AB$246,F$1,0))</f>
        <v>0</v>
      </c>
      <c r="G627" s="1303">
        <f>IF(ISERROR(VLOOKUP($A627,Households!$A$4:$AB$246,G$1,0)),"",VLOOKUP($A627,Households!$A$4:$AB$246,G$1,0))</f>
        <v>0</v>
      </c>
      <c r="H627" s="1303">
        <f>IF(ISERROR(VLOOKUP($A627,Households!$A$4:$AB$246,H$1,0)),"",VLOOKUP($A627,Households!$A$4:$AB$246,H$1,0))</f>
        <v>0</v>
      </c>
      <c r="I627" s="1303">
        <f>IF(ISERROR(VLOOKUP($A627,Households!$A$4:$AB$246,I$1,0)),"",VLOOKUP($A627,Households!$A$4:$AB$246,I$1,0))</f>
        <v>0</v>
      </c>
      <c r="J627" s="1303">
        <f>IF(ISERROR(VLOOKUP($A627,Households!$A$4:$AB$246,J$1,0)),"",VLOOKUP($A627,Households!$A$4:$AB$246,J$1,0))</f>
        <v>0</v>
      </c>
      <c r="K627" s="1303">
        <f>IF(ISERROR(VLOOKUP($A627,Households!$A$4:$AB$246,K$1,0)),"",VLOOKUP($A627,Households!$A$4:$AB$246,K$1,0))</f>
        <v>0</v>
      </c>
      <c r="L627" s="1303">
        <f>IF(ISERROR(VLOOKUP($A627,Households!$A$4:$AB$246,L$1,0)),"",VLOOKUP($A627,Households!$A$4:$AB$246,L$1,0))</f>
        <v>0</v>
      </c>
      <c r="M627" s="1303">
        <f>IF(ISERROR(VLOOKUP($A627,Households!$A$4:$AB$246,M$1,0)),"",VLOOKUP($A627,Households!$A$4:$AB$246,M$1,0))</f>
        <v>0</v>
      </c>
      <c r="N627" s="1303">
        <f>IF(ISERROR(VLOOKUP($A627,Households!$A$4:$AB$246,N$1,0)),"",VLOOKUP($A627,Households!$A$4:$AB$246,N$1,0))</f>
        <v>0</v>
      </c>
      <c r="O627" s="1303">
        <f>IF(ISERROR(VLOOKUP($A627,Households!$A$4:$AB$246,O$1,0)),"",VLOOKUP($A627,Households!$A$4:$AB$246,O$1,0))</f>
        <v>0</v>
      </c>
      <c r="P627" s="1303">
        <f>IF(ISERROR(VLOOKUP($A627,Households!$A$4:$AB$246,P$1,0)),"",VLOOKUP($A627,Households!$A$4:$AB$246,P$1,0))</f>
        <v>0</v>
      </c>
      <c r="Q627" s="1303">
        <f>IF(ISERROR(VLOOKUP($A627,Households!$A$4:$AB$246,Q$1,0)),"",VLOOKUP($A627,Households!$A$4:$AB$246,Q$1,0))</f>
        <v>0</v>
      </c>
    </row>
    <row r="628" spans="1:17">
      <c r="A628" s="2" t="s">
        <v>2515</v>
      </c>
      <c r="B628" s="1290" t="s">
        <v>1080</v>
      </c>
      <c r="C628" s="1422" t="str">
        <f>IF(ISERROR(VLOOKUP($A628,Households!$A$4:$AA$246,C$1,0)),"",VLOOKUP($A628,Households!$A$4:$AA$246,C$1,0))</f>
        <v>k</v>
      </c>
      <c r="D628" s="1303" t="str">
        <f>IF(ISERROR(VLOOKUP($A628,Households!$A$4:$AB$246,D$1,0)),"",VLOOKUP($A628,Households!$A$4:$AB$246,D$1,0))</f>
        <v/>
      </c>
      <c r="E628" s="1303">
        <f>IF(ISERROR(VLOOKUP($A628,Households!$A$4:$AB$246,E$1,0)),"",VLOOKUP($A628,Households!$A$4:$AB$246,E$1,0))</f>
        <v>0</v>
      </c>
      <c r="F628" s="1303">
        <f>IF(ISERROR(VLOOKUP($A628,Households!$A$4:$AB$246,F$1,0)),"",VLOOKUP($A628,Households!$A$4:$AB$246,F$1,0))</f>
        <v>0</v>
      </c>
      <c r="G628" s="1303">
        <f>IF(ISERROR(VLOOKUP($A628,Households!$A$4:$AB$246,G$1,0)),"",VLOOKUP($A628,Households!$A$4:$AB$246,G$1,0))</f>
        <v>0</v>
      </c>
      <c r="H628" s="1303">
        <f>IF(ISERROR(VLOOKUP($A628,Households!$A$4:$AB$246,H$1,0)),"",VLOOKUP($A628,Households!$A$4:$AB$246,H$1,0))</f>
        <v>0</v>
      </c>
      <c r="I628" s="1303">
        <f>IF(ISERROR(VLOOKUP($A628,Households!$A$4:$AB$246,I$1,0)),"",VLOOKUP($A628,Households!$A$4:$AB$246,I$1,0))</f>
        <v>0</v>
      </c>
      <c r="J628" s="1303">
        <f>IF(ISERROR(VLOOKUP($A628,Households!$A$4:$AB$246,J$1,0)),"",VLOOKUP($A628,Households!$A$4:$AB$246,J$1,0))</f>
        <v>0</v>
      </c>
      <c r="K628" s="1303">
        <f>IF(ISERROR(VLOOKUP($A628,Households!$A$4:$AB$246,K$1,0)),"",VLOOKUP($A628,Households!$A$4:$AB$246,K$1,0))</f>
        <v>0</v>
      </c>
      <c r="L628" s="1303">
        <f>IF(ISERROR(VLOOKUP($A628,Households!$A$4:$AB$246,L$1,0)),"",VLOOKUP($A628,Households!$A$4:$AB$246,L$1,0))</f>
        <v>0</v>
      </c>
      <c r="M628" s="1303">
        <f>IF(ISERROR(VLOOKUP($A628,Households!$A$4:$AB$246,M$1,0)),"",VLOOKUP($A628,Households!$A$4:$AB$246,M$1,0))</f>
        <v>0</v>
      </c>
      <c r="N628" s="1303">
        <f>IF(ISERROR(VLOOKUP($A628,Households!$A$4:$AB$246,N$1,0)),"",VLOOKUP($A628,Households!$A$4:$AB$246,N$1,0))</f>
        <v>0</v>
      </c>
      <c r="O628" s="1303">
        <f>IF(ISERROR(VLOOKUP($A628,Households!$A$4:$AB$246,O$1,0)),"",VLOOKUP($A628,Households!$A$4:$AB$246,O$1,0))</f>
        <v>0</v>
      </c>
      <c r="P628" s="1303">
        <f>IF(ISERROR(VLOOKUP($A628,Households!$A$4:$AB$246,P$1,0)),"",VLOOKUP($A628,Households!$A$4:$AB$246,P$1,0))</f>
        <v>0</v>
      </c>
      <c r="Q628" s="1303">
        <f>IF(ISERROR(VLOOKUP($A628,Households!$A$4:$AB$246,Q$1,0)),"",VLOOKUP($A628,Households!$A$4:$AB$246,Q$1,0))</f>
        <v>0</v>
      </c>
    </row>
    <row r="629" spans="1:17">
      <c r="A629" s="3" t="s">
        <v>2518</v>
      </c>
      <c r="B629" s="1290" t="s">
        <v>1080</v>
      </c>
      <c r="C629" s="1422" t="str">
        <f>IF(ISERROR(VLOOKUP($A629,Households!$A$4:$AA$246,C$1,0)),"",VLOOKUP($A629,Households!$A$4:$AA$246,C$1,0))</f>
        <v>%</v>
      </c>
      <c r="D629" s="1303" t="str">
        <f>IF(ISERROR(VLOOKUP($A629,Households!$A$4:$AB$246,D$1,0)),"",VLOOKUP($A629,Households!$A$4:$AB$246,D$1,0))</f>
        <v/>
      </c>
      <c r="E629" s="1303">
        <f>IF(ISERROR(VLOOKUP($A629,Households!$A$4:$AB$246,E$1,0)),"",VLOOKUP($A629,Households!$A$4:$AB$246,E$1,0))</f>
        <v>0</v>
      </c>
      <c r="F629" s="1303">
        <f>IF(ISERROR(VLOOKUP($A629,Households!$A$4:$AB$246,F$1,0)),"",VLOOKUP($A629,Households!$A$4:$AB$246,F$1,0))</f>
        <v>0</v>
      </c>
      <c r="G629" s="1303">
        <f>IF(ISERROR(VLOOKUP($A629,Households!$A$4:$AB$246,G$1,0)),"",VLOOKUP($A629,Households!$A$4:$AB$246,G$1,0))</f>
        <v>0</v>
      </c>
      <c r="H629" s="1303">
        <f>IF(ISERROR(VLOOKUP($A629,Households!$A$4:$AB$246,H$1,0)),"",VLOOKUP($A629,Households!$A$4:$AB$246,H$1,0))</f>
        <v>0</v>
      </c>
      <c r="I629" s="1303">
        <f>IF(ISERROR(VLOOKUP($A629,Households!$A$4:$AB$246,I$1,0)),"",VLOOKUP($A629,Households!$A$4:$AB$246,I$1,0))</f>
        <v>0</v>
      </c>
      <c r="J629" s="1303">
        <f>IF(ISERROR(VLOOKUP($A629,Households!$A$4:$AB$246,J$1,0)),"",VLOOKUP($A629,Households!$A$4:$AB$246,J$1,0))</f>
        <v>0</v>
      </c>
      <c r="K629" s="1303">
        <f>IF(ISERROR(VLOOKUP($A629,Households!$A$4:$AB$246,K$1,0)),"",VLOOKUP($A629,Households!$A$4:$AB$246,K$1,0))</f>
        <v>0</v>
      </c>
      <c r="L629" s="1303">
        <f>IF(ISERROR(VLOOKUP($A629,Households!$A$4:$AB$246,L$1,0)),"",VLOOKUP($A629,Households!$A$4:$AB$246,L$1,0))</f>
        <v>0</v>
      </c>
      <c r="M629" s="1303">
        <f>IF(ISERROR(VLOOKUP($A629,Households!$A$4:$AB$246,M$1,0)),"",VLOOKUP($A629,Households!$A$4:$AB$246,M$1,0))</f>
        <v>0</v>
      </c>
      <c r="N629" s="1303">
        <f>IF(ISERROR(VLOOKUP($A629,Households!$A$4:$AB$246,N$1,0)),"",VLOOKUP($A629,Households!$A$4:$AB$246,N$1,0))</f>
        <v>0</v>
      </c>
      <c r="O629" s="1303">
        <f>IF(ISERROR(VLOOKUP($A629,Households!$A$4:$AB$246,O$1,0)),"",VLOOKUP($A629,Households!$A$4:$AB$246,O$1,0))</f>
        <v>0</v>
      </c>
      <c r="P629" s="1303">
        <f>IF(ISERROR(VLOOKUP($A629,Households!$A$4:$AB$246,P$1,0)),"",VLOOKUP($A629,Households!$A$4:$AB$246,P$1,0))</f>
        <v>0</v>
      </c>
      <c r="Q629" s="1303">
        <f>IF(ISERROR(VLOOKUP($A629,Households!$A$4:$AB$246,Q$1,0)),"",VLOOKUP($A629,Households!$A$4:$AB$246,Q$1,0))</f>
        <v>0</v>
      </c>
    </row>
    <row r="630" spans="1:17">
      <c r="A630" s="3" t="s">
        <v>2517</v>
      </c>
      <c r="B630" s="1290" t="s">
        <v>1080</v>
      </c>
      <c r="C630" s="1422" t="str">
        <f>IF(ISERROR(VLOOKUP($A630,Households!$A$4:$AA$246,C$1,0)),"",VLOOKUP($A630,Households!$A$4:$AA$246,C$1,0))</f>
        <v>%</v>
      </c>
      <c r="D630" s="1303" t="str">
        <f>IF(ISERROR(VLOOKUP($A630,Households!$A$4:$AB$246,D$1,0)),"",VLOOKUP($A630,Households!$A$4:$AB$246,D$1,0))</f>
        <v/>
      </c>
      <c r="E630" s="1303">
        <f>IF(ISERROR(VLOOKUP($A630,Households!$A$4:$AB$246,E$1,0)),"",VLOOKUP($A630,Households!$A$4:$AB$246,E$1,0))</f>
        <v>0</v>
      </c>
      <c r="F630" s="1303">
        <f>IF(ISERROR(VLOOKUP($A630,Households!$A$4:$AB$246,F$1,0)),"",VLOOKUP($A630,Households!$A$4:$AB$246,F$1,0))</f>
        <v>0</v>
      </c>
      <c r="G630" s="1303">
        <f>IF(ISERROR(VLOOKUP($A630,Households!$A$4:$AB$246,G$1,0)),"",VLOOKUP($A630,Households!$A$4:$AB$246,G$1,0))</f>
        <v>0</v>
      </c>
      <c r="H630" s="1303">
        <f>IF(ISERROR(VLOOKUP($A630,Households!$A$4:$AB$246,H$1,0)),"",VLOOKUP($A630,Households!$A$4:$AB$246,H$1,0))</f>
        <v>0</v>
      </c>
      <c r="I630" s="1303">
        <f>IF(ISERROR(VLOOKUP($A630,Households!$A$4:$AB$246,I$1,0)),"",VLOOKUP($A630,Households!$A$4:$AB$246,I$1,0))</f>
        <v>0</v>
      </c>
      <c r="J630" s="1303">
        <f>IF(ISERROR(VLOOKUP($A630,Households!$A$4:$AB$246,J$1,0)),"",VLOOKUP($A630,Households!$A$4:$AB$246,J$1,0))</f>
        <v>0</v>
      </c>
      <c r="K630" s="1303">
        <f>IF(ISERROR(VLOOKUP($A630,Households!$A$4:$AB$246,K$1,0)),"",VLOOKUP($A630,Households!$A$4:$AB$246,K$1,0))</f>
        <v>0</v>
      </c>
      <c r="L630" s="1303">
        <f>IF(ISERROR(VLOOKUP($A630,Households!$A$4:$AB$246,L$1,0)),"",VLOOKUP($A630,Households!$A$4:$AB$246,L$1,0))</f>
        <v>0</v>
      </c>
      <c r="M630" s="1303">
        <f>IF(ISERROR(VLOOKUP($A630,Households!$A$4:$AB$246,M$1,0)),"",VLOOKUP($A630,Households!$A$4:$AB$246,M$1,0))</f>
        <v>0</v>
      </c>
      <c r="N630" s="1303">
        <f>IF(ISERROR(VLOOKUP($A630,Households!$A$4:$AB$246,N$1,0)),"",VLOOKUP($A630,Households!$A$4:$AB$246,N$1,0))</f>
        <v>0</v>
      </c>
      <c r="O630" s="1303">
        <f>IF(ISERROR(VLOOKUP($A630,Households!$A$4:$AB$246,O$1,0)),"",VLOOKUP($A630,Households!$A$4:$AB$246,O$1,0))</f>
        <v>0</v>
      </c>
      <c r="P630" s="1303">
        <f>IF(ISERROR(VLOOKUP($A630,Households!$A$4:$AB$246,P$1,0)),"",VLOOKUP($A630,Households!$A$4:$AB$246,P$1,0))</f>
        <v>0</v>
      </c>
      <c r="Q630" s="1303">
        <f>IF(ISERROR(VLOOKUP($A630,Households!$A$4:$AB$246,Q$1,0)),"",VLOOKUP($A630,Households!$A$4:$AB$246,Q$1,0))</f>
        <v>0</v>
      </c>
    </row>
    <row r="631" spans="1:17">
      <c r="A631" s="3" t="s">
        <v>2519</v>
      </c>
      <c r="B631" s="1290" t="s">
        <v>1080</v>
      </c>
      <c r="C631" s="1422" t="str">
        <f>IF(ISERROR(VLOOKUP($A631,Households!$A$4:$AA$246,C$1,0)),"",VLOOKUP($A631,Households!$A$4:$AA$246,C$1,0))</f>
        <v>%</v>
      </c>
      <c r="D631" s="1303" t="str">
        <f>IF(ISERROR(VLOOKUP($A631,Households!$A$4:$AB$246,D$1,0)),"",VLOOKUP($A631,Households!$A$4:$AB$246,D$1,0))</f>
        <v/>
      </c>
      <c r="E631" s="1303">
        <f>IF(ISERROR(VLOOKUP($A631,Households!$A$4:$AB$246,E$1,0)),"",VLOOKUP($A631,Households!$A$4:$AB$246,E$1,0))</f>
        <v>0</v>
      </c>
      <c r="F631" s="1303">
        <f>IF(ISERROR(VLOOKUP($A631,Households!$A$4:$AB$246,F$1,0)),"",VLOOKUP($A631,Households!$A$4:$AB$246,F$1,0))</f>
        <v>0</v>
      </c>
      <c r="G631" s="1303">
        <f>IF(ISERROR(VLOOKUP($A631,Households!$A$4:$AB$246,G$1,0)),"",VLOOKUP($A631,Households!$A$4:$AB$246,G$1,0))</f>
        <v>0</v>
      </c>
      <c r="H631" s="1303">
        <f>IF(ISERROR(VLOOKUP($A631,Households!$A$4:$AB$246,H$1,0)),"",VLOOKUP($A631,Households!$A$4:$AB$246,H$1,0))</f>
        <v>0</v>
      </c>
      <c r="I631" s="1303">
        <f>IF(ISERROR(VLOOKUP($A631,Households!$A$4:$AB$246,I$1,0)),"",VLOOKUP($A631,Households!$A$4:$AB$246,I$1,0))</f>
        <v>0</v>
      </c>
      <c r="J631" s="1303">
        <f>IF(ISERROR(VLOOKUP($A631,Households!$A$4:$AB$246,J$1,0)),"",VLOOKUP($A631,Households!$A$4:$AB$246,J$1,0))</f>
        <v>0</v>
      </c>
      <c r="K631" s="1303">
        <f>IF(ISERROR(VLOOKUP($A631,Households!$A$4:$AB$246,K$1,0)),"",VLOOKUP($A631,Households!$A$4:$AB$246,K$1,0))</f>
        <v>0</v>
      </c>
      <c r="L631" s="1303">
        <f>IF(ISERROR(VLOOKUP($A631,Households!$A$4:$AB$246,L$1,0)),"",VLOOKUP($A631,Households!$A$4:$AB$246,L$1,0))</f>
        <v>0</v>
      </c>
      <c r="M631" s="1303">
        <f>IF(ISERROR(VLOOKUP($A631,Households!$A$4:$AB$246,M$1,0)),"",VLOOKUP($A631,Households!$A$4:$AB$246,M$1,0))</f>
        <v>0</v>
      </c>
      <c r="N631" s="1303">
        <f>IF(ISERROR(VLOOKUP($A631,Households!$A$4:$AB$246,N$1,0)),"",VLOOKUP($A631,Households!$A$4:$AB$246,N$1,0))</f>
        <v>0</v>
      </c>
      <c r="O631" s="1303">
        <f>IF(ISERROR(VLOOKUP($A631,Households!$A$4:$AB$246,O$1,0)),"",VLOOKUP($A631,Households!$A$4:$AB$246,O$1,0))</f>
        <v>0</v>
      </c>
      <c r="P631" s="1303">
        <f>IF(ISERROR(VLOOKUP($A631,Households!$A$4:$AB$246,P$1,0)),"",VLOOKUP($A631,Households!$A$4:$AB$246,P$1,0))</f>
        <v>0</v>
      </c>
      <c r="Q631" s="1303">
        <f>IF(ISERROR(VLOOKUP($A631,Households!$A$4:$AB$246,Q$1,0)),"",VLOOKUP($A631,Households!$A$4:$AB$246,Q$1,0))</f>
        <v>0</v>
      </c>
    </row>
    <row r="632" spans="1:17">
      <c r="A632" s="3" t="s">
        <v>2520</v>
      </c>
      <c r="B632" s="1290" t="s">
        <v>1080</v>
      </c>
      <c r="C632" s="1422" t="str">
        <f>IF(ISERROR(VLOOKUP($A632,Households!$A$4:$AA$246,C$1,0)),"",VLOOKUP($A632,Households!$A$4:$AA$246,C$1,0))</f>
        <v>%</v>
      </c>
      <c r="D632" s="1303" t="str">
        <f>IF(ISERROR(VLOOKUP($A632,Households!$A$4:$AB$246,D$1,0)),"",VLOOKUP($A632,Households!$A$4:$AB$246,D$1,0))</f>
        <v/>
      </c>
      <c r="E632" s="1303">
        <f>IF(ISERROR(VLOOKUP($A632,Households!$A$4:$AB$246,E$1,0)),"",VLOOKUP($A632,Households!$A$4:$AB$246,E$1,0))</f>
        <v>0</v>
      </c>
      <c r="F632" s="1303">
        <f>IF(ISERROR(VLOOKUP($A632,Households!$A$4:$AB$246,F$1,0)),"",VLOOKUP($A632,Households!$A$4:$AB$246,F$1,0))</f>
        <v>0</v>
      </c>
      <c r="G632" s="1303">
        <f>IF(ISERROR(VLOOKUP($A632,Households!$A$4:$AB$246,G$1,0)),"",VLOOKUP($A632,Households!$A$4:$AB$246,G$1,0))</f>
        <v>0</v>
      </c>
      <c r="H632" s="1303">
        <f>IF(ISERROR(VLOOKUP($A632,Households!$A$4:$AB$246,H$1,0)),"",VLOOKUP($A632,Households!$A$4:$AB$246,H$1,0))</f>
        <v>0</v>
      </c>
      <c r="I632" s="1303">
        <f>IF(ISERROR(VLOOKUP($A632,Households!$A$4:$AB$246,I$1,0)),"",VLOOKUP($A632,Households!$A$4:$AB$246,I$1,0))</f>
        <v>0</v>
      </c>
      <c r="J632" s="1303">
        <f>IF(ISERROR(VLOOKUP($A632,Households!$A$4:$AB$246,J$1,0)),"",VLOOKUP($A632,Households!$A$4:$AB$246,J$1,0))</f>
        <v>0</v>
      </c>
      <c r="K632" s="1303">
        <f>IF(ISERROR(VLOOKUP($A632,Households!$A$4:$AB$246,K$1,0)),"",VLOOKUP($A632,Households!$A$4:$AB$246,K$1,0))</f>
        <v>0</v>
      </c>
      <c r="L632" s="1303">
        <f>IF(ISERROR(VLOOKUP($A632,Households!$A$4:$AB$246,L$1,0)),"",VLOOKUP($A632,Households!$A$4:$AB$246,L$1,0))</f>
        <v>0</v>
      </c>
      <c r="M632" s="1303">
        <f>IF(ISERROR(VLOOKUP($A632,Households!$A$4:$AB$246,M$1,0)),"",VLOOKUP($A632,Households!$A$4:$AB$246,M$1,0))</f>
        <v>0</v>
      </c>
      <c r="N632" s="1303">
        <f>IF(ISERROR(VLOOKUP($A632,Households!$A$4:$AB$246,N$1,0)),"",VLOOKUP($A632,Households!$A$4:$AB$246,N$1,0))</f>
        <v>0</v>
      </c>
      <c r="O632" s="1303">
        <f>IF(ISERROR(VLOOKUP($A632,Households!$A$4:$AB$246,O$1,0)),"",VLOOKUP($A632,Households!$A$4:$AB$246,O$1,0))</f>
        <v>0</v>
      </c>
      <c r="P632" s="1303">
        <f>IF(ISERROR(VLOOKUP($A632,Households!$A$4:$AB$246,P$1,0)),"",VLOOKUP($A632,Households!$A$4:$AB$246,P$1,0))</f>
        <v>0</v>
      </c>
      <c r="Q632" s="1303">
        <f>IF(ISERROR(VLOOKUP($A632,Households!$A$4:$AB$246,Q$1,0)),"",VLOOKUP($A632,Households!$A$4:$AB$246,Q$1,0))</f>
        <v>0</v>
      </c>
    </row>
    <row r="633" spans="1:17">
      <c r="A633" s="3" t="s">
        <v>2521</v>
      </c>
      <c r="B633" s="1290" t="s">
        <v>1080</v>
      </c>
      <c r="C633" s="1422" t="str">
        <f>IF(ISERROR(VLOOKUP($A633,Households!$A$4:$AA$246,C$1,0)),"",VLOOKUP($A633,Households!$A$4:$AA$246,C$1,0))</f>
        <v>%</v>
      </c>
      <c r="D633" s="1303" t="str">
        <f>IF(ISERROR(VLOOKUP($A633,Households!$A$4:$AB$246,D$1,0)),"",VLOOKUP($A633,Households!$A$4:$AB$246,D$1,0))</f>
        <v/>
      </c>
      <c r="E633" s="1303">
        <f>IF(ISERROR(VLOOKUP($A633,Households!$A$4:$AB$246,E$1,0)),"",VLOOKUP($A633,Households!$A$4:$AB$246,E$1,0))</f>
        <v>0</v>
      </c>
      <c r="F633" s="1303">
        <f>IF(ISERROR(VLOOKUP($A633,Households!$A$4:$AB$246,F$1,0)),"",VLOOKUP($A633,Households!$A$4:$AB$246,F$1,0))</f>
        <v>0</v>
      </c>
      <c r="G633" s="1303">
        <f>IF(ISERROR(VLOOKUP($A633,Households!$A$4:$AB$246,G$1,0)),"",VLOOKUP($A633,Households!$A$4:$AB$246,G$1,0))</f>
        <v>0</v>
      </c>
      <c r="H633" s="1303">
        <f>IF(ISERROR(VLOOKUP($A633,Households!$A$4:$AB$246,H$1,0)),"",VLOOKUP($A633,Households!$A$4:$AB$246,H$1,0))</f>
        <v>0</v>
      </c>
      <c r="I633" s="1303">
        <f>IF(ISERROR(VLOOKUP($A633,Households!$A$4:$AB$246,I$1,0)),"",VLOOKUP($A633,Households!$A$4:$AB$246,I$1,0))</f>
        <v>0</v>
      </c>
      <c r="J633" s="1303">
        <f>IF(ISERROR(VLOOKUP($A633,Households!$A$4:$AB$246,J$1,0)),"",VLOOKUP($A633,Households!$A$4:$AB$246,J$1,0))</f>
        <v>0</v>
      </c>
      <c r="K633" s="1303">
        <f>IF(ISERROR(VLOOKUP($A633,Households!$A$4:$AB$246,K$1,0)),"",VLOOKUP($A633,Households!$A$4:$AB$246,K$1,0))</f>
        <v>0</v>
      </c>
      <c r="L633" s="1303">
        <f>IF(ISERROR(VLOOKUP($A633,Households!$A$4:$AB$246,L$1,0)),"",VLOOKUP($A633,Households!$A$4:$AB$246,L$1,0))</f>
        <v>0</v>
      </c>
      <c r="M633" s="1303">
        <f>IF(ISERROR(VLOOKUP($A633,Households!$A$4:$AB$246,M$1,0)),"",VLOOKUP($A633,Households!$A$4:$AB$246,M$1,0))</f>
        <v>0</v>
      </c>
      <c r="N633" s="1303">
        <f>IF(ISERROR(VLOOKUP($A633,Households!$A$4:$AB$246,N$1,0)),"",VLOOKUP($A633,Households!$A$4:$AB$246,N$1,0))</f>
        <v>0</v>
      </c>
      <c r="O633" s="1303">
        <f>IF(ISERROR(VLOOKUP($A633,Households!$A$4:$AB$246,O$1,0)),"",VLOOKUP($A633,Households!$A$4:$AB$246,O$1,0))</f>
        <v>0</v>
      </c>
      <c r="P633" s="1303">
        <f>IF(ISERROR(VLOOKUP($A633,Households!$A$4:$AB$246,P$1,0)),"",VLOOKUP($A633,Households!$A$4:$AB$246,P$1,0))</f>
        <v>0</v>
      </c>
      <c r="Q633" s="1303">
        <f>IF(ISERROR(VLOOKUP($A633,Households!$A$4:$AB$246,Q$1,0)),"",VLOOKUP($A633,Households!$A$4:$AB$246,Q$1,0))</f>
        <v>0</v>
      </c>
    </row>
    <row r="634" spans="1:17">
      <c r="A634" s="1304" t="s">
        <v>1065</v>
      </c>
      <c r="B634" s="1290" t="s">
        <v>1080</v>
      </c>
      <c r="C634" s="1422" t="str">
        <f>IF(ISERROR(VLOOKUP($A634,Households!$A$4:$AA$246,C$1,0)),"",VLOOKUP($A634,Households!$A$4:$AA$246,C$1,0))</f>
        <v>Mm2</v>
      </c>
      <c r="D634" s="1303" t="str">
        <f>IF(ISERROR(VLOOKUP($A634,Households!$A$4:$AB$246,D$1,0)),"",VLOOKUP($A634,Households!$A$4:$AB$246,D$1,0))</f>
        <v/>
      </c>
      <c r="E634" s="1303">
        <f>IF(ISERROR(VLOOKUP($A634,Households!$A$4:$AB$246,E$1,0)),"",VLOOKUP($A634,Households!$A$4:$AB$246,E$1,0))</f>
        <v>0</v>
      </c>
      <c r="F634" s="1303">
        <f>IF(ISERROR(VLOOKUP($A634,Households!$A$4:$AB$246,F$1,0)),"",VLOOKUP($A634,Households!$A$4:$AB$246,F$1,0))</f>
        <v>0</v>
      </c>
      <c r="G634" s="1303">
        <f>IF(ISERROR(VLOOKUP($A634,Households!$A$4:$AB$246,G$1,0)),"",VLOOKUP($A634,Households!$A$4:$AB$246,G$1,0))</f>
        <v>0</v>
      </c>
      <c r="H634" s="1303">
        <f>IF(ISERROR(VLOOKUP($A634,Households!$A$4:$AB$246,H$1,0)),"",VLOOKUP($A634,Households!$A$4:$AB$246,H$1,0))</f>
        <v>0</v>
      </c>
      <c r="I634" s="1303">
        <f>IF(ISERROR(VLOOKUP($A634,Households!$A$4:$AB$246,I$1,0)),"",VLOOKUP($A634,Households!$A$4:$AB$246,I$1,0))</f>
        <v>0</v>
      </c>
      <c r="J634" s="1303">
        <f>IF(ISERROR(VLOOKUP($A634,Households!$A$4:$AB$246,J$1,0)),"",VLOOKUP($A634,Households!$A$4:$AB$246,J$1,0))</f>
        <v>0</v>
      </c>
      <c r="K634" s="1303">
        <f>IF(ISERROR(VLOOKUP($A634,Households!$A$4:$AB$246,K$1,0)),"",VLOOKUP($A634,Households!$A$4:$AB$246,K$1,0))</f>
        <v>0</v>
      </c>
      <c r="L634" s="1303">
        <f>IF(ISERROR(VLOOKUP($A634,Households!$A$4:$AB$246,L$1,0)),"",VLOOKUP($A634,Households!$A$4:$AB$246,L$1,0))</f>
        <v>0</v>
      </c>
      <c r="M634" s="1303">
        <f>IF(ISERROR(VLOOKUP($A634,Households!$A$4:$AB$246,M$1,0)),"",VLOOKUP($A634,Households!$A$4:$AB$246,M$1,0))</f>
        <v>0</v>
      </c>
      <c r="N634" s="1303">
        <f>IF(ISERROR(VLOOKUP($A634,Households!$A$4:$AB$246,N$1,0)),"",VLOOKUP($A634,Households!$A$4:$AB$246,N$1,0))</f>
        <v>0</v>
      </c>
      <c r="O634" s="1303">
        <f>IF(ISERROR(VLOOKUP($A634,Households!$A$4:$AB$246,O$1,0)),"",VLOOKUP($A634,Households!$A$4:$AB$246,O$1,0))</f>
        <v>0</v>
      </c>
      <c r="P634" s="1303">
        <f>IF(ISERROR(VLOOKUP($A634,Households!$A$4:$AB$246,P$1,0)),"",VLOOKUP($A634,Households!$A$4:$AB$246,P$1,0))</f>
        <v>0</v>
      </c>
      <c r="Q634" s="1303">
        <f>IF(ISERROR(VLOOKUP($A634,Households!$A$4:$AB$246,Q$1,0)),"",VLOOKUP($A634,Households!$A$4:$AB$246,Q$1,0))</f>
        <v>0</v>
      </c>
    </row>
    <row r="635" spans="1:17">
      <c r="A635" s="1264" t="s">
        <v>634</v>
      </c>
      <c r="B635" s="1290" t="s">
        <v>1080</v>
      </c>
      <c r="C635" s="1422" t="str">
        <f>IF(ISERROR(VLOOKUP($A635,Households!$A$4:$AA$246,C$1,0)),"",VLOOKUP($A635,Households!$A$4:$AA$246,C$1,0))</f>
        <v>m2</v>
      </c>
      <c r="D635" s="1303" t="str">
        <f>IF(ISERROR(VLOOKUP($A635,Households!$A$4:$AB$246,D$1,0)),"",VLOOKUP($A635,Households!$A$4:$AB$246,D$1,0))</f>
        <v/>
      </c>
      <c r="E635" s="1303">
        <f>IF(ISERROR(VLOOKUP($A635,Households!$A$4:$AB$246,E$1,0)),"",VLOOKUP($A635,Households!$A$4:$AB$246,E$1,0))</f>
        <v>0</v>
      </c>
      <c r="F635" s="1303">
        <f>IF(ISERROR(VLOOKUP($A635,Households!$A$4:$AB$246,F$1,0)),"",VLOOKUP($A635,Households!$A$4:$AB$246,F$1,0))</f>
        <v>0</v>
      </c>
      <c r="G635" s="1303">
        <f>IF(ISERROR(VLOOKUP($A635,Households!$A$4:$AB$246,G$1,0)),"",VLOOKUP($A635,Households!$A$4:$AB$246,G$1,0))</f>
        <v>0</v>
      </c>
      <c r="H635" s="1303">
        <f>IF(ISERROR(VLOOKUP($A635,Households!$A$4:$AB$246,H$1,0)),"",VLOOKUP($A635,Households!$A$4:$AB$246,H$1,0))</f>
        <v>0</v>
      </c>
      <c r="I635" s="1303">
        <f>IF(ISERROR(VLOOKUP($A635,Households!$A$4:$AB$246,I$1,0)),"",VLOOKUP($A635,Households!$A$4:$AB$246,I$1,0))</f>
        <v>0</v>
      </c>
      <c r="J635" s="1303">
        <f>IF(ISERROR(VLOOKUP($A635,Households!$A$4:$AB$246,J$1,0)),"",VLOOKUP($A635,Households!$A$4:$AB$246,J$1,0))</f>
        <v>0</v>
      </c>
      <c r="K635" s="1303">
        <f>IF(ISERROR(VLOOKUP($A635,Households!$A$4:$AB$246,K$1,0)),"",VLOOKUP($A635,Households!$A$4:$AB$246,K$1,0))</f>
        <v>0</v>
      </c>
      <c r="L635" s="1303">
        <f>IF(ISERROR(VLOOKUP($A635,Households!$A$4:$AB$246,L$1,0)),"",VLOOKUP($A635,Households!$A$4:$AB$246,L$1,0))</f>
        <v>0</v>
      </c>
      <c r="M635" s="1303">
        <f>IF(ISERROR(VLOOKUP($A635,Households!$A$4:$AB$246,M$1,0)),"",VLOOKUP($A635,Households!$A$4:$AB$246,M$1,0))</f>
        <v>0</v>
      </c>
      <c r="N635" s="1303">
        <f>IF(ISERROR(VLOOKUP($A635,Households!$A$4:$AB$246,N$1,0)),"",VLOOKUP($A635,Households!$A$4:$AB$246,N$1,0))</f>
        <v>0</v>
      </c>
      <c r="O635" s="1303">
        <f>IF(ISERROR(VLOOKUP($A635,Households!$A$4:$AB$246,O$1,0)),"",VLOOKUP($A635,Households!$A$4:$AB$246,O$1,0))</f>
        <v>0</v>
      </c>
      <c r="P635" s="1303">
        <f>IF(ISERROR(VLOOKUP($A635,Households!$A$4:$AB$246,P$1,0)),"",VLOOKUP($A635,Households!$A$4:$AB$246,P$1,0))</f>
        <v>0</v>
      </c>
      <c r="Q635" s="1303">
        <f>IF(ISERROR(VLOOKUP($A635,Households!$A$4:$AB$246,Q$1,0)),"",VLOOKUP($A635,Households!$A$4:$AB$246,Q$1,0))</f>
        <v>0</v>
      </c>
    </row>
    <row r="636" spans="1:17">
      <c r="A636" s="11" t="s">
        <v>635</v>
      </c>
      <c r="B636" s="1290" t="s">
        <v>1080</v>
      </c>
      <c r="C636" s="1422" t="str">
        <f>IF(ISERROR(VLOOKUP($A636,Households!$A$4:$AA$246,C$1,0)),"",VLOOKUP($A636,Households!$A$4:$AA$246,C$1,0))</f>
        <v>m2</v>
      </c>
      <c r="D636" s="1303" t="str">
        <f>IF(ISERROR(VLOOKUP($A636,Households!$A$4:$AB$246,D$1,0)),"",VLOOKUP($A636,Households!$A$4:$AB$246,D$1,0))</f>
        <v/>
      </c>
      <c r="E636" s="1303">
        <f>IF(ISERROR(VLOOKUP($A636,Households!$A$4:$AB$246,E$1,0)),"",VLOOKUP($A636,Households!$A$4:$AB$246,E$1,0))</f>
        <v>0</v>
      </c>
      <c r="F636" s="1303">
        <f>IF(ISERROR(VLOOKUP($A636,Households!$A$4:$AB$246,F$1,0)),"",VLOOKUP($A636,Households!$A$4:$AB$246,F$1,0))</f>
        <v>0</v>
      </c>
      <c r="G636" s="1303">
        <f>IF(ISERROR(VLOOKUP($A636,Households!$A$4:$AB$246,G$1,0)),"",VLOOKUP($A636,Households!$A$4:$AB$246,G$1,0))</f>
        <v>0</v>
      </c>
      <c r="H636" s="1303">
        <f>IF(ISERROR(VLOOKUP($A636,Households!$A$4:$AB$246,H$1,0)),"",VLOOKUP($A636,Households!$A$4:$AB$246,H$1,0))</f>
        <v>0</v>
      </c>
      <c r="I636" s="1303">
        <f>IF(ISERROR(VLOOKUP($A636,Households!$A$4:$AB$246,I$1,0)),"",VLOOKUP($A636,Households!$A$4:$AB$246,I$1,0))</f>
        <v>0</v>
      </c>
      <c r="J636" s="1303">
        <f>IF(ISERROR(VLOOKUP($A636,Households!$A$4:$AB$246,J$1,0)),"",VLOOKUP($A636,Households!$A$4:$AB$246,J$1,0))</f>
        <v>0</v>
      </c>
      <c r="K636" s="1303">
        <f>IF(ISERROR(VLOOKUP($A636,Households!$A$4:$AB$246,K$1,0)),"",VLOOKUP($A636,Households!$A$4:$AB$246,K$1,0))</f>
        <v>0</v>
      </c>
      <c r="L636" s="1303">
        <f>IF(ISERROR(VLOOKUP($A636,Households!$A$4:$AB$246,L$1,0)),"",VLOOKUP($A636,Households!$A$4:$AB$246,L$1,0))</f>
        <v>0</v>
      </c>
      <c r="M636" s="1303">
        <f>IF(ISERROR(VLOOKUP($A636,Households!$A$4:$AB$246,M$1,0)),"",VLOOKUP($A636,Households!$A$4:$AB$246,M$1,0))</f>
        <v>0</v>
      </c>
      <c r="N636" s="1303">
        <f>IF(ISERROR(VLOOKUP($A636,Households!$A$4:$AB$246,N$1,0)),"",VLOOKUP($A636,Households!$A$4:$AB$246,N$1,0))</f>
        <v>0</v>
      </c>
      <c r="O636" s="1303">
        <f>IF(ISERROR(VLOOKUP($A636,Households!$A$4:$AB$246,O$1,0)),"",VLOOKUP($A636,Households!$A$4:$AB$246,O$1,0))</f>
        <v>0</v>
      </c>
      <c r="P636" s="1303">
        <f>IF(ISERROR(VLOOKUP($A636,Households!$A$4:$AB$246,P$1,0)),"",VLOOKUP($A636,Households!$A$4:$AB$246,P$1,0))</f>
        <v>0</v>
      </c>
      <c r="Q636" s="1303">
        <f>IF(ISERROR(VLOOKUP($A636,Households!$A$4:$AB$246,Q$1,0)),"",VLOOKUP($A636,Households!$A$4:$AB$246,Q$1,0))</f>
        <v>0</v>
      </c>
    </row>
    <row r="637" spans="1:17">
      <c r="A637" s="30" t="s">
        <v>404</v>
      </c>
      <c r="B637" s="1290" t="s">
        <v>1080</v>
      </c>
      <c r="C637" s="1422" t="str">
        <f>IF(ISERROR(VLOOKUP($A637,Households!$A$4:$AA$246,C$1,0)),"",VLOOKUP($A637,Households!$A$4:$AA$246,C$1,0))</f>
        <v>k</v>
      </c>
      <c r="D637" s="1303" t="str">
        <f>IF(ISERROR(VLOOKUP($A637,Households!$A$4:$AB$246,D$1,0)),"",VLOOKUP($A637,Households!$A$4:$AB$246,D$1,0))</f>
        <v/>
      </c>
      <c r="E637" s="1303">
        <f>IF(ISERROR(VLOOKUP($A637,Households!$A$4:$AB$246,E$1,0)),"",VLOOKUP($A637,Households!$A$4:$AB$246,E$1,0))</f>
        <v>0</v>
      </c>
      <c r="F637" s="1303">
        <f>IF(ISERROR(VLOOKUP($A637,Households!$A$4:$AB$246,F$1,0)),"",VLOOKUP($A637,Households!$A$4:$AB$246,F$1,0))</f>
        <v>0</v>
      </c>
      <c r="G637" s="1303">
        <f>IF(ISERROR(VLOOKUP($A637,Households!$A$4:$AB$246,G$1,0)),"",VLOOKUP($A637,Households!$A$4:$AB$246,G$1,0))</f>
        <v>0</v>
      </c>
      <c r="H637" s="1303">
        <f>IF(ISERROR(VLOOKUP($A637,Households!$A$4:$AB$246,H$1,0)),"",VLOOKUP($A637,Households!$A$4:$AB$246,H$1,0))</f>
        <v>0</v>
      </c>
      <c r="I637" s="1303">
        <f>IF(ISERROR(VLOOKUP($A637,Households!$A$4:$AB$246,I$1,0)),"",VLOOKUP($A637,Households!$A$4:$AB$246,I$1,0))</f>
        <v>0</v>
      </c>
      <c r="J637" s="1303">
        <f>IF(ISERROR(VLOOKUP($A637,Households!$A$4:$AB$246,J$1,0)),"",VLOOKUP($A637,Households!$A$4:$AB$246,J$1,0))</f>
        <v>0</v>
      </c>
      <c r="K637" s="1303">
        <f>IF(ISERROR(VLOOKUP($A637,Households!$A$4:$AB$246,K$1,0)),"",VLOOKUP($A637,Households!$A$4:$AB$246,K$1,0))</f>
        <v>0</v>
      </c>
      <c r="L637" s="1303">
        <f>IF(ISERROR(VLOOKUP($A637,Households!$A$4:$AB$246,L$1,0)),"",VLOOKUP($A637,Households!$A$4:$AB$246,L$1,0))</f>
        <v>0</v>
      </c>
      <c r="M637" s="1303">
        <f>IF(ISERROR(VLOOKUP($A637,Households!$A$4:$AB$246,M$1,0)),"",VLOOKUP($A637,Households!$A$4:$AB$246,M$1,0))</f>
        <v>0</v>
      </c>
      <c r="N637" s="1303">
        <f>IF(ISERROR(VLOOKUP($A637,Households!$A$4:$AB$246,N$1,0)),"",VLOOKUP($A637,Households!$A$4:$AB$246,N$1,0))</f>
        <v>0</v>
      </c>
      <c r="O637" s="1303">
        <f>IF(ISERROR(VLOOKUP($A637,Households!$A$4:$AB$246,O$1,0)),"",VLOOKUP($A637,Households!$A$4:$AB$246,O$1,0))</f>
        <v>0</v>
      </c>
      <c r="P637" s="1303">
        <f>IF(ISERROR(VLOOKUP($A637,Households!$A$4:$AB$246,P$1,0)),"",VLOOKUP($A637,Households!$A$4:$AB$246,P$1,0))</f>
        <v>0</v>
      </c>
      <c r="Q637" s="1303">
        <f>IF(ISERROR(VLOOKUP($A637,Households!$A$4:$AB$246,Q$1,0)),"",VLOOKUP($A637,Households!$A$4:$AB$246,Q$1,0))</f>
        <v>0</v>
      </c>
    </row>
    <row r="638" spans="1:17">
      <c r="A638" s="30" t="s">
        <v>406</v>
      </c>
      <c r="B638" s="1290" t="s">
        <v>1080</v>
      </c>
      <c r="C638" s="1422" t="str">
        <f>IF(ISERROR(VLOOKUP($A638,Households!$A$4:$AA$246,C$1,0)),"",VLOOKUP($A638,Households!$A$4:$AA$246,C$1,0))</f>
        <v>k</v>
      </c>
      <c r="D638" s="1303" t="str">
        <f>IF(ISERROR(VLOOKUP($A638,Households!$A$4:$AB$246,D$1,0)),"",VLOOKUP($A638,Households!$A$4:$AB$246,D$1,0))</f>
        <v/>
      </c>
      <c r="E638" s="1303">
        <f>IF(ISERROR(VLOOKUP($A638,Households!$A$4:$AB$246,E$1,0)),"",VLOOKUP($A638,Households!$A$4:$AB$246,E$1,0))</f>
        <v>0</v>
      </c>
      <c r="F638" s="1303">
        <f>IF(ISERROR(VLOOKUP($A638,Households!$A$4:$AB$246,F$1,0)),"",VLOOKUP($A638,Households!$A$4:$AB$246,F$1,0))</f>
        <v>0</v>
      </c>
      <c r="G638" s="1303">
        <f>IF(ISERROR(VLOOKUP($A638,Households!$A$4:$AB$246,G$1,0)),"",VLOOKUP($A638,Households!$A$4:$AB$246,G$1,0))</f>
        <v>0</v>
      </c>
      <c r="H638" s="1303">
        <f>IF(ISERROR(VLOOKUP($A638,Households!$A$4:$AB$246,H$1,0)),"",VLOOKUP($A638,Households!$A$4:$AB$246,H$1,0))</f>
        <v>0</v>
      </c>
      <c r="I638" s="1303">
        <f>IF(ISERROR(VLOOKUP($A638,Households!$A$4:$AB$246,I$1,0)),"",VLOOKUP($A638,Households!$A$4:$AB$246,I$1,0))</f>
        <v>0</v>
      </c>
      <c r="J638" s="1303">
        <f>IF(ISERROR(VLOOKUP($A638,Households!$A$4:$AB$246,J$1,0)),"",VLOOKUP($A638,Households!$A$4:$AB$246,J$1,0))</f>
        <v>0</v>
      </c>
      <c r="K638" s="1303">
        <f>IF(ISERROR(VLOOKUP($A638,Households!$A$4:$AB$246,K$1,0)),"",VLOOKUP($A638,Households!$A$4:$AB$246,K$1,0))</f>
        <v>0</v>
      </c>
      <c r="L638" s="1303">
        <f>IF(ISERROR(VLOOKUP($A638,Households!$A$4:$AB$246,L$1,0)),"",VLOOKUP($A638,Households!$A$4:$AB$246,L$1,0))</f>
        <v>0</v>
      </c>
      <c r="M638" s="1303">
        <f>IF(ISERROR(VLOOKUP($A638,Households!$A$4:$AB$246,M$1,0)),"",VLOOKUP($A638,Households!$A$4:$AB$246,M$1,0))</f>
        <v>0</v>
      </c>
      <c r="N638" s="1303">
        <f>IF(ISERROR(VLOOKUP($A638,Households!$A$4:$AB$246,N$1,0)),"",VLOOKUP($A638,Households!$A$4:$AB$246,N$1,0))</f>
        <v>0</v>
      </c>
      <c r="O638" s="1303">
        <f>IF(ISERROR(VLOOKUP($A638,Households!$A$4:$AB$246,O$1,0)),"",VLOOKUP($A638,Households!$A$4:$AB$246,O$1,0))</f>
        <v>0</v>
      </c>
      <c r="P638" s="1303">
        <f>IF(ISERROR(VLOOKUP($A638,Households!$A$4:$AB$246,P$1,0)),"",VLOOKUP($A638,Households!$A$4:$AB$246,P$1,0))</f>
        <v>0</v>
      </c>
      <c r="Q638" s="1303">
        <f>IF(ISERROR(VLOOKUP($A638,Households!$A$4:$AB$246,Q$1,0)),"",VLOOKUP($A638,Households!$A$4:$AB$246,Q$1,0))</f>
        <v>0</v>
      </c>
    </row>
    <row r="639" spans="1:17">
      <c r="A639" s="30" t="s">
        <v>405</v>
      </c>
      <c r="B639" s="1290" t="s">
        <v>1080</v>
      </c>
      <c r="C639" s="1422" t="str">
        <f>IF(ISERROR(VLOOKUP($A639,Households!$A$4:$AA$246,C$1,0)),"",VLOOKUP($A639,Households!$A$4:$AA$246,C$1,0))</f>
        <v>k</v>
      </c>
      <c r="D639" s="1303" t="str">
        <f>IF(ISERROR(VLOOKUP($A639,Households!$A$4:$AB$246,D$1,0)),"",VLOOKUP($A639,Households!$A$4:$AB$246,D$1,0))</f>
        <v/>
      </c>
      <c r="E639" s="1303">
        <f>IF(ISERROR(VLOOKUP($A639,Households!$A$4:$AB$246,E$1,0)),"",VLOOKUP($A639,Households!$A$4:$AB$246,E$1,0))</f>
        <v>0</v>
      </c>
      <c r="F639" s="1303">
        <f>IF(ISERROR(VLOOKUP($A639,Households!$A$4:$AB$246,F$1,0)),"",VLOOKUP($A639,Households!$A$4:$AB$246,F$1,0))</f>
        <v>0</v>
      </c>
      <c r="G639" s="1303">
        <f>IF(ISERROR(VLOOKUP($A639,Households!$A$4:$AB$246,G$1,0)),"",VLOOKUP($A639,Households!$A$4:$AB$246,G$1,0))</f>
        <v>0</v>
      </c>
      <c r="H639" s="1303">
        <f>IF(ISERROR(VLOOKUP($A639,Households!$A$4:$AB$246,H$1,0)),"",VLOOKUP($A639,Households!$A$4:$AB$246,H$1,0))</f>
        <v>0</v>
      </c>
      <c r="I639" s="1303">
        <f>IF(ISERROR(VLOOKUP($A639,Households!$A$4:$AB$246,I$1,0)),"",VLOOKUP($A639,Households!$A$4:$AB$246,I$1,0))</f>
        <v>0</v>
      </c>
      <c r="J639" s="1303">
        <f>IF(ISERROR(VLOOKUP($A639,Households!$A$4:$AB$246,J$1,0)),"",VLOOKUP($A639,Households!$A$4:$AB$246,J$1,0))</f>
        <v>0</v>
      </c>
      <c r="K639" s="1303">
        <f>IF(ISERROR(VLOOKUP($A639,Households!$A$4:$AB$246,K$1,0)),"",VLOOKUP($A639,Households!$A$4:$AB$246,K$1,0))</f>
        <v>0</v>
      </c>
      <c r="L639" s="1303">
        <f>IF(ISERROR(VLOOKUP($A639,Households!$A$4:$AB$246,L$1,0)),"",VLOOKUP($A639,Households!$A$4:$AB$246,L$1,0))</f>
        <v>0</v>
      </c>
      <c r="M639" s="1303">
        <f>IF(ISERROR(VLOOKUP($A639,Households!$A$4:$AB$246,M$1,0)),"",VLOOKUP($A639,Households!$A$4:$AB$246,M$1,0))</f>
        <v>0</v>
      </c>
      <c r="N639" s="1303">
        <f>IF(ISERROR(VLOOKUP($A639,Households!$A$4:$AB$246,N$1,0)),"",VLOOKUP($A639,Households!$A$4:$AB$246,N$1,0))</f>
        <v>0</v>
      </c>
      <c r="O639" s="1303">
        <f>IF(ISERROR(VLOOKUP($A639,Households!$A$4:$AB$246,O$1,0)),"",VLOOKUP($A639,Households!$A$4:$AB$246,O$1,0))</f>
        <v>0</v>
      </c>
      <c r="P639" s="1303">
        <f>IF(ISERROR(VLOOKUP($A639,Households!$A$4:$AB$246,P$1,0)),"",VLOOKUP($A639,Households!$A$4:$AB$246,P$1,0))</f>
        <v>0</v>
      </c>
      <c r="Q639" s="1303">
        <f>IF(ISERROR(VLOOKUP($A639,Households!$A$4:$AB$246,Q$1,0)),"",VLOOKUP($A639,Households!$A$4:$AB$246,Q$1,0))</f>
        <v>0</v>
      </c>
    </row>
    <row r="640" spans="1:17">
      <c r="A640" s="2" t="s">
        <v>645</v>
      </c>
      <c r="B640" s="1290" t="s">
        <v>1080</v>
      </c>
      <c r="C640" s="1422" t="str">
        <f>IF(ISERROR(VLOOKUP($A640,Households!$A$4:$AA$246,C$1,0)),"",VLOOKUP($A640,Households!$A$4:$AA$246,C$1,0))</f>
        <v>k</v>
      </c>
      <c r="D640" s="1303" t="str">
        <f>IF(ISERROR(VLOOKUP($A640,Households!$A$4:$AB$246,D$1,0)),"",VLOOKUP($A640,Households!$A$4:$AB$246,D$1,0))</f>
        <v/>
      </c>
      <c r="E640" s="1303">
        <f>IF(ISERROR(VLOOKUP($A640,Households!$A$4:$AB$246,E$1,0)),"",VLOOKUP($A640,Households!$A$4:$AB$246,E$1,0))</f>
        <v>0</v>
      </c>
      <c r="F640" s="1303">
        <f>IF(ISERROR(VLOOKUP($A640,Households!$A$4:$AB$246,F$1,0)),"",VLOOKUP($A640,Households!$A$4:$AB$246,F$1,0))</f>
        <v>0</v>
      </c>
      <c r="G640" s="1303">
        <f>IF(ISERROR(VLOOKUP($A640,Households!$A$4:$AB$246,G$1,0)),"",VLOOKUP($A640,Households!$A$4:$AB$246,G$1,0))</f>
        <v>0</v>
      </c>
      <c r="H640" s="1303">
        <f>IF(ISERROR(VLOOKUP($A640,Households!$A$4:$AB$246,H$1,0)),"",VLOOKUP($A640,Households!$A$4:$AB$246,H$1,0))</f>
        <v>0</v>
      </c>
      <c r="I640" s="1303">
        <f>IF(ISERROR(VLOOKUP($A640,Households!$A$4:$AB$246,I$1,0)),"",VLOOKUP($A640,Households!$A$4:$AB$246,I$1,0))</f>
        <v>0</v>
      </c>
      <c r="J640" s="1303">
        <f>IF(ISERROR(VLOOKUP($A640,Households!$A$4:$AB$246,J$1,0)),"",VLOOKUP($A640,Households!$A$4:$AB$246,J$1,0))</f>
        <v>0</v>
      </c>
      <c r="K640" s="1303">
        <f>IF(ISERROR(VLOOKUP($A640,Households!$A$4:$AB$246,K$1,0)),"",VLOOKUP($A640,Households!$A$4:$AB$246,K$1,0))</f>
        <v>0</v>
      </c>
      <c r="L640" s="1303">
        <f>IF(ISERROR(VLOOKUP($A640,Households!$A$4:$AB$246,L$1,0)),"",VLOOKUP($A640,Households!$A$4:$AB$246,L$1,0))</f>
        <v>0</v>
      </c>
      <c r="M640" s="1303">
        <f>IF(ISERROR(VLOOKUP($A640,Households!$A$4:$AB$246,M$1,0)),"",VLOOKUP($A640,Households!$A$4:$AB$246,M$1,0))</f>
        <v>0</v>
      </c>
      <c r="N640" s="1303">
        <f>IF(ISERROR(VLOOKUP($A640,Households!$A$4:$AB$246,N$1,0)),"",VLOOKUP($A640,Households!$A$4:$AB$246,N$1,0))</f>
        <v>0</v>
      </c>
      <c r="O640" s="1303">
        <f>IF(ISERROR(VLOOKUP($A640,Households!$A$4:$AB$246,O$1,0)),"",VLOOKUP($A640,Households!$A$4:$AB$246,O$1,0))</f>
        <v>0</v>
      </c>
      <c r="P640" s="1303">
        <f>IF(ISERROR(VLOOKUP($A640,Households!$A$4:$AB$246,P$1,0)),"",VLOOKUP($A640,Households!$A$4:$AB$246,P$1,0))</f>
        <v>0</v>
      </c>
      <c r="Q640" s="1303">
        <f>IF(ISERROR(VLOOKUP($A640,Households!$A$4:$AB$246,Q$1,0)),"",VLOOKUP($A640,Households!$A$4:$AB$246,Q$1,0))</f>
        <v>0</v>
      </c>
    </row>
    <row r="641" spans="1:17">
      <c r="A641" s="2" t="s">
        <v>1576</v>
      </c>
      <c r="B641" s="1290" t="s">
        <v>1080</v>
      </c>
      <c r="C641" s="1422" t="str">
        <f>IF(ISERROR(VLOOKUP($A641,Households!$A$4:$AA$246,C$1,0)),"",VLOOKUP($A641,Households!$A$4:$AA$246,C$1,0))</f>
        <v>k</v>
      </c>
      <c r="D641" s="1303" t="str">
        <f>IF(ISERROR(VLOOKUP($A641,Households!$A$4:$AB$246,D$1,0)),"",VLOOKUP($A641,Households!$A$4:$AB$246,D$1,0))</f>
        <v/>
      </c>
      <c r="E641" s="1303">
        <f>IF(ISERROR(VLOOKUP($A641,Households!$A$4:$AB$246,E$1,0)),"",VLOOKUP($A641,Households!$A$4:$AB$246,E$1,0))</f>
        <v>0</v>
      </c>
      <c r="F641" s="1303">
        <f>IF(ISERROR(VLOOKUP($A641,Households!$A$4:$AB$246,F$1,0)),"",VLOOKUP($A641,Households!$A$4:$AB$246,F$1,0))</f>
        <v>0</v>
      </c>
      <c r="G641" s="1303">
        <f>IF(ISERROR(VLOOKUP($A641,Households!$A$4:$AB$246,G$1,0)),"",VLOOKUP($A641,Households!$A$4:$AB$246,G$1,0))</f>
        <v>0</v>
      </c>
      <c r="H641" s="1303">
        <f>IF(ISERROR(VLOOKUP($A641,Households!$A$4:$AB$246,H$1,0)),"",VLOOKUP($A641,Households!$A$4:$AB$246,H$1,0))</f>
        <v>0</v>
      </c>
      <c r="I641" s="1303">
        <f>IF(ISERROR(VLOOKUP($A641,Households!$A$4:$AB$246,I$1,0)),"",VLOOKUP($A641,Households!$A$4:$AB$246,I$1,0))</f>
        <v>0</v>
      </c>
      <c r="J641" s="1303">
        <f>IF(ISERROR(VLOOKUP($A641,Households!$A$4:$AB$246,J$1,0)),"",VLOOKUP($A641,Households!$A$4:$AB$246,J$1,0))</f>
        <v>0</v>
      </c>
      <c r="K641" s="1303">
        <f>IF(ISERROR(VLOOKUP($A641,Households!$A$4:$AB$246,K$1,0)),"",VLOOKUP($A641,Households!$A$4:$AB$246,K$1,0))</f>
        <v>0</v>
      </c>
      <c r="L641" s="1303">
        <f>IF(ISERROR(VLOOKUP($A641,Households!$A$4:$AB$246,L$1,0)),"",VLOOKUP($A641,Households!$A$4:$AB$246,L$1,0))</f>
        <v>0</v>
      </c>
      <c r="M641" s="1303">
        <f>IF(ISERROR(VLOOKUP($A641,Households!$A$4:$AB$246,M$1,0)),"",VLOOKUP($A641,Households!$A$4:$AB$246,M$1,0))</f>
        <v>0</v>
      </c>
      <c r="N641" s="1303">
        <f>IF(ISERROR(VLOOKUP($A641,Households!$A$4:$AB$246,N$1,0)),"",VLOOKUP($A641,Households!$A$4:$AB$246,N$1,0))</f>
        <v>0</v>
      </c>
      <c r="O641" s="1303">
        <f>IF(ISERROR(VLOOKUP($A641,Households!$A$4:$AB$246,O$1,0)),"",VLOOKUP($A641,Households!$A$4:$AB$246,O$1,0))</f>
        <v>0</v>
      </c>
      <c r="P641" s="1303">
        <f>IF(ISERROR(VLOOKUP($A641,Households!$A$4:$AB$246,P$1,0)),"",VLOOKUP($A641,Households!$A$4:$AB$246,P$1,0))</f>
        <v>0</v>
      </c>
      <c r="Q641" s="1303">
        <f>IF(ISERROR(VLOOKUP($A641,Households!$A$4:$AB$246,Q$1,0)),"",VLOOKUP($A641,Households!$A$4:$AB$246,Q$1,0))</f>
        <v>0</v>
      </c>
    </row>
    <row r="642" spans="1:17">
      <c r="A642" s="30" t="s">
        <v>646</v>
      </c>
      <c r="B642" s="1290" t="s">
        <v>1080</v>
      </c>
      <c r="C642" s="1422" t="str">
        <f>IF(ISERROR(VLOOKUP($A642,Households!$A$4:$AA$246,C$1,0)),"",VLOOKUP($A642,Households!$A$4:$AA$246,C$1,0))</f>
        <v>k</v>
      </c>
      <c r="D642" s="1303" t="str">
        <f>IF(ISERROR(VLOOKUP($A642,Households!$A$4:$AB$246,D$1,0)),"",VLOOKUP($A642,Households!$A$4:$AB$246,D$1,0))</f>
        <v/>
      </c>
      <c r="E642" s="1303">
        <f>IF(ISERROR(VLOOKUP($A642,Households!$A$4:$AB$246,E$1,0)),"",VLOOKUP($A642,Households!$A$4:$AB$246,E$1,0))</f>
        <v>0</v>
      </c>
      <c r="F642" s="1303">
        <f>IF(ISERROR(VLOOKUP($A642,Households!$A$4:$AB$246,F$1,0)),"",VLOOKUP($A642,Households!$A$4:$AB$246,F$1,0))</f>
        <v>0</v>
      </c>
      <c r="G642" s="1303">
        <f>IF(ISERROR(VLOOKUP($A642,Households!$A$4:$AB$246,G$1,0)),"",VLOOKUP($A642,Households!$A$4:$AB$246,G$1,0))</f>
        <v>0</v>
      </c>
      <c r="H642" s="1303">
        <f>IF(ISERROR(VLOOKUP($A642,Households!$A$4:$AB$246,H$1,0)),"",VLOOKUP($A642,Households!$A$4:$AB$246,H$1,0))</f>
        <v>0</v>
      </c>
      <c r="I642" s="1303">
        <f>IF(ISERROR(VLOOKUP($A642,Households!$A$4:$AB$246,I$1,0)),"",VLOOKUP($A642,Households!$A$4:$AB$246,I$1,0))</f>
        <v>0</v>
      </c>
      <c r="J642" s="1303">
        <f>IF(ISERROR(VLOOKUP($A642,Households!$A$4:$AB$246,J$1,0)),"",VLOOKUP($A642,Households!$A$4:$AB$246,J$1,0))</f>
        <v>0</v>
      </c>
      <c r="K642" s="1303">
        <f>IF(ISERROR(VLOOKUP($A642,Households!$A$4:$AB$246,K$1,0)),"",VLOOKUP($A642,Households!$A$4:$AB$246,K$1,0))</f>
        <v>0</v>
      </c>
      <c r="L642" s="1303">
        <f>IF(ISERROR(VLOOKUP($A642,Households!$A$4:$AB$246,L$1,0)),"",VLOOKUP($A642,Households!$A$4:$AB$246,L$1,0))</f>
        <v>0</v>
      </c>
      <c r="M642" s="1303">
        <f>IF(ISERROR(VLOOKUP($A642,Households!$A$4:$AB$246,M$1,0)),"",VLOOKUP($A642,Households!$A$4:$AB$246,M$1,0))</f>
        <v>0</v>
      </c>
      <c r="N642" s="1303">
        <f>IF(ISERROR(VLOOKUP($A642,Households!$A$4:$AB$246,N$1,0)),"",VLOOKUP($A642,Households!$A$4:$AB$246,N$1,0))</f>
        <v>0</v>
      </c>
      <c r="O642" s="1303">
        <f>IF(ISERROR(VLOOKUP($A642,Households!$A$4:$AB$246,O$1,0)),"",VLOOKUP($A642,Households!$A$4:$AB$246,O$1,0))</f>
        <v>0</v>
      </c>
      <c r="P642" s="1303">
        <f>IF(ISERROR(VLOOKUP($A642,Households!$A$4:$AB$246,P$1,0)),"",VLOOKUP($A642,Households!$A$4:$AB$246,P$1,0))</f>
        <v>0</v>
      </c>
      <c r="Q642" s="1303">
        <f>IF(ISERROR(VLOOKUP($A642,Households!$A$4:$AB$246,Q$1,0)),"",VLOOKUP($A642,Households!$A$4:$AB$246,Q$1,0))</f>
        <v>0</v>
      </c>
    </row>
    <row r="643" spans="1:17">
      <c r="A643" s="2" t="s">
        <v>1474</v>
      </c>
      <c r="B643" s="1290" t="s">
        <v>1080</v>
      </c>
      <c r="C643" s="1422" t="str">
        <f>IF(ISERROR(VLOOKUP($A643,Households!$A$4:$AA$246,C$1,0)),"",VLOOKUP($A643,Households!$A$4:$AA$246,C$1,0))</f>
        <v>k</v>
      </c>
      <c r="D643" s="1303" t="str">
        <f>IF(ISERROR(VLOOKUP($A643,Households!$A$4:$AB$246,D$1,0)),"",VLOOKUP($A643,Households!$A$4:$AB$246,D$1,0))</f>
        <v/>
      </c>
      <c r="E643" s="1303">
        <f>IF(ISERROR(VLOOKUP($A643,Households!$A$4:$AB$246,E$1,0)),"",VLOOKUP($A643,Households!$A$4:$AB$246,E$1,0))</f>
        <v>0</v>
      </c>
      <c r="F643" s="1303">
        <f>IF(ISERROR(VLOOKUP($A643,Households!$A$4:$AB$246,F$1,0)),"",VLOOKUP($A643,Households!$A$4:$AB$246,F$1,0))</f>
        <v>0</v>
      </c>
      <c r="G643" s="1303">
        <f>IF(ISERROR(VLOOKUP($A643,Households!$A$4:$AB$246,G$1,0)),"",VLOOKUP($A643,Households!$A$4:$AB$246,G$1,0))</f>
        <v>0</v>
      </c>
      <c r="H643" s="1303">
        <f>IF(ISERROR(VLOOKUP($A643,Households!$A$4:$AB$246,H$1,0)),"",VLOOKUP($A643,Households!$A$4:$AB$246,H$1,0))</f>
        <v>0</v>
      </c>
      <c r="I643" s="1303">
        <f>IF(ISERROR(VLOOKUP($A643,Households!$A$4:$AB$246,I$1,0)),"",VLOOKUP($A643,Households!$A$4:$AB$246,I$1,0))</f>
        <v>0</v>
      </c>
      <c r="J643" s="1303">
        <f>IF(ISERROR(VLOOKUP($A643,Households!$A$4:$AB$246,J$1,0)),"",VLOOKUP($A643,Households!$A$4:$AB$246,J$1,0))</f>
        <v>0</v>
      </c>
      <c r="K643" s="1303">
        <f>IF(ISERROR(VLOOKUP($A643,Households!$A$4:$AB$246,K$1,0)),"",VLOOKUP($A643,Households!$A$4:$AB$246,K$1,0))</f>
        <v>0</v>
      </c>
      <c r="L643" s="1303">
        <f>IF(ISERROR(VLOOKUP($A643,Households!$A$4:$AB$246,L$1,0)),"",VLOOKUP($A643,Households!$A$4:$AB$246,L$1,0))</f>
        <v>0</v>
      </c>
      <c r="M643" s="1303">
        <f>IF(ISERROR(VLOOKUP($A643,Households!$A$4:$AB$246,M$1,0)),"",VLOOKUP($A643,Households!$A$4:$AB$246,M$1,0))</f>
        <v>0</v>
      </c>
      <c r="N643" s="1303">
        <f>IF(ISERROR(VLOOKUP($A643,Households!$A$4:$AB$246,N$1,0)),"",VLOOKUP($A643,Households!$A$4:$AB$246,N$1,0))</f>
        <v>0</v>
      </c>
      <c r="O643" s="1303">
        <f>IF(ISERROR(VLOOKUP($A643,Households!$A$4:$AB$246,O$1,0)),"",VLOOKUP($A643,Households!$A$4:$AB$246,O$1,0))</f>
        <v>0</v>
      </c>
      <c r="P643" s="1303">
        <f>IF(ISERROR(VLOOKUP($A643,Households!$A$4:$AB$246,P$1,0)),"",VLOOKUP($A643,Households!$A$4:$AB$246,P$1,0))</f>
        <v>0</v>
      </c>
      <c r="Q643" s="1303">
        <f>IF(ISERROR(VLOOKUP($A643,Households!$A$4:$AB$246,Q$1,0)),"",VLOOKUP($A643,Households!$A$4:$AB$246,Q$1,0))</f>
        <v>0</v>
      </c>
    </row>
    <row r="644" spans="1:17">
      <c r="A644" s="30" t="s">
        <v>514</v>
      </c>
      <c r="B644" s="1290" t="s">
        <v>1080</v>
      </c>
      <c r="C644" s="1422" t="str">
        <f>IF(ISERROR(VLOOKUP($A644,Households!$A$4:$AA$246,C$1,0)),"",VLOOKUP($A644,Households!$A$4:$AA$246,C$1,0))</f>
        <v>%</v>
      </c>
      <c r="D644" s="1303" t="str">
        <f>IF(ISERROR(VLOOKUP($A644,Households!$A$4:$AB$246,D$1,0)),"",VLOOKUP($A644,Households!$A$4:$AB$246,D$1,0))</f>
        <v/>
      </c>
      <c r="E644" s="1303">
        <f>IF(ISERROR(VLOOKUP($A644,Households!$A$4:$AB$246,E$1,0)),"",VLOOKUP($A644,Households!$A$4:$AB$246,E$1,0))</f>
        <v>0</v>
      </c>
      <c r="F644" s="1303">
        <f>IF(ISERROR(VLOOKUP($A644,Households!$A$4:$AB$246,F$1,0)),"",VLOOKUP($A644,Households!$A$4:$AB$246,F$1,0))</f>
        <v>0</v>
      </c>
      <c r="G644" s="1303">
        <f>IF(ISERROR(VLOOKUP($A644,Households!$A$4:$AB$246,G$1,0)),"",VLOOKUP($A644,Households!$A$4:$AB$246,G$1,0))</f>
        <v>0</v>
      </c>
      <c r="H644" s="1303">
        <f>IF(ISERROR(VLOOKUP($A644,Households!$A$4:$AB$246,H$1,0)),"",VLOOKUP($A644,Households!$A$4:$AB$246,H$1,0))</f>
        <v>0</v>
      </c>
      <c r="I644" s="1303">
        <f>IF(ISERROR(VLOOKUP($A644,Households!$A$4:$AB$246,I$1,0)),"",VLOOKUP($A644,Households!$A$4:$AB$246,I$1,0))</f>
        <v>0</v>
      </c>
      <c r="J644" s="1303">
        <f>IF(ISERROR(VLOOKUP($A644,Households!$A$4:$AB$246,J$1,0)),"",VLOOKUP($A644,Households!$A$4:$AB$246,J$1,0))</f>
        <v>0</v>
      </c>
      <c r="K644" s="1303">
        <f>IF(ISERROR(VLOOKUP($A644,Households!$A$4:$AB$246,K$1,0)),"",VLOOKUP($A644,Households!$A$4:$AB$246,K$1,0))</f>
        <v>0</v>
      </c>
      <c r="L644" s="1303">
        <f>IF(ISERROR(VLOOKUP($A644,Households!$A$4:$AB$246,L$1,0)),"",VLOOKUP($A644,Households!$A$4:$AB$246,L$1,0))</f>
        <v>0</v>
      </c>
      <c r="M644" s="1303">
        <f>IF(ISERROR(VLOOKUP($A644,Households!$A$4:$AB$246,M$1,0)),"",VLOOKUP($A644,Households!$A$4:$AB$246,M$1,0))</f>
        <v>0</v>
      </c>
      <c r="N644" s="1303">
        <f>IF(ISERROR(VLOOKUP($A644,Households!$A$4:$AB$246,N$1,0)),"",VLOOKUP($A644,Households!$A$4:$AB$246,N$1,0))</f>
        <v>0</v>
      </c>
      <c r="O644" s="1303">
        <f>IF(ISERROR(VLOOKUP($A644,Households!$A$4:$AB$246,O$1,0)),"",VLOOKUP($A644,Households!$A$4:$AB$246,O$1,0))</f>
        <v>0</v>
      </c>
      <c r="P644" s="1303">
        <f>IF(ISERROR(VLOOKUP($A644,Households!$A$4:$AB$246,P$1,0)),"",VLOOKUP($A644,Households!$A$4:$AB$246,P$1,0))</f>
        <v>0</v>
      </c>
      <c r="Q644" s="1303">
        <f>IF(ISERROR(VLOOKUP($A644,Households!$A$4:$AB$246,Q$1,0)),"",VLOOKUP($A644,Households!$A$4:$AB$246,Q$1,0))</f>
        <v>0</v>
      </c>
    </row>
    <row r="645" spans="1:17">
      <c r="A645" s="30" t="s">
        <v>2281</v>
      </c>
      <c r="B645" s="1290" t="s">
        <v>1080</v>
      </c>
      <c r="C645" s="1422" t="str">
        <f>IF(ISERROR(VLOOKUP($A645,Households!$A$4:$AA$246,C$1,0)),"",VLOOKUP($A645,Households!$A$4:$AA$246,C$1,0))</f>
        <v>%</v>
      </c>
      <c r="D645" s="1303" t="str">
        <f>IF(ISERROR(VLOOKUP($A645,Households!$A$4:$AB$246,D$1,0)),"",VLOOKUP($A645,Households!$A$4:$AB$246,D$1,0))</f>
        <v/>
      </c>
      <c r="E645" s="1303">
        <f>IF(ISERROR(VLOOKUP($A645,Households!$A$4:$AB$246,E$1,0)),"",VLOOKUP($A645,Households!$A$4:$AB$246,E$1,0))</f>
        <v>0</v>
      </c>
      <c r="F645" s="1303">
        <f>IF(ISERROR(VLOOKUP($A645,Households!$A$4:$AB$246,F$1,0)),"",VLOOKUP($A645,Households!$A$4:$AB$246,F$1,0))</f>
        <v>0</v>
      </c>
      <c r="G645" s="1303">
        <f>IF(ISERROR(VLOOKUP($A645,Households!$A$4:$AB$246,G$1,0)),"",VLOOKUP($A645,Households!$A$4:$AB$246,G$1,0))</f>
        <v>0</v>
      </c>
      <c r="H645" s="1303">
        <f>IF(ISERROR(VLOOKUP($A645,Households!$A$4:$AB$246,H$1,0)),"",VLOOKUP($A645,Households!$A$4:$AB$246,H$1,0))</f>
        <v>0</v>
      </c>
      <c r="I645" s="1303">
        <f>IF(ISERROR(VLOOKUP($A645,Households!$A$4:$AB$246,I$1,0)),"",VLOOKUP($A645,Households!$A$4:$AB$246,I$1,0))</f>
        <v>0</v>
      </c>
      <c r="J645" s="1303">
        <f>IF(ISERROR(VLOOKUP($A645,Households!$A$4:$AB$246,J$1,0)),"",VLOOKUP($A645,Households!$A$4:$AB$246,J$1,0))</f>
        <v>0</v>
      </c>
      <c r="K645" s="1303">
        <f>IF(ISERROR(VLOOKUP($A645,Households!$A$4:$AB$246,K$1,0)),"",VLOOKUP($A645,Households!$A$4:$AB$246,K$1,0))</f>
        <v>0</v>
      </c>
      <c r="L645" s="1303">
        <f>IF(ISERROR(VLOOKUP($A645,Households!$A$4:$AB$246,L$1,0)),"",VLOOKUP($A645,Households!$A$4:$AB$246,L$1,0))</f>
        <v>0</v>
      </c>
      <c r="M645" s="1303">
        <f>IF(ISERROR(VLOOKUP($A645,Households!$A$4:$AB$246,M$1,0)),"",VLOOKUP($A645,Households!$A$4:$AB$246,M$1,0))</f>
        <v>0</v>
      </c>
      <c r="N645" s="1303">
        <f>IF(ISERROR(VLOOKUP($A645,Households!$A$4:$AB$246,N$1,0)),"",VLOOKUP($A645,Households!$A$4:$AB$246,N$1,0))</f>
        <v>0</v>
      </c>
      <c r="O645" s="1303">
        <f>IF(ISERROR(VLOOKUP($A645,Households!$A$4:$AB$246,O$1,0)),"",VLOOKUP($A645,Households!$A$4:$AB$246,O$1,0))</f>
        <v>0</v>
      </c>
      <c r="P645" s="1303">
        <f>IF(ISERROR(VLOOKUP($A645,Households!$A$4:$AB$246,P$1,0)),"",VLOOKUP($A645,Households!$A$4:$AB$246,P$1,0))</f>
        <v>0</v>
      </c>
      <c r="Q645" s="1303">
        <f>IF(ISERROR(VLOOKUP($A645,Households!$A$4:$AB$246,Q$1,0)),"",VLOOKUP($A645,Households!$A$4:$AB$246,Q$1,0))</f>
        <v>0</v>
      </c>
    </row>
    <row r="646" spans="1:17">
      <c r="A646" s="30" t="s">
        <v>2280</v>
      </c>
      <c r="B646" s="1290" t="s">
        <v>1080</v>
      </c>
      <c r="C646" s="1422" t="str">
        <f>IF(ISERROR(VLOOKUP($A646,Households!$A$4:$AA$246,C$1,0)),"",VLOOKUP($A646,Households!$A$4:$AA$246,C$1,0))</f>
        <v>%</v>
      </c>
      <c r="D646" s="1303" t="str">
        <f>IF(ISERROR(VLOOKUP($A646,Households!$A$4:$AB$246,D$1,0)),"",VLOOKUP($A646,Households!$A$4:$AB$246,D$1,0))</f>
        <v/>
      </c>
      <c r="E646" s="1303">
        <f>IF(ISERROR(VLOOKUP($A646,Households!$A$4:$AB$246,E$1,0)),"",VLOOKUP($A646,Households!$A$4:$AB$246,E$1,0))</f>
        <v>0</v>
      </c>
      <c r="F646" s="1303">
        <f>IF(ISERROR(VLOOKUP($A646,Households!$A$4:$AB$246,F$1,0)),"",VLOOKUP($A646,Households!$A$4:$AB$246,F$1,0))</f>
        <v>0</v>
      </c>
      <c r="G646" s="1303">
        <f>IF(ISERROR(VLOOKUP($A646,Households!$A$4:$AB$246,G$1,0)),"",VLOOKUP($A646,Households!$A$4:$AB$246,G$1,0))</f>
        <v>0</v>
      </c>
      <c r="H646" s="1303">
        <f>IF(ISERROR(VLOOKUP($A646,Households!$A$4:$AB$246,H$1,0)),"",VLOOKUP($A646,Households!$A$4:$AB$246,H$1,0))</f>
        <v>0</v>
      </c>
      <c r="I646" s="1303">
        <f>IF(ISERROR(VLOOKUP($A646,Households!$A$4:$AB$246,I$1,0)),"",VLOOKUP($A646,Households!$A$4:$AB$246,I$1,0))</f>
        <v>0</v>
      </c>
      <c r="J646" s="1303">
        <f>IF(ISERROR(VLOOKUP($A646,Households!$A$4:$AB$246,J$1,0)),"",VLOOKUP($A646,Households!$A$4:$AB$246,J$1,0))</f>
        <v>0</v>
      </c>
      <c r="K646" s="1303">
        <f>IF(ISERROR(VLOOKUP($A646,Households!$A$4:$AB$246,K$1,0)),"",VLOOKUP($A646,Households!$A$4:$AB$246,K$1,0))</f>
        <v>0</v>
      </c>
      <c r="L646" s="1303">
        <f>IF(ISERROR(VLOOKUP($A646,Households!$A$4:$AB$246,L$1,0)),"",VLOOKUP($A646,Households!$A$4:$AB$246,L$1,0))</f>
        <v>0</v>
      </c>
      <c r="M646" s="1303">
        <f>IF(ISERROR(VLOOKUP($A646,Households!$A$4:$AB$246,M$1,0)),"",VLOOKUP($A646,Households!$A$4:$AB$246,M$1,0))</f>
        <v>0</v>
      </c>
      <c r="N646" s="1303">
        <f>IF(ISERROR(VLOOKUP($A646,Households!$A$4:$AB$246,N$1,0)),"",VLOOKUP($A646,Households!$A$4:$AB$246,N$1,0))</f>
        <v>0</v>
      </c>
      <c r="O646" s="1303">
        <f>IF(ISERROR(VLOOKUP($A646,Households!$A$4:$AB$246,O$1,0)),"",VLOOKUP($A646,Households!$A$4:$AB$246,O$1,0))</f>
        <v>0</v>
      </c>
      <c r="P646" s="1303">
        <f>IF(ISERROR(VLOOKUP($A646,Households!$A$4:$AB$246,P$1,0)),"",VLOOKUP($A646,Households!$A$4:$AB$246,P$1,0))</f>
        <v>0</v>
      </c>
      <c r="Q646" s="1303">
        <f>IF(ISERROR(VLOOKUP($A646,Households!$A$4:$AB$246,Q$1,0)),"",VLOOKUP($A646,Households!$A$4:$AB$246,Q$1,0))</f>
        <v>0</v>
      </c>
    </row>
    <row r="647" spans="1:17">
      <c r="A647" s="30" t="s">
        <v>515</v>
      </c>
      <c r="B647" s="1290" t="s">
        <v>1080</v>
      </c>
      <c r="C647" s="1422" t="str">
        <f>IF(ISERROR(VLOOKUP($A647,Households!$A$4:$AA$246,C$1,0)),"",VLOOKUP($A647,Households!$A$4:$AA$246,C$1,0))</f>
        <v>%</v>
      </c>
      <c r="D647" s="1303" t="str">
        <f>IF(ISERROR(VLOOKUP($A647,Households!$A$4:$AB$246,D$1,0)),"",VLOOKUP($A647,Households!$A$4:$AB$246,D$1,0))</f>
        <v/>
      </c>
      <c r="E647" s="1303">
        <f>IF(ISERROR(VLOOKUP($A647,Households!$A$4:$AB$246,E$1,0)),"",VLOOKUP($A647,Households!$A$4:$AB$246,E$1,0))</f>
        <v>0</v>
      </c>
      <c r="F647" s="1303">
        <f>IF(ISERROR(VLOOKUP($A647,Households!$A$4:$AB$246,F$1,0)),"",VLOOKUP($A647,Households!$A$4:$AB$246,F$1,0))</f>
        <v>0</v>
      </c>
      <c r="G647" s="1303">
        <f>IF(ISERROR(VLOOKUP($A647,Households!$A$4:$AB$246,G$1,0)),"",VLOOKUP($A647,Households!$A$4:$AB$246,G$1,0))</f>
        <v>0</v>
      </c>
      <c r="H647" s="1303">
        <f>IF(ISERROR(VLOOKUP($A647,Households!$A$4:$AB$246,H$1,0)),"",VLOOKUP($A647,Households!$A$4:$AB$246,H$1,0))</f>
        <v>0</v>
      </c>
      <c r="I647" s="1303">
        <f>IF(ISERROR(VLOOKUP($A647,Households!$A$4:$AB$246,I$1,0)),"",VLOOKUP($A647,Households!$A$4:$AB$246,I$1,0))</f>
        <v>0</v>
      </c>
      <c r="J647" s="1303">
        <f>IF(ISERROR(VLOOKUP($A647,Households!$A$4:$AB$246,J$1,0)),"",VLOOKUP($A647,Households!$A$4:$AB$246,J$1,0))</f>
        <v>0</v>
      </c>
      <c r="K647" s="1303">
        <f>IF(ISERROR(VLOOKUP($A647,Households!$A$4:$AB$246,K$1,0)),"",VLOOKUP($A647,Households!$A$4:$AB$246,K$1,0))</f>
        <v>0</v>
      </c>
      <c r="L647" s="1303">
        <f>IF(ISERROR(VLOOKUP($A647,Households!$A$4:$AB$246,L$1,0)),"",VLOOKUP($A647,Households!$A$4:$AB$246,L$1,0))</f>
        <v>0</v>
      </c>
      <c r="M647" s="1303">
        <f>IF(ISERROR(VLOOKUP($A647,Households!$A$4:$AB$246,M$1,0)),"",VLOOKUP($A647,Households!$A$4:$AB$246,M$1,0))</f>
        <v>0</v>
      </c>
      <c r="N647" s="1303">
        <f>IF(ISERROR(VLOOKUP($A647,Households!$A$4:$AB$246,N$1,0)),"",VLOOKUP($A647,Households!$A$4:$AB$246,N$1,0))</f>
        <v>0</v>
      </c>
      <c r="O647" s="1303">
        <f>IF(ISERROR(VLOOKUP($A647,Households!$A$4:$AB$246,O$1,0)),"",VLOOKUP($A647,Households!$A$4:$AB$246,O$1,0))</f>
        <v>0</v>
      </c>
      <c r="P647" s="1303">
        <f>IF(ISERROR(VLOOKUP($A647,Households!$A$4:$AB$246,P$1,0)),"",VLOOKUP($A647,Households!$A$4:$AB$246,P$1,0))</f>
        <v>0</v>
      </c>
      <c r="Q647" s="1303">
        <f>IF(ISERROR(VLOOKUP($A647,Households!$A$4:$AB$246,Q$1,0)),"",VLOOKUP($A647,Households!$A$4:$AB$246,Q$1,0))</f>
        <v>0</v>
      </c>
    </row>
    <row r="648" spans="1:17">
      <c r="A648" s="2" t="s">
        <v>1574</v>
      </c>
      <c r="B648" s="1290" t="s">
        <v>1080</v>
      </c>
      <c r="C648" s="1422" t="str">
        <f>IF(ISERROR(VLOOKUP($A648,Households!$A$4:$AA$246,C$1,0)),"",VLOOKUP($A648,Households!$A$4:$AA$246,C$1,0))</f>
        <v>%</v>
      </c>
      <c r="D648" s="1303" t="str">
        <f>IF(ISERROR(VLOOKUP($A648,Households!$A$4:$AB$246,D$1,0)),"",VLOOKUP($A648,Households!$A$4:$AB$246,D$1,0))</f>
        <v/>
      </c>
      <c r="E648" s="1303">
        <f>IF(ISERROR(VLOOKUP($A648,Households!$A$4:$AB$246,E$1,0)),"",VLOOKUP($A648,Households!$A$4:$AB$246,E$1,0))</f>
        <v>0</v>
      </c>
      <c r="F648" s="1303">
        <f>IF(ISERROR(VLOOKUP($A648,Households!$A$4:$AB$246,F$1,0)),"",VLOOKUP($A648,Households!$A$4:$AB$246,F$1,0))</f>
        <v>0</v>
      </c>
      <c r="G648" s="1303">
        <f>IF(ISERROR(VLOOKUP($A648,Households!$A$4:$AB$246,G$1,0)),"",VLOOKUP($A648,Households!$A$4:$AB$246,G$1,0))</f>
        <v>0</v>
      </c>
      <c r="H648" s="1303">
        <f>IF(ISERROR(VLOOKUP($A648,Households!$A$4:$AB$246,H$1,0)),"",VLOOKUP($A648,Households!$A$4:$AB$246,H$1,0))</f>
        <v>0</v>
      </c>
      <c r="I648" s="1303">
        <f>IF(ISERROR(VLOOKUP($A648,Households!$A$4:$AB$246,I$1,0)),"",VLOOKUP($A648,Households!$A$4:$AB$246,I$1,0))</f>
        <v>0</v>
      </c>
      <c r="J648" s="1303">
        <f>IF(ISERROR(VLOOKUP($A648,Households!$A$4:$AB$246,J$1,0)),"",VLOOKUP($A648,Households!$A$4:$AB$246,J$1,0))</f>
        <v>0</v>
      </c>
      <c r="K648" s="1303">
        <f>IF(ISERROR(VLOOKUP($A648,Households!$A$4:$AB$246,K$1,0)),"",VLOOKUP($A648,Households!$A$4:$AB$246,K$1,0))</f>
        <v>0</v>
      </c>
      <c r="L648" s="1303">
        <f>IF(ISERROR(VLOOKUP($A648,Households!$A$4:$AB$246,L$1,0)),"",VLOOKUP($A648,Households!$A$4:$AB$246,L$1,0))</f>
        <v>0</v>
      </c>
      <c r="M648" s="1303">
        <f>IF(ISERROR(VLOOKUP($A648,Households!$A$4:$AB$246,M$1,0)),"",VLOOKUP($A648,Households!$A$4:$AB$246,M$1,0))</f>
        <v>0</v>
      </c>
      <c r="N648" s="1303">
        <f>IF(ISERROR(VLOOKUP($A648,Households!$A$4:$AB$246,N$1,0)),"",VLOOKUP($A648,Households!$A$4:$AB$246,N$1,0))</f>
        <v>0</v>
      </c>
      <c r="O648" s="1303">
        <f>IF(ISERROR(VLOOKUP($A648,Households!$A$4:$AB$246,O$1,0)),"",VLOOKUP($A648,Households!$A$4:$AB$246,O$1,0))</f>
        <v>0</v>
      </c>
      <c r="P648" s="1303">
        <f>IF(ISERROR(VLOOKUP($A648,Households!$A$4:$AB$246,P$1,0)),"",VLOOKUP($A648,Households!$A$4:$AB$246,P$1,0))</f>
        <v>0</v>
      </c>
      <c r="Q648" s="1303">
        <f>IF(ISERROR(VLOOKUP($A648,Households!$A$4:$AB$246,Q$1,0)),"",VLOOKUP($A648,Households!$A$4:$AB$246,Q$1,0))</f>
        <v>0</v>
      </c>
    </row>
    <row r="649" spans="1:17">
      <c r="A649" s="30" t="s">
        <v>516</v>
      </c>
      <c r="B649" s="1290" t="s">
        <v>1080</v>
      </c>
      <c r="C649" s="1422" t="str">
        <f>IF(ISERROR(VLOOKUP($A649,Households!$A$4:$AA$246,C$1,0)),"",VLOOKUP($A649,Households!$A$4:$AA$246,C$1,0))</f>
        <v>%</v>
      </c>
      <c r="D649" s="1303" t="str">
        <f>IF(ISERROR(VLOOKUP($A649,Households!$A$4:$AB$246,D$1,0)),"",VLOOKUP($A649,Households!$A$4:$AB$246,D$1,0))</f>
        <v/>
      </c>
      <c r="E649" s="1303">
        <f>IF(ISERROR(VLOOKUP($A649,Households!$A$4:$AB$246,E$1,0)),"",VLOOKUP($A649,Households!$A$4:$AB$246,E$1,0))</f>
        <v>0</v>
      </c>
      <c r="F649" s="1303">
        <f>IF(ISERROR(VLOOKUP($A649,Households!$A$4:$AB$246,F$1,0)),"",VLOOKUP($A649,Households!$A$4:$AB$246,F$1,0))</f>
        <v>0</v>
      </c>
      <c r="G649" s="1303">
        <f>IF(ISERROR(VLOOKUP($A649,Households!$A$4:$AB$246,G$1,0)),"",VLOOKUP($A649,Households!$A$4:$AB$246,G$1,0))</f>
        <v>0</v>
      </c>
      <c r="H649" s="1303">
        <f>IF(ISERROR(VLOOKUP($A649,Households!$A$4:$AB$246,H$1,0)),"",VLOOKUP($A649,Households!$A$4:$AB$246,H$1,0))</f>
        <v>0</v>
      </c>
      <c r="I649" s="1303">
        <f>IF(ISERROR(VLOOKUP($A649,Households!$A$4:$AB$246,I$1,0)),"",VLOOKUP($A649,Households!$A$4:$AB$246,I$1,0))</f>
        <v>0</v>
      </c>
      <c r="J649" s="1303">
        <f>IF(ISERROR(VLOOKUP($A649,Households!$A$4:$AB$246,J$1,0)),"",VLOOKUP($A649,Households!$A$4:$AB$246,J$1,0))</f>
        <v>0</v>
      </c>
      <c r="K649" s="1303">
        <f>IF(ISERROR(VLOOKUP($A649,Households!$A$4:$AB$246,K$1,0)),"",VLOOKUP($A649,Households!$A$4:$AB$246,K$1,0))</f>
        <v>0</v>
      </c>
      <c r="L649" s="1303">
        <f>IF(ISERROR(VLOOKUP($A649,Households!$A$4:$AB$246,L$1,0)),"",VLOOKUP($A649,Households!$A$4:$AB$246,L$1,0))</f>
        <v>0</v>
      </c>
      <c r="M649" s="1303">
        <f>IF(ISERROR(VLOOKUP($A649,Households!$A$4:$AB$246,M$1,0)),"",VLOOKUP($A649,Households!$A$4:$AB$246,M$1,0))</f>
        <v>0</v>
      </c>
      <c r="N649" s="1303">
        <f>IF(ISERROR(VLOOKUP($A649,Households!$A$4:$AB$246,N$1,0)),"",VLOOKUP($A649,Households!$A$4:$AB$246,N$1,0))</f>
        <v>0</v>
      </c>
      <c r="O649" s="1303">
        <f>IF(ISERROR(VLOOKUP($A649,Households!$A$4:$AB$246,O$1,0)),"",VLOOKUP($A649,Households!$A$4:$AB$246,O$1,0))</f>
        <v>0</v>
      </c>
      <c r="P649" s="1303">
        <f>IF(ISERROR(VLOOKUP($A649,Households!$A$4:$AB$246,P$1,0)),"",VLOOKUP($A649,Households!$A$4:$AB$246,P$1,0))</f>
        <v>0</v>
      </c>
      <c r="Q649" s="1303">
        <f>IF(ISERROR(VLOOKUP($A649,Households!$A$4:$AB$246,Q$1,0)),"",VLOOKUP($A649,Households!$A$4:$AB$246,Q$1,0))</f>
        <v>0</v>
      </c>
    </row>
    <row r="650" spans="1:17">
      <c r="A650" s="2" t="s">
        <v>1477</v>
      </c>
      <c r="B650" s="1290" t="s">
        <v>1080</v>
      </c>
      <c r="C650" s="1422" t="str">
        <f>IF(ISERROR(VLOOKUP($A650,Households!$A$4:$AA$246,C$1,0)),"",VLOOKUP($A650,Households!$A$4:$AA$246,C$1,0))</f>
        <v>%</v>
      </c>
      <c r="D650" s="1303" t="str">
        <f>IF(ISERROR(VLOOKUP($A650,Households!$A$4:$AB$246,D$1,0)),"",VLOOKUP($A650,Households!$A$4:$AB$246,D$1,0))</f>
        <v/>
      </c>
      <c r="E650" s="1303">
        <f>IF(ISERROR(VLOOKUP($A650,Households!$A$4:$AB$246,E$1,0)),"",VLOOKUP($A650,Households!$A$4:$AB$246,E$1,0))</f>
        <v>0</v>
      </c>
      <c r="F650" s="1303">
        <f>IF(ISERROR(VLOOKUP($A650,Households!$A$4:$AB$246,F$1,0)),"",VLOOKUP($A650,Households!$A$4:$AB$246,F$1,0))</f>
        <v>0</v>
      </c>
      <c r="G650" s="1303">
        <f>IF(ISERROR(VLOOKUP($A650,Households!$A$4:$AB$246,G$1,0)),"",VLOOKUP($A650,Households!$A$4:$AB$246,G$1,0))</f>
        <v>0</v>
      </c>
      <c r="H650" s="1303">
        <f>IF(ISERROR(VLOOKUP($A650,Households!$A$4:$AB$246,H$1,0)),"",VLOOKUP($A650,Households!$A$4:$AB$246,H$1,0))</f>
        <v>0</v>
      </c>
      <c r="I650" s="1303">
        <f>IF(ISERROR(VLOOKUP($A650,Households!$A$4:$AB$246,I$1,0)),"",VLOOKUP($A650,Households!$A$4:$AB$246,I$1,0))</f>
        <v>0</v>
      </c>
      <c r="J650" s="1303">
        <f>IF(ISERROR(VLOOKUP($A650,Households!$A$4:$AB$246,J$1,0)),"",VLOOKUP($A650,Households!$A$4:$AB$246,J$1,0))</f>
        <v>0</v>
      </c>
      <c r="K650" s="1303">
        <f>IF(ISERROR(VLOOKUP($A650,Households!$A$4:$AB$246,K$1,0)),"",VLOOKUP($A650,Households!$A$4:$AB$246,K$1,0))</f>
        <v>0</v>
      </c>
      <c r="L650" s="1303">
        <f>IF(ISERROR(VLOOKUP($A650,Households!$A$4:$AB$246,L$1,0)),"",VLOOKUP($A650,Households!$A$4:$AB$246,L$1,0))</f>
        <v>0</v>
      </c>
      <c r="M650" s="1303">
        <f>IF(ISERROR(VLOOKUP($A650,Households!$A$4:$AB$246,M$1,0)),"",VLOOKUP($A650,Households!$A$4:$AB$246,M$1,0))</f>
        <v>0</v>
      </c>
      <c r="N650" s="1303">
        <f>IF(ISERROR(VLOOKUP($A650,Households!$A$4:$AB$246,N$1,0)),"",VLOOKUP($A650,Households!$A$4:$AB$246,N$1,0))</f>
        <v>0</v>
      </c>
      <c r="O650" s="1303">
        <f>IF(ISERROR(VLOOKUP($A650,Households!$A$4:$AB$246,O$1,0)),"",VLOOKUP($A650,Households!$A$4:$AB$246,O$1,0))</f>
        <v>0</v>
      </c>
      <c r="P650" s="1303">
        <f>IF(ISERROR(VLOOKUP($A650,Households!$A$4:$AB$246,P$1,0)),"",VLOOKUP($A650,Households!$A$4:$AB$246,P$1,0))</f>
        <v>0</v>
      </c>
      <c r="Q650" s="1303">
        <f>IF(ISERROR(VLOOKUP($A650,Households!$A$4:$AB$246,Q$1,0)),"",VLOOKUP($A650,Households!$A$4:$AB$246,Q$1,0))</f>
        <v>0</v>
      </c>
    </row>
    <row r="651" spans="1:17">
      <c r="A651" s="2" t="s">
        <v>1484</v>
      </c>
      <c r="B651" s="1290" t="s">
        <v>1080</v>
      </c>
      <c r="C651" s="1422" t="str">
        <f>IF(ISERROR(VLOOKUP($A651,Households!$A$4:$AA$246,C$1,0)),"",VLOOKUP($A651,Households!$A$4:$AA$246,C$1,0))</f>
        <v>%</v>
      </c>
      <c r="D651" s="1303" t="str">
        <f>IF(ISERROR(VLOOKUP($A651,Households!$A$4:$AB$246,D$1,0)),"",VLOOKUP($A651,Households!$A$4:$AB$246,D$1,0))</f>
        <v/>
      </c>
      <c r="E651" s="1303">
        <f>IF(ISERROR(VLOOKUP($A651,Households!$A$4:$AB$246,E$1,0)),"",VLOOKUP($A651,Households!$A$4:$AB$246,E$1,0))</f>
        <v>0</v>
      </c>
      <c r="F651" s="1303">
        <f>IF(ISERROR(VLOOKUP($A651,Households!$A$4:$AB$246,F$1,0)),"",VLOOKUP($A651,Households!$A$4:$AB$246,F$1,0))</f>
        <v>0</v>
      </c>
      <c r="G651" s="1303">
        <f>IF(ISERROR(VLOOKUP($A651,Households!$A$4:$AB$246,G$1,0)),"",VLOOKUP($A651,Households!$A$4:$AB$246,G$1,0))</f>
        <v>0</v>
      </c>
      <c r="H651" s="1303">
        <f>IF(ISERROR(VLOOKUP($A651,Households!$A$4:$AB$246,H$1,0)),"",VLOOKUP($A651,Households!$A$4:$AB$246,H$1,0))</f>
        <v>0</v>
      </c>
      <c r="I651" s="1303">
        <f>IF(ISERROR(VLOOKUP($A651,Households!$A$4:$AB$246,I$1,0)),"",VLOOKUP($A651,Households!$A$4:$AB$246,I$1,0))</f>
        <v>0</v>
      </c>
      <c r="J651" s="1303">
        <f>IF(ISERROR(VLOOKUP($A651,Households!$A$4:$AB$246,J$1,0)),"",VLOOKUP($A651,Households!$A$4:$AB$246,J$1,0))</f>
        <v>0</v>
      </c>
      <c r="K651" s="1303">
        <f>IF(ISERROR(VLOOKUP($A651,Households!$A$4:$AB$246,K$1,0)),"",VLOOKUP($A651,Households!$A$4:$AB$246,K$1,0))</f>
        <v>0</v>
      </c>
      <c r="L651" s="1303">
        <f>IF(ISERROR(VLOOKUP($A651,Households!$A$4:$AB$246,L$1,0)),"",VLOOKUP($A651,Households!$A$4:$AB$246,L$1,0))</f>
        <v>0</v>
      </c>
      <c r="M651" s="1303">
        <f>IF(ISERROR(VLOOKUP($A651,Households!$A$4:$AB$246,M$1,0)),"",VLOOKUP($A651,Households!$A$4:$AB$246,M$1,0))</f>
        <v>0</v>
      </c>
      <c r="N651" s="1303">
        <f>IF(ISERROR(VLOOKUP($A651,Households!$A$4:$AB$246,N$1,0)),"",VLOOKUP($A651,Households!$A$4:$AB$246,N$1,0))</f>
        <v>0</v>
      </c>
      <c r="O651" s="1303">
        <f>IF(ISERROR(VLOOKUP($A651,Households!$A$4:$AB$246,O$1,0)),"",VLOOKUP($A651,Households!$A$4:$AB$246,O$1,0))</f>
        <v>0</v>
      </c>
      <c r="P651" s="1303">
        <f>IF(ISERROR(VLOOKUP($A651,Households!$A$4:$AB$246,P$1,0)),"",VLOOKUP($A651,Households!$A$4:$AB$246,P$1,0))</f>
        <v>0</v>
      </c>
      <c r="Q651" s="1303">
        <f>IF(ISERROR(VLOOKUP($A651,Households!$A$4:$AB$246,Q$1,0)),"",VLOOKUP($A651,Households!$A$4:$AB$246,Q$1,0))</f>
        <v>0</v>
      </c>
    </row>
    <row r="652" spans="1:17">
      <c r="A652" s="2" t="s">
        <v>1485</v>
      </c>
      <c r="B652" s="1290" t="s">
        <v>1080</v>
      </c>
      <c r="C652" s="1422" t="str">
        <f>IF(ISERROR(VLOOKUP($A652,Households!$A$4:$AA$246,C$1,0)),"",VLOOKUP($A652,Households!$A$4:$AA$246,C$1,0))</f>
        <v>%</v>
      </c>
      <c r="D652" s="1303" t="str">
        <f>IF(ISERROR(VLOOKUP($A652,Households!$A$4:$AB$246,D$1,0)),"",VLOOKUP($A652,Households!$A$4:$AB$246,D$1,0))</f>
        <v/>
      </c>
      <c r="E652" s="1303">
        <f>IF(ISERROR(VLOOKUP($A652,Households!$A$4:$AB$246,E$1,0)),"",VLOOKUP($A652,Households!$A$4:$AB$246,E$1,0))</f>
        <v>0</v>
      </c>
      <c r="F652" s="1303">
        <f>IF(ISERROR(VLOOKUP($A652,Households!$A$4:$AB$246,F$1,0)),"",VLOOKUP($A652,Households!$A$4:$AB$246,F$1,0))</f>
        <v>0</v>
      </c>
      <c r="G652" s="1303">
        <f>IF(ISERROR(VLOOKUP($A652,Households!$A$4:$AB$246,G$1,0)),"",VLOOKUP($A652,Households!$A$4:$AB$246,G$1,0))</f>
        <v>0</v>
      </c>
      <c r="H652" s="1303">
        <f>IF(ISERROR(VLOOKUP($A652,Households!$A$4:$AB$246,H$1,0)),"",VLOOKUP($A652,Households!$A$4:$AB$246,H$1,0))</f>
        <v>0</v>
      </c>
      <c r="I652" s="1303">
        <f>IF(ISERROR(VLOOKUP($A652,Households!$A$4:$AB$246,I$1,0)),"",VLOOKUP($A652,Households!$A$4:$AB$246,I$1,0))</f>
        <v>0</v>
      </c>
      <c r="J652" s="1303">
        <f>IF(ISERROR(VLOOKUP($A652,Households!$A$4:$AB$246,J$1,0)),"",VLOOKUP($A652,Households!$A$4:$AB$246,J$1,0))</f>
        <v>0</v>
      </c>
      <c r="K652" s="1303">
        <f>IF(ISERROR(VLOOKUP($A652,Households!$A$4:$AB$246,K$1,0)),"",VLOOKUP($A652,Households!$A$4:$AB$246,K$1,0))</f>
        <v>0</v>
      </c>
      <c r="L652" s="1303">
        <f>IF(ISERROR(VLOOKUP($A652,Households!$A$4:$AB$246,L$1,0)),"",VLOOKUP($A652,Households!$A$4:$AB$246,L$1,0))</f>
        <v>0</v>
      </c>
      <c r="M652" s="1303">
        <f>IF(ISERROR(VLOOKUP($A652,Households!$A$4:$AB$246,M$1,0)),"",VLOOKUP($A652,Households!$A$4:$AB$246,M$1,0))</f>
        <v>0</v>
      </c>
      <c r="N652" s="1303">
        <f>IF(ISERROR(VLOOKUP($A652,Households!$A$4:$AB$246,N$1,0)),"",VLOOKUP($A652,Households!$A$4:$AB$246,N$1,0))</f>
        <v>0</v>
      </c>
      <c r="O652" s="1303">
        <f>IF(ISERROR(VLOOKUP($A652,Households!$A$4:$AB$246,O$1,0)),"",VLOOKUP($A652,Households!$A$4:$AB$246,O$1,0))</f>
        <v>0</v>
      </c>
      <c r="P652" s="1303">
        <f>IF(ISERROR(VLOOKUP($A652,Households!$A$4:$AB$246,P$1,0)),"",VLOOKUP($A652,Households!$A$4:$AB$246,P$1,0))</f>
        <v>0</v>
      </c>
      <c r="Q652" s="1303">
        <f>IF(ISERROR(VLOOKUP($A652,Households!$A$4:$AB$246,Q$1,0)),"",VLOOKUP($A652,Households!$A$4:$AB$246,Q$1,0))</f>
        <v>0</v>
      </c>
    </row>
    <row r="653" spans="1:17">
      <c r="A653" s="2" t="s">
        <v>1486</v>
      </c>
      <c r="B653" s="1290" t="s">
        <v>1080</v>
      </c>
      <c r="C653" s="1422" t="str">
        <f>IF(ISERROR(VLOOKUP($A653,Households!$A$4:$AA$246,C$1,0)),"",VLOOKUP($A653,Households!$A$4:$AA$246,C$1,0))</f>
        <v>%</v>
      </c>
      <c r="D653" s="1303" t="str">
        <f>IF(ISERROR(VLOOKUP($A653,Households!$A$4:$AB$246,D$1,0)),"",VLOOKUP($A653,Households!$A$4:$AB$246,D$1,0))</f>
        <v/>
      </c>
      <c r="E653" s="1303">
        <f>IF(ISERROR(VLOOKUP($A653,Households!$A$4:$AB$246,E$1,0)),"",VLOOKUP($A653,Households!$A$4:$AB$246,E$1,0))</f>
        <v>0</v>
      </c>
      <c r="F653" s="1303">
        <f>IF(ISERROR(VLOOKUP($A653,Households!$A$4:$AB$246,F$1,0)),"",VLOOKUP($A653,Households!$A$4:$AB$246,F$1,0))</f>
        <v>0</v>
      </c>
      <c r="G653" s="1303">
        <f>IF(ISERROR(VLOOKUP($A653,Households!$A$4:$AB$246,G$1,0)),"",VLOOKUP($A653,Households!$A$4:$AB$246,G$1,0))</f>
        <v>0</v>
      </c>
      <c r="H653" s="1303">
        <f>IF(ISERROR(VLOOKUP($A653,Households!$A$4:$AB$246,H$1,0)),"",VLOOKUP($A653,Households!$A$4:$AB$246,H$1,0))</f>
        <v>0</v>
      </c>
      <c r="I653" s="1303">
        <f>IF(ISERROR(VLOOKUP($A653,Households!$A$4:$AB$246,I$1,0)),"",VLOOKUP($A653,Households!$A$4:$AB$246,I$1,0))</f>
        <v>0</v>
      </c>
      <c r="J653" s="1303">
        <f>IF(ISERROR(VLOOKUP($A653,Households!$A$4:$AB$246,J$1,0)),"",VLOOKUP($A653,Households!$A$4:$AB$246,J$1,0))</f>
        <v>0</v>
      </c>
      <c r="K653" s="1303">
        <f>IF(ISERROR(VLOOKUP($A653,Households!$A$4:$AB$246,K$1,0)),"",VLOOKUP($A653,Households!$A$4:$AB$246,K$1,0))</f>
        <v>0</v>
      </c>
      <c r="L653" s="1303">
        <f>IF(ISERROR(VLOOKUP($A653,Households!$A$4:$AB$246,L$1,0)),"",VLOOKUP($A653,Households!$A$4:$AB$246,L$1,0))</f>
        <v>0</v>
      </c>
      <c r="M653" s="1303">
        <f>IF(ISERROR(VLOOKUP($A653,Households!$A$4:$AB$246,M$1,0)),"",VLOOKUP($A653,Households!$A$4:$AB$246,M$1,0))</f>
        <v>0</v>
      </c>
      <c r="N653" s="1303">
        <f>IF(ISERROR(VLOOKUP($A653,Households!$A$4:$AB$246,N$1,0)),"",VLOOKUP($A653,Households!$A$4:$AB$246,N$1,0))</f>
        <v>0</v>
      </c>
      <c r="O653" s="1303">
        <f>IF(ISERROR(VLOOKUP($A653,Households!$A$4:$AB$246,O$1,0)),"",VLOOKUP($A653,Households!$A$4:$AB$246,O$1,0))</f>
        <v>0</v>
      </c>
      <c r="P653" s="1303">
        <f>IF(ISERROR(VLOOKUP($A653,Households!$A$4:$AB$246,P$1,0)),"",VLOOKUP($A653,Households!$A$4:$AB$246,P$1,0))</f>
        <v>0</v>
      </c>
      <c r="Q653" s="1303">
        <f>IF(ISERROR(VLOOKUP($A653,Households!$A$4:$AB$246,Q$1,0)),"",VLOOKUP($A653,Households!$A$4:$AB$246,Q$1,0))</f>
        <v>0</v>
      </c>
    </row>
    <row r="654" spans="1:17">
      <c r="A654" s="2" t="s">
        <v>1487</v>
      </c>
      <c r="B654" s="1290" t="s">
        <v>1080</v>
      </c>
      <c r="C654" s="1422" t="str">
        <f>IF(ISERROR(VLOOKUP($A654,Households!$A$4:$AA$246,C$1,0)),"",VLOOKUP($A654,Households!$A$4:$AA$246,C$1,0))</f>
        <v>%</v>
      </c>
      <c r="D654" s="1303" t="str">
        <f>IF(ISERROR(VLOOKUP($A654,Households!$A$4:$AB$246,D$1,0)),"",VLOOKUP($A654,Households!$A$4:$AB$246,D$1,0))</f>
        <v/>
      </c>
      <c r="E654" s="1303">
        <f>IF(ISERROR(VLOOKUP($A654,Households!$A$4:$AB$246,E$1,0)),"",VLOOKUP($A654,Households!$A$4:$AB$246,E$1,0))</f>
        <v>0</v>
      </c>
      <c r="F654" s="1303">
        <f>IF(ISERROR(VLOOKUP($A654,Households!$A$4:$AB$246,F$1,0)),"",VLOOKUP($A654,Households!$A$4:$AB$246,F$1,0))</f>
        <v>0</v>
      </c>
      <c r="G654" s="1303">
        <f>IF(ISERROR(VLOOKUP($A654,Households!$A$4:$AB$246,G$1,0)),"",VLOOKUP($A654,Households!$A$4:$AB$246,G$1,0))</f>
        <v>0</v>
      </c>
      <c r="H654" s="1303">
        <f>IF(ISERROR(VLOOKUP($A654,Households!$A$4:$AB$246,H$1,0)),"",VLOOKUP($A654,Households!$A$4:$AB$246,H$1,0))</f>
        <v>0</v>
      </c>
      <c r="I654" s="1303">
        <f>IF(ISERROR(VLOOKUP($A654,Households!$A$4:$AB$246,I$1,0)),"",VLOOKUP($A654,Households!$A$4:$AB$246,I$1,0))</f>
        <v>0</v>
      </c>
      <c r="J654" s="1303">
        <f>IF(ISERROR(VLOOKUP($A654,Households!$A$4:$AB$246,J$1,0)),"",VLOOKUP($A654,Households!$A$4:$AB$246,J$1,0))</f>
        <v>0</v>
      </c>
      <c r="K654" s="1303">
        <f>IF(ISERROR(VLOOKUP($A654,Households!$A$4:$AB$246,K$1,0)),"",VLOOKUP($A654,Households!$A$4:$AB$246,K$1,0))</f>
        <v>0</v>
      </c>
      <c r="L654" s="1303">
        <f>IF(ISERROR(VLOOKUP($A654,Households!$A$4:$AB$246,L$1,0)),"",VLOOKUP($A654,Households!$A$4:$AB$246,L$1,0))</f>
        <v>0</v>
      </c>
      <c r="M654" s="1303">
        <f>IF(ISERROR(VLOOKUP($A654,Households!$A$4:$AB$246,M$1,0)),"",VLOOKUP($A654,Households!$A$4:$AB$246,M$1,0))</f>
        <v>0</v>
      </c>
      <c r="N654" s="1303">
        <f>IF(ISERROR(VLOOKUP($A654,Households!$A$4:$AB$246,N$1,0)),"",VLOOKUP($A654,Households!$A$4:$AB$246,N$1,0))</f>
        <v>0</v>
      </c>
      <c r="O654" s="1303">
        <f>IF(ISERROR(VLOOKUP($A654,Households!$A$4:$AB$246,O$1,0)),"",VLOOKUP($A654,Households!$A$4:$AB$246,O$1,0))</f>
        <v>0</v>
      </c>
      <c r="P654" s="1303">
        <f>IF(ISERROR(VLOOKUP($A654,Households!$A$4:$AB$246,P$1,0)),"",VLOOKUP($A654,Households!$A$4:$AB$246,P$1,0))</f>
        <v>0</v>
      </c>
      <c r="Q654" s="1303">
        <f>IF(ISERROR(VLOOKUP($A654,Households!$A$4:$AB$246,Q$1,0)),"",VLOOKUP($A654,Households!$A$4:$AB$246,Q$1,0))</f>
        <v>0</v>
      </c>
    </row>
    <row r="655" spans="1:17">
      <c r="A655" s="30" t="s">
        <v>689</v>
      </c>
      <c r="B655" s="1290" t="s">
        <v>1080</v>
      </c>
      <c r="C655" s="1422" t="str">
        <f>IF(ISERROR(VLOOKUP($A655,Households!$A$4:$AA$246,C$1,0)),"",VLOOKUP($A655,Households!$A$4:$AA$246,C$1,0))</f>
        <v>k</v>
      </c>
      <c r="D655" s="1303" t="str">
        <f>IF(ISERROR(VLOOKUP($A655,Households!$A$4:$AB$246,D$1,0)),"",VLOOKUP($A655,Households!$A$4:$AB$246,D$1,0))</f>
        <v/>
      </c>
      <c r="E655" s="1303">
        <f>IF(ISERROR(VLOOKUP($A655,Households!$A$4:$AB$246,E$1,0)),"",VLOOKUP($A655,Households!$A$4:$AB$246,E$1,0))</f>
        <v>0</v>
      </c>
      <c r="F655" s="1303">
        <f>IF(ISERROR(VLOOKUP($A655,Households!$A$4:$AB$246,F$1,0)),"",VLOOKUP($A655,Households!$A$4:$AB$246,F$1,0))</f>
        <v>0</v>
      </c>
      <c r="G655" s="1303">
        <f>IF(ISERROR(VLOOKUP($A655,Households!$A$4:$AB$246,G$1,0)),"",VLOOKUP($A655,Households!$A$4:$AB$246,G$1,0))</f>
        <v>0</v>
      </c>
      <c r="H655" s="1303">
        <f>IF(ISERROR(VLOOKUP($A655,Households!$A$4:$AB$246,H$1,0)),"",VLOOKUP($A655,Households!$A$4:$AB$246,H$1,0))</f>
        <v>0</v>
      </c>
      <c r="I655" s="1303">
        <f>IF(ISERROR(VLOOKUP($A655,Households!$A$4:$AB$246,I$1,0)),"",VLOOKUP($A655,Households!$A$4:$AB$246,I$1,0))</f>
        <v>0</v>
      </c>
      <c r="J655" s="1303">
        <f>IF(ISERROR(VLOOKUP($A655,Households!$A$4:$AB$246,J$1,0)),"",VLOOKUP($A655,Households!$A$4:$AB$246,J$1,0))</f>
        <v>0</v>
      </c>
      <c r="K655" s="1303">
        <f>IF(ISERROR(VLOOKUP($A655,Households!$A$4:$AB$246,K$1,0)),"",VLOOKUP($A655,Households!$A$4:$AB$246,K$1,0))</f>
        <v>0</v>
      </c>
      <c r="L655" s="1303">
        <f>IF(ISERROR(VLOOKUP($A655,Households!$A$4:$AB$246,L$1,0)),"",VLOOKUP($A655,Households!$A$4:$AB$246,L$1,0))</f>
        <v>0</v>
      </c>
      <c r="M655" s="1303">
        <f>IF(ISERROR(VLOOKUP($A655,Households!$A$4:$AB$246,M$1,0)),"",VLOOKUP($A655,Households!$A$4:$AB$246,M$1,0))</f>
        <v>0</v>
      </c>
      <c r="N655" s="1303">
        <f>IF(ISERROR(VLOOKUP($A655,Households!$A$4:$AB$246,N$1,0)),"",VLOOKUP($A655,Households!$A$4:$AB$246,N$1,0))</f>
        <v>0</v>
      </c>
      <c r="O655" s="1303">
        <f>IF(ISERROR(VLOOKUP($A655,Households!$A$4:$AB$246,O$1,0)),"",VLOOKUP($A655,Households!$A$4:$AB$246,O$1,0))</f>
        <v>0</v>
      </c>
      <c r="P655" s="1303">
        <f>IF(ISERROR(VLOOKUP($A655,Households!$A$4:$AB$246,P$1,0)),"",VLOOKUP($A655,Households!$A$4:$AB$246,P$1,0))</f>
        <v>0</v>
      </c>
      <c r="Q655" s="1303">
        <f>IF(ISERROR(VLOOKUP($A655,Households!$A$4:$AB$246,Q$1,0)),"",VLOOKUP($A655,Households!$A$4:$AB$246,Q$1,0))</f>
        <v>0</v>
      </c>
    </row>
    <row r="656" spans="1:17">
      <c r="A656" s="30" t="s">
        <v>375</v>
      </c>
      <c r="B656" s="1290" t="s">
        <v>1080</v>
      </c>
      <c r="C656" s="1422" t="str">
        <f>IF(ISERROR(VLOOKUP($A656,Households!$A$4:$AA$246,C$1,0)),"",VLOOKUP($A656,Households!$A$4:$AA$246,C$1,0))</f>
        <v>k</v>
      </c>
      <c r="D656" s="1303" t="str">
        <f>IF(ISERROR(VLOOKUP($A656,Households!$A$4:$AB$246,D$1,0)),"",VLOOKUP($A656,Households!$A$4:$AB$246,D$1,0))</f>
        <v/>
      </c>
      <c r="E656" s="1303">
        <f>IF(ISERROR(VLOOKUP($A656,Households!$A$4:$AB$246,E$1,0)),"",VLOOKUP($A656,Households!$A$4:$AB$246,E$1,0))</f>
        <v>0</v>
      </c>
      <c r="F656" s="1303">
        <f>IF(ISERROR(VLOOKUP($A656,Households!$A$4:$AB$246,F$1,0)),"",VLOOKUP($A656,Households!$A$4:$AB$246,F$1,0))</f>
        <v>0</v>
      </c>
      <c r="G656" s="1303">
        <f>IF(ISERROR(VLOOKUP($A656,Households!$A$4:$AB$246,G$1,0)),"",VLOOKUP($A656,Households!$A$4:$AB$246,G$1,0))</f>
        <v>0</v>
      </c>
      <c r="H656" s="1303">
        <f>IF(ISERROR(VLOOKUP($A656,Households!$A$4:$AB$246,H$1,0)),"",VLOOKUP($A656,Households!$A$4:$AB$246,H$1,0))</f>
        <v>0</v>
      </c>
      <c r="I656" s="1303">
        <f>IF(ISERROR(VLOOKUP($A656,Households!$A$4:$AB$246,I$1,0)),"",VLOOKUP($A656,Households!$A$4:$AB$246,I$1,0))</f>
        <v>0</v>
      </c>
      <c r="J656" s="1303">
        <f>IF(ISERROR(VLOOKUP($A656,Households!$A$4:$AB$246,J$1,0)),"",VLOOKUP($A656,Households!$A$4:$AB$246,J$1,0))</f>
        <v>0</v>
      </c>
      <c r="K656" s="1303">
        <f>IF(ISERROR(VLOOKUP($A656,Households!$A$4:$AB$246,K$1,0)),"",VLOOKUP($A656,Households!$A$4:$AB$246,K$1,0))</f>
        <v>0</v>
      </c>
      <c r="L656" s="1303">
        <f>IF(ISERROR(VLOOKUP($A656,Households!$A$4:$AB$246,L$1,0)),"",VLOOKUP($A656,Households!$A$4:$AB$246,L$1,0))</f>
        <v>0</v>
      </c>
      <c r="M656" s="1303">
        <f>IF(ISERROR(VLOOKUP($A656,Households!$A$4:$AB$246,M$1,0)),"",VLOOKUP($A656,Households!$A$4:$AB$246,M$1,0))</f>
        <v>0</v>
      </c>
      <c r="N656" s="1303">
        <f>IF(ISERROR(VLOOKUP($A656,Households!$A$4:$AB$246,N$1,0)),"",VLOOKUP($A656,Households!$A$4:$AB$246,N$1,0))</f>
        <v>0</v>
      </c>
      <c r="O656" s="1303">
        <f>IF(ISERROR(VLOOKUP($A656,Households!$A$4:$AB$246,O$1,0)),"",VLOOKUP($A656,Households!$A$4:$AB$246,O$1,0))</f>
        <v>0</v>
      </c>
      <c r="P656" s="1303">
        <f>IF(ISERROR(VLOOKUP($A656,Households!$A$4:$AB$246,P$1,0)),"",VLOOKUP($A656,Households!$A$4:$AB$246,P$1,0))</f>
        <v>0</v>
      </c>
      <c r="Q656" s="1303">
        <f>IF(ISERROR(VLOOKUP($A656,Households!$A$4:$AB$246,Q$1,0)),"",VLOOKUP($A656,Households!$A$4:$AB$246,Q$1,0))</f>
        <v>0</v>
      </c>
    </row>
    <row r="657" spans="1:17">
      <c r="A657" s="30" t="s">
        <v>374</v>
      </c>
      <c r="B657" s="1290" t="s">
        <v>1080</v>
      </c>
      <c r="C657" s="1422" t="str">
        <f>IF(ISERROR(VLOOKUP($A657,Households!$A$4:$AA$246,C$1,0)),"",VLOOKUP($A657,Households!$A$4:$AA$246,C$1,0))</f>
        <v>k</v>
      </c>
      <c r="D657" s="1303" t="str">
        <f>IF(ISERROR(VLOOKUP($A657,Households!$A$4:$AB$246,D$1,0)),"",VLOOKUP($A657,Households!$A$4:$AB$246,D$1,0))</f>
        <v/>
      </c>
      <c r="E657" s="1303">
        <f>IF(ISERROR(VLOOKUP($A657,Households!$A$4:$AB$246,E$1,0)),"",VLOOKUP($A657,Households!$A$4:$AB$246,E$1,0))</f>
        <v>0</v>
      </c>
      <c r="F657" s="1303">
        <f>IF(ISERROR(VLOOKUP($A657,Households!$A$4:$AB$246,F$1,0)),"",VLOOKUP($A657,Households!$A$4:$AB$246,F$1,0))</f>
        <v>0</v>
      </c>
      <c r="G657" s="1303">
        <f>IF(ISERROR(VLOOKUP($A657,Households!$A$4:$AB$246,G$1,0)),"",VLOOKUP($A657,Households!$A$4:$AB$246,G$1,0))</f>
        <v>0</v>
      </c>
      <c r="H657" s="1303">
        <f>IF(ISERROR(VLOOKUP($A657,Households!$A$4:$AB$246,H$1,0)),"",VLOOKUP($A657,Households!$A$4:$AB$246,H$1,0))</f>
        <v>0</v>
      </c>
      <c r="I657" s="1303">
        <f>IF(ISERROR(VLOOKUP($A657,Households!$A$4:$AB$246,I$1,0)),"",VLOOKUP($A657,Households!$A$4:$AB$246,I$1,0))</f>
        <v>0</v>
      </c>
      <c r="J657" s="1303">
        <f>IF(ISERROR(VLOOKUP($A657,Households!$A$4:$AB$246,J$1,0)),"",VLOOKUP($A657,Households!$A$4:$AB$246,J$1,0))</f>
        <v>0</v>
      </c>
      <c r="K657" s="1303">
        <f>IF(ISERROR(VLOOKUP($A657,Households!$A$4:$AB$246,K$1,0)),"",VLOOKUP($A657,Households!$A$4:$AB$246,K$1,0))</f>
        <v>0</v>
      </c>
      <c r="L657" s="1303">
        <f>IF(ISERROR(VLOOKUP($A657,Households!$A$4:$AB$246,L$1,0)),"",VLOOKUP($A657,Households!$A$4:$AB$246,L$1,0))</f>
        <v>0</v>
      </c>
      <c r="M657" s="1303">
        <f>IF(ISERROR(VLOOKUP($A657,Households!$A$4:$AB$246,M$1,0)),"",VLOOKUP($A657,Households!$A$4:$AB$246,M$1,0))</f>
        <v>0</v>
      </c>
      <c r="N657" s="1303">
        <f>IF(ISERROR(VLOOKUP($A657,Households!$A$4:$AB$246,N$1,0)),"",VLOOKUP($A657,Households!$A$4:$AB$246,N$1,0))</f>
        <v>0</v>
      </c>
      <c r="O657" s="1303">
        <f>IF(ISERROR(VLOOKUP($A657,Households!$A$4:$AB$246,O$1,0)),"",VLOOKUP($A657,Households!$A$4:$AB$246,O$1,0))</f>
        <v>0</v>
      </c>
      <c r="P657" s="1303">
        <f>IF(ISERROR(VLOOKUP($A657,Households!$A$4:$AB$246,P$1,0)),"",VLOOKUP($A657,Households!$A$4:$AB$246,P$1,0))</f>
        <v>0</v>
      </c>
      <c r="Q657" s="1303">
        <f>IF(ISERROR(VLOOKUP($A657,Households!$A$4:$AB$246,Q$1,0)),"",VLOOKUP($A657,Households!$A$4:$AB$246,Q$1,0))</f>
        <v>0</v>
      </c>
    </row>
    <row r="658" spans="1:17">
      <c r="A658" s="30" t="s">
        <v>376</v>
      </c>
      <c r="B658" s="1290" t="s">
        <v>1080</v>
      </c>
      <c r="C658" s="1422" t="str">
        <f>IF(ISERROR(VLOOKUP($A658,Households!$A$4:$AA$246,C$1,0)),"",VLOOKUP($A658,Households!$A$4:$AA$246,C$1,0))</f>
        <v>k</v>
      </c>
      <c r="D658" s="1303" t="str">
        <f>IF(ISERROR(VLOOKUP($A658,Households!$A$4:$AB$246,D$1,0)),"",VLOOKUP($A658,Households!$A$4:$AB$246,D$1,0))</f>
        <v/>
      </c>
      <c r="E658" s="1303">
        <f>IF(ISERROR(VLOOKUP($A658,Households!$A$4:$AB$246,E$1,0)),"",VLOOKUP($A658,Households!$A$4:$AB$246,E$1,0))</f>
        <v>0</v>
      </c>
      <c r="F658" s="1303">
        <f>IF(ISERROR(VLOOKUP($A658,Households!$A$4:$AB$246,F$1,0)),"",VLOOKUP($A658,Households!$A$4:$AB$246,F$1,0))</f>
        <v>0</v>
      </c>
      <c r="G658" s="1303">
        <f>IF(ISERROR(VLOOKUP($A658,Households!$A$4:$AB$246,G$1,0)),"",VLOOKUP($A658,Households!$A$4:$AB$246,G$1,0))</f>
        <v>0</v>
      </c>
      <c r="H658" s="1303">
        <f>IF(ISERROR(VLOOKUP($A658,Households!$A$4:$AB$246,H$1,0)),"",VLOOKUP($A658,Households!$A$4:$AB$246,H$1,0))</f>
        <v>0</v>
      </c>
      <c r="I658" s="1303">
        <f>IF(ISERROR(VLOOKUP($A658,Households!$A$4:$AB$246,I$1,0)),"",VLOOKUP($A658,Households!$A$4:$AB$246,I$1,0))</f>
        <v>0</v>
      </c>
      <c r="J658" s="1303">
        <f>IF(ISERROR(VLOOKUP($A658,Households!$A$4:$AB$246,J$1,0)),"",VLOOKUP($A658,Households!$A$4:$AB$246,J$1,0))</f>
        <v>0</v>
      </c>
      <c r="K658" s="1303">
        <f>IF(ISERROR(VLOOKUP($A658,Households!$A$4:$AB$246,K$1,0)),"",VLOOKUP($A658,Households!$A$4:$AB$246,K$1,0))</f>
        <v>0</v>
      </c>
      <c r="L658" s="1303">
        <f>IF(ISERROR(VLOOKUP($A658,Households!$A$4:$AB$246,L$1,0)),"",VLOOKUP($A658,Households!$A$4:$AB$246,L$1,0))</f>
        <v>0</v>
      </c>
      <c r="M658" s="1303">
        <f>IF(ISERROR(VLOOKUP($A658,Households!$A$4:$AB$246,M$1,0)),"",VLOOKUP($A658,Households!$A$4:$AB$246,M$1,0))</f>
        <v>0</v>
      </c>
      <c r="N658" s="1303">
        <f>IF(ISERROR(VLOOKUP($A658,Households!$A$4:$AB$246,N$1,0)),"",VLOOKUP($A658,Households!$A$4:$AB$246,N$1,0))</f>
        <v>0</v>
      </c>
      <c r="O658" s="1303">
        <f>IF(ISERROR(VLOOKUP($A658,Households!$A$4:$AB$246,O$1,0)),"",VLOOKUP($A658,Households!$A$4:$AB$246,O$1,0))</f>
        <v>0</v>
      </c>
      <c r="P658" s="1303">
        <f>IF(ISERROR(VLOOKUP($A658,Households!$A$4:$AB$246,P$1,0)),"",VLOOKUP($A658,Households!$A$4:$AB$246,P$1,0))</f>
        <v>0</v>
      </c>
      <c r="Q658" s="1303">
        <f>IF(ISERROR(VLOOKUP($A658,Households!$A$4:$AB$246,Q$1,0)),"",VLOOKUP($A658,Households!$A$4:$AB$246,Q$1,0))</f>
        <v>0</v>
      </c>
    </row>
    <row r="659" spans="1:17">
      <c r="A659" s="30" t="s">
        <v>377</v>
      </c>
      <c r="B659" s="1290" t="s">
        <v>1080</v>
      </c>
      <c r="C659" s="1422" t="str">
        <f>IF(ISERROR(VLOOKUP($A659,Households!$A$4:$AA$246,C$1,0)),"",VLOOKUP($A659,Households!$A$4:$AA$246,C$1,0))</f>
        <v>k</v>
      </c>
      <c r="D659" s="1303" t="str">
        <f>IF(ISERROR(VLOOKUP($A659,Households!$A$4:$AB$246,D$1,0)),"",VLOOKUP($A659,Households!$A$4:$AB$246,D$1,0))</f>
        <v/>
      </c>
      <c r="E659" s="1303">
        <f>IF(ISERROR(VLOOKUP($A659,Households!$A$4:$AB$246,E$1,0)),"",VLOOKUP($A659,Households!$A$4:$AB$246,E$1,0))</f>
        <v>0</v>
      </c>
      <c r="F659" s="1303">
        <f>IF(ISERROR(VLOOKUP($A659,Households!$A$4:$AB$246,F$1,0)),"",VLOOKUP($A659,Households!$A$4:$AB$246,F$1,0))</f>
        <v>0</v>
      </c>
      <c r="G659" s="1303">
        <f>IF(ISERROR(VLOOKUP($A659,Households!$A$4:$AB$246,G$1,0)),"",VLOOKUP($A659,Households!$A$4:$AB$246,G$1,0))</f>
        <v>0</v>
      </c>
      <c r="H659" s="1303">
        <f>IF(ISERROR(VLOOKUP($A659,Households!$A$4:$AB$246,H$1,0)),"",VLOOKUP($A659,Households!$A$4:$AB$246,H$1,0))</f>
        <v>0</v>
      </c>
      <c r="I659" s="1303">
        <f>IF(ISERROR(VLOOKUP($A659,Households!$A$4:$AB$246,I$1,0)),"",VLOOKUP($A659,Households!$A$4:$AB$246,I$1,0))</f>
        <v>0</v>
      </c>
      <c r="J659" s="1303">
        <f>IF(ISERROR(VLOOKUP($A659,Households!$A$4:$AB$246,J$1,0)),"",VLOOKUP($A659,Households!$A$4:$AB$246,J$1,0))</f>
        <v>0</v>
      </c>
      <c r="K659" s="1303">
        <f>IF(ISERROR(VLOOKUP($A659,Households!$A$4:$AB$246,K$1,0)),"",VLOOKUP($A659,Households!$A$4:$AB$246,K$1,0))</f>
        <v>0</v>
      </c>
      <c r="L659" s="1303">
        <f>IF(ISERROR(VLOOKUP($A659,Households!$A$4:$AB$246,L$1,0)),"",VLOOKUP($A659,Households!$A$4:$AB$246,L$1,0))</f>
        <v>0</v>
      </c>
      <c r="M659" s="1303">
        <f>IF(ISERROR(VLOOKUP($A659,Households!$A$4:$AB$246,M$1,0)),"",VLOOKUP($A659,Households!$A$4:$AB$246,M$1,0))</f>
        <v>0</v>
      </c>
      <c r="N659" s="1303">
        <f>IF(ISERROR(VLOOKUP($A659,Households!$A$4:$AB$246,N$1,0)),"",VLOOKUP($A659,Households!$A$4:$AB$246,N$1,0))</f>
        <v>0</v>
      </c>
      <c r="O659" s="1303">
        <f>IF(ISERROR(VLOOKUP($A659,Households!$A$4:$AB$246,O$1,0)),"",VLOOKUP($A659,Households!$A$4:$AB$246,O$1,0))</f>
        <v>0</v>
      </c>
      <c r="P659" s="1303">
        <f>IF(ISERROR(VLOOKUP($A659,Households!$A$4:$AB$246,P$1,0)),"",VLOOKUP($A659,Households!$A$4:$AB$246,P$1,0))</f>
        <v>0</v>
      </c>
      <c r="Q659" s="1303">
        <f>IF(ISERROR(VLOOKUP($A659,Households!$A$4:$AB$246,Q$1,0)),"",VLOOKUP($A659,Households!$A$4:$AB$246,Q$1,0))</f>
        <v>0</v>
      </c>
    </row>
    <row r="660" spans="1:17">
      <c r="A660" s="2" t="s">
        <v>1479</v>
      </c>
      <c r="B660" s="1290" t="s">
        <v>1080</v>
      </c>
      <c r="C660" s="1422" t="str">
        <f>IF(ISERROR(VLOOKUP($A660,Households!$A$4:$AA$246,C$1,0)),"",VLOOKUP($A660,Households!$A$4:$AA$246,C$1,0))</f>
        <v>k</v>
      </c>
      <c r="D660" s="1303" t="str">
        <f>IF(ISERROR(VLOOKUP($A660,Households!$A$4:$AB$246,D$1,0)),"",VLOOKUP($A660,Households!$A$4:$AB$246,D$1,0))</f>
        <v/>
      </c>
      <c r="E660" s="1303">
        <f>IF(ISERROR(VLOOKUP($A660,Households!$A$4:$AB$246,E$1,0)),"",VLOOKUP($A660,Households!$A$4:$AB$246,E$1,0))</f>
        <v>0</v>
      </c>
      <c r="F660" s="1303">
        <f>IF(ISERROR(VLOOKUP($A660,Households!$A$4:$AB$246,F$1,0)),"",VLOOKUP($A660,Households!$A$4:$AB$246,F$1,0))</f>
        <v>0</v>
      </c>
      <c r="G660" s="1303">
        <f>IF(ISERROR(VLOOKUP($A660,Households!$A$4:$AB$246,G$1,0)),"",VLOOKUP($A660,Households!$A$4:$AB$246,G$1,0))</f>
        <v>0</v>
      </c>
      <c r="H660" s="1303">
        <f>IF(ISERROR(VLOOKUP($A660,Households!$A$4:$AB$246,H$1,0)),"",VLOOKUP($A660,Households!$A$4:$AB$246,H$1,0))</f>
        <v>0</v>
      </c>
      <c r="I660" s="1303">
        <f>IF(ISERROR(VLOOKUP($A660,Households!$A$4:$AB$246,I$1,0)),"",VLOOKUP($A660,Households!$A$4:$AB$246,I$1,0))</f>
        <v>0</v>
      </c>
      <c r="J660" s="1303">
        <f>IF(ISERROR(VLOOKUP($A660,Households!$A$4:$AB$246,J$1,0)),"",VLOOKUP($A660,Households!$A$4:$AB$246,J$1,0))</f>
        <v>0</v>
      </c>
      <c r="K660" s="1303">
        <f>IF(ISERROR(VLOOKUP($A660,Households!$A$4:$AB$246,K$1,0)),"",VLOOKUP($A660,Households!$A$4:$AB$246,K$1,0))</f>
        <v>0</v>
      </c>
      <c r="L660" s="1303">
        <f>IF(ISERROR(VLOOKUP($A660,Households!$A$4:$AB$246,L$1,0)),"",VLOOKUP($A660,Households!$A$4:$AB$246,L$1,0))</f>
        <v>0</v>
      </c>
      <c r="M660" s="1303">
        <f>IF(ISERROR(VLOOKUP($A660,Households!$A$4:$AB$246,M$1,0)),"",VLOOKUP($A660,Households!$A$4:$AB$246,M$1,0))</f>
        <v>0</v>
      </c>
      <c r="N660" s="1303">
        <f>IF(ISERROR(VLOOKUP($A660,Households!$A$4:$AB$246,N$1,0)),"",VLOOKUP($A660,Households!$A$4:$AB$246,N$1,0))</f>
        <v>0</v>
      </c>
      <c r="O660" s="1303">
        <f>IF(ISERROR(VLOOKUP($A660,Households!$A$4:$AB$246,O$1,0)),"",VLOOKUP($A660,Households!$A$4:$AB$246,O$1,0))</f>
        <v>0</v>
      </c>
      <c r="P660" s="1303">
        <f>IF(ISERROR(VLOOKUP($A660,Households!$A$4:$AB$246,P$1,0)),"",VLOOKUP($A660,Households!$A$4:$AB$246,P$1,0))</f>
        <v>0</v>
      </c>
      <c r="Q660" s="1303">
        <f>IF(ISERROR(VLOOKUP($A660,Households!$A$4:$AB$246,Q$1,0)),"",VLOOKUP($A660,Households!$A$4:$AB$246,Q$1,0))</f>
        <v>0</v>
      </c>
    </row>
    <row r="661" spans="1:17">
      <c r="A661" s="69" t="s">
        <v>650</v>
      </c>
      <c r="B661" s="1290" t="s">
        <v>1080</v>
      </c>
      <c r="C661" s="1422" t="str">
        <f>IF(ISERROR(VLOOKUP($A661,Households!$A$4:$AA$246,C$1,0)),"",VLOOKUP($A661,Households!$A$4:$AA$246,C$1,0))</f>
        <v>%</v>
      </c>
      <c r="D661" s="1303" t="str">
        <f>IF(ISERROR(VLOOKUP($A661,Households!$A$4:$AB$246,D$1,0)),"",VLOOKUP($A661,Households!$A$4:$AB$246,D$1,0))</f>
        <v/>
      </c>
      <c r="E661" s="1303">
        <f>IF(ISERROR(VLOOKUP($A661,Households!$A$4:$AB$246,E$1,0)),"",VLOOKUP($A661,Households!$A$4:$AB$246,E$1,0))</f>
        <v>0</v>
      </c>
      <c r="F661" s="1303">
        <f>IF(ISERROR(VLOOKUP($A661,Households!$A$4:$AB$246,F$1,0)),"",VLOOKUP($A661,Households!$A$4:$AB$246,F$1,0))</f>
        <v>0</v>
      </c>
      <c r="G661" s="1303">
        <f>IF(ISERROR(VLOOKUP($A661,Households!$A$4:$AB$246,G$1,0)),"",VLOOKUP($A661,Households!$A$4:$AB$246,G$1,0))</f>
        <v>0</v>
      </c>
      <c r="H661" s="1303">
        <f>IF(ISERROR(VLOOKUP($A661,Households!$A$4:$AB$246,H$1,0)),"",VLOOKUP($A661,Households!$A$4:$AB$246,H$1,0))</f>
        <v>0</v>
      </c>
      <c r="I661" s="1303">
        <f>IF(ISERROR(VLOOKUP($A661,Households!$A$4:$AB$246,I$1,0)),"",VLOOKUP($A661,Households!$A$4:$AB$246,I$1,0))</f>
        <v>0</v>
      </c>
      <c r="J661" s="1303">
        <f>IF(ISERROR(VLOOKUP($A661,Households!$A$4:$AB$246,J$1,0)),"",VLOOKUP($A661,Households!$A$4:$AB$246,J$1,0))</f>
        <v>0</v>
      </c>
      <c r="K661" s="1303">
        <f>IF(ISERROR(VLOOKUP($A661,Households!$A$4:$AB$246,K$1,0)),"",VLOOKUP($A661,Households!$A$4:$AB$246,K$1,0))</f>
        <v>0</v>
      </c>
      <c r="L661" s="1303">
        <f>IF(ISERROR(VLOOKUP($A661,Households!$A$4:$AB$246,L$1,0)),"",VLOOKUP($A661,Households!$A$4:$AB$246,L$1,0))</f>
        <v>0</v>
      </c>
      <c r="M661" s="1303">
        <f>IF(ISERROR(VLOOKUP($A661,Households!$A$4:$AB$246,M$1,0)),"",VLOOKUP($A661,Households!$A$4:$AB$246,M$1,0))</f>
        <v>0</v>
      </c>
      <c r="N661" s="1303">
        <f>IF(ISERROR(VLOOKUP($A661,Households!$A$4:$AB$246,N$1,0)),"",VLOOKUP($A661,Households!$A$4:$AB$246,N$1,0))</f>
        <v>0</v>
      </c>
      <c r="O661" s="1303">
        <f>IF(ISERROR(VLOOKUP($A661,Households!$A$4:$AB$246,O$1,0)),"",VLOOKUP($A661,Households!$A$4:$AB$246,O$1,0))</f>
        <v>0</v>
      </c>
      <c r="P661" s="1303">
        <f>IF(ISERROR(VLOOKUP($A661,Households!$A$4:$AB$246,P$1,0)),"",VLOOKUP($A661,Households!$A$4:$AB$246,P$1,0))</f>
        <v>0</v>
      </c>
      <c r="Q661" s="1303">
        <f>IF(ISERROR(VLOOKUP($A661,Households!$A$4:$AB$246,Q$1,0)),"",VLOOKUP($A661,Households!$A$4:$AB$246,Q$1,0))</f>
        <v>0</v>
      </c>
    </row>
    <row r="662" spans="1:17">
      <c r="A662" s="69" t="s">
        <v>745</v>
      </c>
      <c r="B662" s="1290" t="s">
        <v>1080</v>
      </c>
      <c r="C662" s="1422" t="str">
        <f>IF(ISERROR(VLOOKUP($A662,Households!$A$4:$AA$246,C$1,0)),"",VLOOKUP($A662,Households!$A$4:$AA$246,C$1,0))</f>
        <v>%</v>
      </c>
      <c r="D662" s="1303" t="str">
        <f>IF(ISERROR(VLOOKUP($A662,Households!$A$4:$AB$246,D$1,0)),"",VLOOKUP($A662,Households!$A$4:$AB$246,D$1,0))</f>
        <v/>
      </c>
      <c r="E662" s="1303">
        <f>IF(ISERROR(VLOOKUP($A662,Households!$A$4:$AB$246,E$1,0)),"",VLOOKUP($A662,Households!$A$4:$AB$246,E$1,0))</f>
        <v>0</v>
      </c>
      <c r="F662" s="1303">
        <f>IF(ISERROR(VLOOKUP($A662,Households!$A$4:$AB$246,F$1,0)),"",VLOOKUP($A662,Households!$A$4:$AB$246,F$1,0))</f>
        <v>0</v>
      </c>
      <c r="G662" s="1303">
        <f>IF(ISERROR(VLOOKUP($A662,Households!$A$4:$AB$246,G$1,0)),"",VLOOKUP($A662,Households!$A$4:$AB$246,G$1,0))</f>
        <v>0</v>
      </c>
      <c r="H662" s="1303">
        <f>IF(ISERROR(VLOOKUP($A662,Households!$A$4:$AB$246,H$1,0)),"",VLOOKUP($A662,Households!$A$4:$AB$246,H$1,0))</f>
        <v>0</v>
      </c>
      <c r="I662" s="1303">
        <f>IF(ISERROR(VLOOKUP($A662,Households!$A$4:$AB$246,I$1,0)),"",VLOOKUP($A662,Households!$A$4:$AB$246,I$1,0))</f>
        <v>0</v>
      </c>
      <c r="J662" s="1303">
        <f>IF(ISERROR(VLOOKUP($A662,Households!$A$4:$AB$246,J$1,0)),"",VLOOKUP($A662,Households!$A$4:$AB$246,J$1,0))</f>
        <v>0</v>
      </c>
      <c r="K662" s="1303">
        <f>IF(ISERROR(VLOOKUP($A662,Households!$A$4:$AB$246,K$1,0)),"",VLOOKUP($A662,Households!$A$4:$AB$246,K$1,0))</f>
        <v>0</v>
      </c>
      <c r="L662" s="1303">
        <f>IF(ISERROR(VLOOKUP($A662,Households!$A$4:$AB$246,L$1,0)),"",VLOOKUP($A662,Households!$A$4:$AB$246,L$1,0))</f>
        <v>0</v>
      </c>
      <c r="M662" s="1303">
        <f>IF(ISERROR(VLOOKUP($A662,Households!$A$4:$AB$246,M$1,0)),"",VLOOKUP($A662,Households!$A$4:$AB$246,M$1,0))</f>
        <v>0</v>
      </c>
      <c r="N662" s="1303">
        <f>IF(ISERROR(VLOOKUP($A662,Households!$A$4:$AB$246,N$1,0)),"",VLOOKUP($A662,Households!$A$4:$AB$246,N$1,0))</f>
        <v>0</v>
      </c>
      <c r="O662" s="1303">
        <f>IF(ISERROR(VLOOKUP($A662,Households!$A$4:$AB$246,O$1,0)),"",VLOOKUP($A662,Households!$A$4:$AB$246,O$1,0))</f>
        <v>0</v>
      </c>
      <c r="P662" s="1303">
        <f>IF(ISERROR(VLOOKUP($A662,Households!$A$4:$AB$246,P$1,0)),"",VLOOKUP($A662,Households!$A$4:$AB$246,P$1,0))</f>
        <v>0</v>
      </c>
      <c r="Q662" s="1303">
        <f>IF(ISERROR(VLOOKUP($A662,Households!$A$4:$AB$246,Q$1,0)),"",VLOOKUP($A662,Households!$A$4:$AB$246,Q$1,0))</f>
        <v>0</v>
      </c>
    </row>
    <row r="663" spans="1:17">
      <c r="A663" s="30" t="s">
        <v>430</v>
      </c>
      <c r="B663" s="1290" t="s">
        <v>1080</v>
      </c>
      <c r="C663" s="1422" t="str">
        <f>IF(ISERROR(VLOOKUP($A663,Households!$A$4:$AA$246,C$1,0)),"",VLOOKUP($A663,Households!$A$4:$AA$246,C$1,0))</f>
        <v>%</v>
      </c>
      <c r="D663" s="1303" t="str">
        <f>IF(ISERROR(VLOOKUP($A663,Households!$A$4:$AB$246,D$1,0)),"",VLOOKUP($A663,Households!$A$4:$AB$246,D$1,0))</f>
        <v/>
      </c>
      <c r="E663" s="1303">
        <f>IF(ISERROR(VLOOKUP($A663,Households!$A$4:$AB$246,E$1,0)),"",VLOOKUP($A663,Households!$A$4:$AB$246,E$1,0))</f>
        <v>0</v>
      </c>
      <c r="F663" s="1303">
        <f>IF(ISERROR(VLOOKUP($A663,Households!$A$4:$AB$246,F$1,0)),"",VLOOKUP($A663,Households!$A$4:$AB$246,F$1,0))</f>
        <v>0</v>
      </c>
      <c r="G663" s="1303">
        <f>IF(ISERROR(VLOOKUP($A663,Households!$A$4:$AB$246,G$1,0)),"",VLOOKUP($A663,Households!$A$4:$AB$246,G$1,0))</f>
        <v>0</v>
      </c>
      <c r="H663" s="1303">
        <f>IF(ISERROR(VLOOKUP($A663,Households!$A$4:$AB$246,H$1,0)),"",VLOOKUP($A663,Households!$A$4:$AB$246,H$1,0))</f>
        <v>0</v>
      </c>
      <c r="I663" s="1303">
        <f>IF(ISERROR(VLOOKUP($A663,Households!$A$4:$AB$246,I$1,0)),"",VLOOKUP($A663,Households!$A$4:$AB$246,I$1,0))</f>
        <v>0</v>
      </c>
      <c r="J663" s="1303">
        <f>IF(ISERROR(VLOOKUP($A663,Households!$A$4:$AB$246,J$1,0)),"",VLOOKUP($A663,Households!$A$4:$AB$246,J$1,0))</f>
        <v>0</v>
      </c>
      <c r="K663" s="1303">
        <f>IF(ISERROR(VLOOKUP($A663,Households!$A$4:$AB$246,K$1,0)),"",VLOOKUP($A663,Households!$A$4:$AB$246,K$1,0))</f>
        <v>0</v>
      </c>
      <c r="L663" s="1303">
        <f>IF(ISERROR(VLOOKUP($A663,Households!$A$4:$AB$246,L$1,0)),"",VLOOKUP($A663,Households!$A$4:$AB$246,L$1,0))</f>
        <v>0</v>
      </c>
      <c r="M663" s="1303">
        <f>IF(ISERROR(VLOOKUP($A663,Households!$A$4:$AB$246,M$1,0)),"",VLOOKUP($A663,Households!$A$4:$AB$246,M$1,0))</f>
        <v>0</v>
      </c>
      <c r="N663" s="1303">
        <f>IF(ISERROR(VLOOKUP($A663,Households!$A$4:$AB$246,N$1,0)),"",VLOOKUP($A663,Households!$A$4:$AB$246,N$1,0))</f>
        <v>0</v>
      </c>
      <c r="O663" s="1303">
        <f>IF(ISERROR(VLOOKUP($A663,Households!$A$4:$AB$246,O$1,0)),"",VLOOKUP($A663,Households!$A$4:$AB$246,O$1,0))</f>
        <v>0</v>
      </c>
      <c r="P663" s="1303">
        <f>IF(ISERROR(VLOOKUP($A663,Households!$A$4:$AB$246,P$1,0)),"",VLOOKUP($A663,Households!$A$4:$AB$246,P$1,0))</f>
        <v>0</v>
      </c>
      <c r="Q663" s="1303">
        <f>IF(ISERROR(VLOOKUP($A663,Households!$A$4:$AB$246,Q$1,0)),"",VLOOKUP($A663,Households!$A$4:$AB$246,Q$1,0))</f>
        <v>0</v>
      </c>
    </row>
    <row r="664" spans="1:17">
      <c r="A664" s="2" t="s">
        <v>747</v>
      </c>
      <c r="B664" s="1290" t="s">
        <v>1080</v>
      </c>
      <c r="C664" s="1422" t="str">
        <f>IF(ISERROR(VLOOKUP($A664,Households!$A$4:$AA$246,C$1,0)),"",VLOOKUP($A664,Households!$A$4:$AA$246,C$1,0))</f>
        <v>%</v>
      </c>
      <c r="D664" s="1303" t="str">
        <f>IF(ISERROR(VLOOKUP($A664,Households!$A$4:$AB$246,D$1,0)),"",VLOOKUP($A664,Households!$A$4:$AB$246,D$1,0))</f>
        <v/>
      </c>
      <c r="E664" s="1303">
        <f>IF(ISERROR(VLOOKUP($A664,Households!$A$4:$AB$246,E$1,0)),"",VLOOKUP($A664,Households!$A$4:$AB$246,E$1,0))</f>
        <v>0</v>
      </c>
      <c r="F664" s="1303">
        <f>IF(ISERROR(VLOOKUP($A664,Households!$A$4:$AB$246,F$1,0)),"",VLOOKUP($A664,Households!$A$4:$AB$246,F$1,0))</f>
        <v>0</v>
      </c>
      <c r="G664" s="1303">
        <f>IF(ISERROR(VLOOKUP($A664,Households!$A$4:$AB$246,G$1,0)),"",VLOOKUP($A664,Households!$A$4:$AB$246,G$1,0))</f>
        <v>0</v>
      </c>
      <c r="H664" s="1303">
        <f>IF(ISERROR(VLOOKUP($A664,Households!$A$4:$AB$246,H$1,0)),"",VLOOKUP($A664,Households!$A$4:$AB$246,H$1,0))</f>
        <v>0</v>
      </c>
      <c r="I664" s="1303">
        <f>IF(ISERROR(VLOOKUP($A664,Households!$A$4:$AB$246,I$1,0)),"",VLOOKUP($A664,Households!$A$4:$AB$246,I$1,0))</f>
        <v>0</v>
      </c>
      <c r="J664" s="1303">
        <f>IF(ISERROR(VLOOKUP($A664,Households!$A$4:$AB$246,J$1,0)),"",VLOOKUP($A664,Households!$A$4:$AB$246,J$1,0))</f>
        <v>0</v>
      </c>
      <c r="K664" s="1303">
        <f>IF(ISERROR(VLOOKUP($A664,Households!$A$4:$AB$246,K$1,0)),"",VLOOKUP($A664,Households!$A$4:$AB$246,K$1,0))</f>
        <v>0</v>
      </c>
      <c r="L664" s="1303">
        <f>IF(ISERROR(VLOOKUP($A664,Households!$A$4:$AB$246,L$1,0)),"",VLOOKUP($A664,Households!$A$4:$AB$246,L$1,0))</f>
        <v>0</v>
      </c>
      <c r="M664" s="1303">
        <f>IF(ISERROR(VLOOKUP($A664,Households!$A$4:$AB$246,M$1,0)),"",VLOOKUP($A664,Households!$A$4:$AB$246,M$1,0))</f>
        <v>0</v>
      </c>
      <c r="N664" s="1303">
        <f>IF(ISERROR(VLOOKUP($A664,Households!$A$4:$AB$246,N$1,0)),"",VLOOKUP($A664,Households!$A$4:$AB$246,N$1,0))</f>
        <v>0</v>
      </c>
      <c r="O664" s="1303">
        <f>IF(ISERROR(VLOOKUP($A664,Households!$A$4:$AB$246,O$1,0)),"",VLOOKUP($A664,Households!$A$4:$AB$246,O$1,0))</f>
        <v>0</v>
      </c>
      <c r="P664" s="1303">
        <f>IF(ISERROR(VLOOKUP($A664,Households!$A$4:$AB$246,P$1,0)),"",VLOOKUP($A664,Households!$A$4:$AB$246,P$1,0))</f>
        <v>0</v>
      </c>
      <c r="Q664" s="1303">
        <f>IF(ISERROR(VLOOKUP($A664,Households!$A$4:$AB$246,Q$1,0)),"",VLOOKUP($A664,Households!$A$4:$AB$246,Q$1,0))</f>
        <v>0</v>
      </c>
    </row>
    <row r="665" spans="1:17">
      <c r="A665" s="30" t="s">
        <v>659</v>
      </c>
      <c r="B665" s="1290" t="s">
        <v>1080</v>
      </c>
      <c r="C665" s="1422" t="str">
        <f>IF(ISERROR(VLOOKUP($A665,Households!$A$4:$AA$246,C$1,0)),"",VLOOKUP($A665,Households!$A$4:$AA$246,C$1,0))</f>
        <v>%</v>
      </c>
      <c r="D665" s="1303" t="str">
        <f>IF(ISERROR(VLOOKUP($A665,Households!$A$4:$AB$246,D$1,0)),"",VLOOKUP($A665,Households!$A$4:$AB$246,D$1,0))</f>
        <v/>
      </c>
      <c r="E665" s="1303">
        <f>IF(ISERROR(VLOOKUP($A665,Households!$A$4:$AB$246,E$1,0)),"",VLOOKUP($A665,Households!$A$4:$AB$246,E$1,0))</f>
        <v>0</v>
      </c>
      <c r="F665" s="1303">
        <f>IF(ISERROR(VLOOKUP($A665,Households!$A$4:$AB$246,F$1,0)),"",VLOOKUP($A665,Households!$A$4:$AB$246,F$1,0))</f>
        <v>0</v>
      </c>
      <c r="G665" s="1303">
        <f>IF(ISERROR(VLOOKUP($A665,Households!$A$4:$AB$246,G$1,0)),"",VLOOKUP($A665,Households!$A$4:$AB$246,G$1,0))</f>
        <v>0</v>
      </c>
      <c r="H665" s="1303">
        <f>IF(ISERROR(VLOOKUP($A665,Households!$A$4:$AB$246,H$1,0)),"",VLOOKUP($A665,Households!$A$4:$AB$246,H$1,0))</f>
        <v>0</v>
      </c>
      <c r="I665" s="1303">
        <f>IF(ISERROR(VLOOKUP($A665,Households!$A$4:$AB$246,I$1,0)),"",VLOOKUP($A665,Households!$A$4:$AB$246,I$1,0))</f>
        <v>0</v>
      </c>
      <c r="J665" s="1303">
        <f>IF(ISERROR(VLOOKUP($A665,Households!$A$4:$AB$246,J$1,0)),"",VLOOKUP($A665,Households!$A$4:$AB$246,J$1,0))</f>
        <v>0</v>
      </c>
      <c r="K665" s="1303">
        <f>IF(ISERROR(VLOOKUP($A665,Households!$A$4:$AB$246,K$1,0)),"",VLOOKUP($A665,Households!$A$4:$AB$246,K$1,0))</f>
        <v>0</v>
      </c>
      <c r="L665" s="1303">
        <f>IF(ISERROR(VLOOKUP($A665,Households!$A$4:$AB$246,L$1,0)),"",VLOOKUP($A665,Households!$A$4:$AB$246,L$1,0))</f>
        <v>0</v>
      </c>
      <c r="M665" s="1303">
        <f>IF(ISERROR(VLOOKUP($A665,Households!$A$4:$AB$246,M$1,0)),"",VLOOKUP($A665,Households!$A$4:$AB$246,M$1,0))</f>
        <v>0</v>
      </c>
      <c r="N665" s="1303">
        <f>IF(ISERROR(VLOOKUP($A665,Households!$A$4:$AB$246,N$1,0)),"",VLOOKUP($A665,Households!$A$4:$AB$246,N$1,0))</f>
        <v>0</v>
      </c>
      <c r="O665" s="1303">
        <f>IF(ISERROR(VLOOKUP($A665,Households!$A$4:$AB$246,O$1,0)),"",VLOOKUP($A665,Households!$A$4:$AB$246,O$1,0))</f>
        <v>0</v>
      </c>
      <c r="P665" s="1303">
        <f>IF(ISERROR(VLOOKUP($A665,Households!$A$4:$AB$246,P$1,0)),"",VLOOKUP($A665,Households!$A$4:$AB$246,P$1,0))</f>
        <v>0</v>
      </c>
      <c r="Q665" s="1303">
        <f>IF(ISERROR(VLOOKUP($A665,Households!$A$4:$AB$246,Q$1,0)),"",VLOOKUP($A665,Households!$A$4:$AB$246,Q$1,0))</f>
        <v>0</v>
      </c>
    </row>
    <row r="666" spans="1:17">
      <c r="A666" s="2" t="s">
        <v>746</v>
      </c>
      <c r="B666" s="1290" t="s">
        <v>1080</v>
      </c>
      <c r="C666" s="1422" t="str">
        <f>IF(ISERROR(VLOOKUP($A666,Households!$A$4:$AA$246,C$1,0)),"",VLOOKUP($A666,Households!$A$4:$AA$246,C$1,0))</f>
        <v>%</v>
      </c>
      <c r="D666" s="1303" t="str">
        <f>IF(ISERROR(VLOOKUP($A666,Households!$A$4:$AB$246,D$1,0)),"",VLOOKUP($A666,Households!$A$4:$AB$246,D$1,0))</f>
        <v/>
      </c>
      <c r="E666" s="1303">
        <f>IF(ISERROR(VLOOKUP($A666,Households!$A$4:$AB$246,E$1,0)),"",VLOOKUP($A666,Households!$A$4:$AB$246,E$1,0))</f>
        <v>0</v>
      </c>
      <c r="F666" s="1303">
        <f>IF(ISERROR(VLOOKUP($A666,Households!$A$4:$AB$246,F$1,0)),"",VLOOKUP($A666,Households!$A$4:$AB$246,F$1,0))</f>
        <v>0</v>
      </c>
      <c r="G666" s="1303">
        <f>IF(ISERROR(VLOOKUP($A666,Households!$A$4:$AB$246,G$1,0)),"",VLOOKUP($A666,Households!$A$4:$AB$246,G$1,0))</f>
        <v>0</v>
      </c>
      <c r="H666" s="1303">
        <f>IF(ISERROR(VLOOKUP($A666,Households!$A$4:$AB$246,H$1,0)),"",VLOOKUP($A666,Households!$A$4:$AB$246,H$1,0))</f>
        <v>0</v>
      </c>
      <c r="I666" s="1303">
        <f>IF(ISERROR(VLOOKUP($A666,Households!$A$4:$AB$246,I$1,0)),"",VLOOKUP($A666,Households!$A$4:$AB$246,I$1,0))</f>
        <v>0</v>
      </c>
      <c r="J666" s="1303">
        <f>IF(ISERROR(VLOOKUP($A666,Households!$A$4:$AB$246,J$1,0)),"",VLOOKUP($A666,Households!$A$4:$AB$246,J$1,0))</f>
        <v>0</v>
      </c>
      <c r="K666" s="1303">
        <f>IF(ISERROR(VLOOKUP($A666,Households!$A$4:$AB$246,K$1,0)),"",VLOOKUP($A666,Households!$A$4:$AB$246,K$1,0))</f>
        <v>0</v>
      </c>
      <c r="L666" s="1303">
        <f>IF(ISERROR(VLOOKUP($A666,Households!$A$4:$AB$246,L$1,0)),"",VLOOKUP($A666,Households!$A$4:$AB$246,L$1,0))</f>
        <v>0</v>
      </c>
      <c r="M666" s="1303">
        <f>IF(ISERROR(VLOOKUP($A666,Households!$A$4:$AB$246,M$1,0)),"",VLOOKUP($A666,Households!$A$4:$AB$246,M$1,0))</f>
        <v>0</v>
      </c>
      <c r="N666" s="1303">
        <f>IF(ISERROR(VLOOKUP($A666,Households!$A$4:$AB$246,N$1,0)),"",VLOOKUP($A666,Households!$A$4:$AB$246,N$1,0))</f>
        <v>0</v>
      </c>
      <c r="O666" s="1303">
        <f>IF(ISERROR(VLOOKUP($A666,Households!$A$4:$AB$246,O$1,0)),"",VLOOKUP($A666,Households!$A$4:$AB$246,O$1,0))</f>
        <v>0</v>
      </c>
      <c r="P666" s="1303">
        <f>IF(ISERROR(VLOOKUP($A666,Households!$A$4:$AB$246,P$1,0)),"",VLOOKUP($A666,Households!$A$4:$AB$246,P$1,0))</f>
        <v>0</v>
      </c>
      <c r="Q666" s="1303">
        <f>IF(ISERROR(VLOOKUP($A666,Households!$A$4:$AB$246,Q$1,0)),"",VLOOKUP($A666,Households!$A$4:$AB$246,Q$1,0))</f>
        <v>0</v>
      </c>
    </row>
    <row r="667" spans="1:17">
      <c r="A667" s="4" t="s">
        <v>410</v>
      </c>
      <c r="B667" s="1290" t="s">
        <v>1080</v>
      </c>
      <c r="C667" s="1422">
        <f>IF(ISERROR(VLOOKUP($A667,Households!$A$4:$AA$246,C$1,0)),"",VLOOKUP($A667,Households!$A$4:$AA$246,C$1,0))</f>
        <v>1</v>
      </c>
      <c r="D667" s="1303" t="str">
        <f>IF(ISERROR(VLOOKUP($A667,Households!$A$4:$AB$246,D$1,0)),"",VLOOKUP($A667,Households!$A$4:$AB$246,D$1,0))</f>
        <v/>
      </c>
      <c r="E667" s="1303">
        <f>IF(ISERROR(VLOOKUP($A667,Households!$A$4:$AB$246,E$1,0)),"",VLOOKUP($A667,Households!$A$4:$AB$246,E$1,0))</f>
        <v>0</v>
      </c>
      <c r="F667" s="1303">
        <f>IF(ISERROR(VLOOKUP($A667,Households!$A$4:$AB$246,F$1,0)),"",VLOOKUP($A667,Households!$A$4:$AB$246,F$1,0))</f>
        <v>0</v>
      </c>
      <c r="G667" s="1303">
        <f>IF(ISERROR(VLOOKUP($A667,Households!$A$4:$AB$246,G$1,0)),"",VLOOKUP($A667,Households!$A$4:$AB$246,G$1,0))</f>
        <v>0</v>
      </c>
      <c r="H667" s="1303">
        <f>IF(ISERROR(VLOOKUP($A667,Households!$A$4:$AB$246,H$1,0)),"",VLOOKUP($A667,Households!$A$4:$AB$246,H$1,0))</f>
        <v>0</v>
      </c>
      <c r="I667" s="1303">
        <f>IF(ISERROR(VLOOKUP($A667,Households!$A$4:$AB$246,I$1,0)),"",VLOOKUP($A667,Households!$A$4:$AB$246,I$1,0))</f>
        <v>0</v>
      </c>
      <c r="J667" s="1303">
        <f>IF(ISERROR(VLOOKUP($A667,Households!$A$4:$AB$246,J$1,0)),"",VLOOKUP($A667,Households!$A$4:$AB$246,J$1,0))</f>
        <v>0</v>
      </c>
      <c r="K667" s="1303">
        <f>IF(ISERROR(VLOOKUP($A667,Households!$A$4:$AB$246,K$1,0)),"",VLOOKUP($A667,Households!$A$4:$AB$246,K$1,0))</f>
        <v>0</v>
      </c>
      <c r="L667" s="1303">
        <f>IF(ISERROR(VLOOKUP($A667,Households!$A$4:$AB$246,L$1,0)),"",VLOOKUP($A667,Households!$A$4:$AB$246,L$1,0))</f>
        <v>0</v>
      </c>
      <c r="M667" s="1303">
        <f>IF(ISERROR(VLOOKUP($A667,Households!$A$4:$AB$246,M$1,0)),"",VLOOKUP($A667,Households!$A$4:$AB$246,M$1,0))</f>
        <v>0</v>
      </c>
      <c r="N667" s="1303">
        <f>IF(ISERROR(VLOOKUP($A667,Households!$A$4:$AB$246,N$1,0)),"",VLOOKUP($A667,Households!$A$4:$AB$246,N$1,0))</f>
        <v>0</v>
      </c>
      <c r="O667" s="1303">
        <f>IF(ISERROR(VLOOKUP($A667,Households!$A$4:$AB$246,O$1,0)),"",VLOOKUP($A667,Households!$A$4:$AB$246,O$1,0))</f>
        <v>0</v>
      </c>
      <c r="P667" s="1303">
        <f>IF(ISERROR(VLOOKUP($A667,Households!$A$4:$AB$246,P$1,0)),"",VLOOKUP($A667,Households!$A$4:$AB$246,P$1,0))</f>
        <v>0</v>
      </c>
      <c r="Q667" s="1303">
        <f>IF(ISERROR(VLOOKUP($A667,Households!$A$4:$AB$246,Q$1,0)),"",VLOOKUP($A667,Households!$A$4:$AB$246,Q$1,0))</f>
        <v>0</v>
      </c>
    </row>
    <row r="668" spans="1:17">
      <c r="A668" s="37" t="s">
        <v>570</v>
      </c>
      <c r="B668" s="1290" t="s">
        <v>1080</v>
      </c>
      <c r="C668" s="1422" t="str">
        <f>IF(ISERROR(VLOOKUP($A668,Households!$A$4:$AA$246,C$1,0)),"",VLOOKUP($A668,Households!$A$4:$AA$246,C$1,0))</f>
        <v>%</v>
      </c>
      <c r="D668" s="1303" t="str">
        <f>IF(ISERROR(VLOOKUP($A668,Households!$A$4:$AB$246,D$1,0)),"",VLOOKUP($A668,Households!$A$4:$AB$246,D$1,0))</f>
        <v/>
      </c>
      <c r="E668" s="1303">
        <f>IF(ISERROR(VLOOKUP($A668,Households!$A$4:$AB$246,E$1,0)),"",VLOOKUP($A668,Households!$A$4:$AB$246,E$1,0))</f>
        <v>0</v>
      </c>
      <c r="F668" s="1303">
        <f>IF(ISERROR(VLOOKUP($A668,Households!$A$4:$AB$246,F$1,0)),"",VLOOKUP($A668,Households!$A$4:$AB$246,F$1,0))</f>
        <v>0</v>
      </c>
      <c r="G668" s="1303">
        <f>IF(ISERROR(VLOOKUP($A668,Households!$A$4:$AB$246,G$1,0)),"",VLOOKUP($A668,Households!$A$4:$AB$246,G$1,0))</f>
        <v>0</v>
      </c>
      <c r="H668" s="1303">
        <f>IF(ISERROR(VLOOKUP($A668,Households!$A$4:$AB$246,H$1,0)),"",VLOOKUP($A668,Households!$A$4:$AB$246,H$1,0))</f>
        <v>0</v>
      </c>
      <c r="I668" s="1303">
        <f>IF(ISERROR(VLOOKUP($A668,Households!$A$4:$AB$246,I$1,0)),"",VLOOKUP($A668,Households!$A$4:$AB$246,I$1,0))</f>
        <v>0</v>
      </c>
      <c r="J668" s="1303">
        <f>IF(ISERROR(VLOOKUP($A668,Households!$A$4:$AB$246,J$1,0)),"",VLOOKUP($A668,Households!$A$4:$AB$246,J$1,0))</f>
        <v>0</v>
      </c>
      <c r="K668" s="1303">
        <f>IF(ISERROR(VLOOKUP($A668,Households!$A$4:$AB$246,K$1,0)),"",VLOOKUP($A668,Households!$A$4:$AB$246,K$1,0))</f>
        <v>0</v>
      </c>
      <c r="L668" s="1303">
        <f>IF(ISERROR(VLOOKUP($A668,Households!$A$4:$AB$246,L$1,0)),"",VLOOKUP($A668,Households!$A$4:$AB$246,L$1,0))</f>
        <v>0</v>
      </c>
      <c r="M668" s="1303">
        <f>IF(ISERROR(VLOOKUP($A668,Households!$A$4:$AB$246,M$1,0)),"",VLOOKUP($A668,Households!$A$4:$AB$246,M$1,0))</f>
        <v>0</v>
      </c>
      <c r="N668" s="1303">
        <f>IF(ISERROR(VLOOKUP($A668,Households!$A$4:$AB$246,N$1,0)),"",VLOOKUP($A668,Households!$A$4:$AB$246,N$1,0))</f>
        <v>0</v>
      </c>
      <c r="O668" s="1303">
        <f>IF(ISERROR(VLOOKUP($A668,Households!$A$4:$AB$246,O$1,0)),"",VLOOKUP($A668,Households!$A$4:$AB$246,O$1,0))</f>
        <v>0</v>
      </c>
      <c r="P668" s="1303">
        <f>IF(ISERROR(VLOOKUP($A668,Households!$A$4:$AB$246,P$1,0)),"",VLOOKUP($A668,Households!$A$4:$AB$246,P$1,0))</f>
        <v>0</v>
      </c>
      <c r="Q668" s="1303">
        <f>IF(ISERROR(VLOOKUP($A668,Households!$A$4:$AB$246,Q$1,0)),"",VLOOKUP($A668,Households!$A$4:$AB$246,Q$1,0))</f>
        <v>0</v>
      </c>
    </row>
    <row r="669" spans="1:17">
      <c r="A669" s="37" t="s">
        <v>571</v>
      </c>
      <c r="B669" s="1290" t="s">
        <v>1080</v>
      </c>
      <c r="C669" s="1422" t="str">
        <f>IF(ISERROR(VLOOKUP($A669,Households!$A$4:$AA$246,C$1,0)),"",VLOOKUP($A669,Households!$A$4:$AA$246,C$1,0))</f>
        <v>%</v>
      </c>
      <c r="D669" s="1303" t="str">
        <f>IF(ISERROR(VLOOKUP($A669,Households!$A$4:$AB$246,D$1,0)),"",VLOOKUP($A669,Households!$A$4:$AB$246,D$1,0))</f>
        <v/>
      </c>
      <c r="E669" s="1303">
        <f>IF(ISERROR(VLOOKUP($A669,Households!$A$4:$AB$246,E$1,0)),"",VLOOKUP($A669,Households!$A$4:$AB$246,E$1,0))</f>
        <v>0</v>
      </c>
      <c r="F669" s="1303">
        <f>IF(ISERROR(VLOOKUP($A669,Households!$A$4:$AB$246,F$1,0)),"",VLOOKUP($A669,Households!$A$4:$AB$246,F$1,0))</f>
        <v>0</v>
      </c>
      <c r="G669" s="1303">
        <f>IF(ISERROR(VLOOKUP($A669,Households!$A$4:$AB$246,G$1,0)),"",VLOOKUP($A669,Households!$A$4:$AB$246,G$1,0))</f>
        <v>0</v>
      </c>
      <c r="H669" s="1303">
        <f>IF(ISERROR(VLOOKUP($A669,Households!$A$4:$AB$246,H$1,0)),"",VLOOKUP($A669,Households!$A$4:$AB$246,H$1,0))</f>
        <v>0</v>
      </c>
      <c r="I669" s="1303">
        <f>IF(ISERROR(VLOOKUP($A669,Households!$A$4:$AB$246,I$1,0)),"",VLOOKUP($A669,Households!$A$4:$AB$246,I$1,0))</f>
        <v>0</v>
      </c>
      <c r="J669" s="1303">
        <f>IF(ISERROR(VLOOKUP($A669,Households!$A$4:$AB$246,J$1,0)),"",VLOOKUP($A669,Households!$A$4:$AB$246,J$1,0))</f>
        <v>0</v>
      </c>
      <c r="K669" s="1303">
        <f>IF(ISERROR(VLOOKUP($A669,Households!$A$4:$AB$246,K$1,0)),"",VLOOKUP($A669,Households!$A$4:$AB$246,K$1,0))</f>
        <v>0</v>
      </c>
      <c r="L669" s="1303">
        <f>IF(ISERROR(VLOOKUP($A669,Households!$A$4:$AB$246,L$1,0)),"",VLOOKUP($A669,Households!$A$4:$AB$246,L$1,0))</f>
        <v>0</v>
      </c>
      <c r="M669" s="1303">
        <f>IF(ISERROR(VLOOKUP($A669,Households!$A$4:$AB$246,M$1,0)),"",VLOOKUP($A669,Households!$A$4:$AB$246,M$1,0))</f>
        <v>0</v>
      </c>
      <c r="N669" s="1303">
        <f>IF(ISERROR(VLOOKUP($A669,Households!$A$4:$AB$246,N$1,0)),"",VLOOKUP($A669,Households!$A$4:$AB$246,N$1,0))</f>
        <v>0</v>
      </c>
      <c r="O669" s="1303">
        <f>IF(ISERROR(VLOOKUP($A669,Households!$A$4:$AB$246,O$1,0)),"",VLOOKUP($A669,Households!$A$4:$AB$246,O$1,0))</f>
        <v>0</v>
      </c>
      <c r="P669" s="1303">
        <f>IF(ISERROR(VLOOKUP($A669,Households!$A$4:$AB$246,P$1,0)),"",VLOOKUP($A669,Households!$A$4:$AB$246,P$1,0))</f>
        <v>0</v>
      </c>
      <c r="Q669" s="1303">
        <f>IF(ISERROR(VLOOKUP($A669,Households!$A$4:$AB$246,Q$1,0)),"",VLOOKUP($A669,Households!$A$4:$AB$246,Q$1,0))</f>
        <v>0</v>
      </c>
    </row>
    <row r="670" spans="1:17">
      <c r="A670" s="30" t="s">
        <v>378</v>
      </c>
      <c r="B670" s="1290" t="s">
        <v>1080</v>
      </c>
      <c r="C670" s="1422" t="str">
        <f>IF(ISERROR(VLOOKUP($A670,Households!$A$4:$AA$246,C$1,0)),"",VLOOKUP($A670,Households!$A$4:$AA$246,C$1,0))</f>
        <v>k</v>
      </c>
      <c r="D670" s="1303" t="str">
        <f>IF(ISERROR(VLOOKUP($A670,Households!$A$4:$AB$246,D$1,0)),"",VLOOKUP($A670,Households!$A$4:$AB$246,D$1,0))</f>
        <v/>
      </c>
      <c r="E670" s="1303">
        <f>IF(ISERROR(VLOOKUP($A670,Households!$A$4:$AB$246,E$1,0)),"",VLOOKUP($A670,Households!$A$4:$AB$246,E$1,0))</f>
        <v>0</v>
      </c>
      <c r="F670" s="1303">
        <f>IF(ISERROR(VLOOKUP($A670,Households!$A$4:$AB$246,F$1,0)),"",VLOOKUP($A670,Households!$A$4:$AB$246,F$1,0))</f>
        <v>0</v>
      </c>
      <c r="G670" s="1303">
        <f>IF(ISERROR(VLOOKUP($A670,Households!$A$4:$AB$246,G$1,0)),"",VLOOKUP($A670,Households!$A$4:$AB$246,G$1,0))</f>
        <v>0</v>
      </c>
      <c r="H670" s="1303">
        <f>IF(ISERROR(VLOOKUP($A670,Households!$A$4:$AB$246,H$1,0)),"",VLOOKUP($A670,Households!$A$4:$AB$246,H$1,0))</f>
        <v>0</v>
      </c>
      <c r="I670" s="1303">
        <f>IF(ISERROR(VLOOKUP($A670,Households!$A$4:$AB$246,I$1,0)),"",VLOOKUP($A670,Households!$A$4:$AB$246,I$1,0))</f>
        <v>0</v>
      </c>
      <c r="J670" s="1303">
        <f>IF(ISERROR(VLOOKUP($A670,Households!$A$4:$AB$246,J$1,0)),"",VLOOKUP($A670,Households!$A$4:$AB$246,J$1,0))</f>
        <v>0</v>
      </c>
      <c r="K670" s="1303">
        <f>IF(ISERROR(VLOOKUP($A670,Households!$A$4:$AB$246,K$1,0)),"",VLOOKUP($A670,Households!$A$4:$AB$246,K$1,0))</f>
        <v>0</v>
      </c>
      <c r="L670" s="1303">
        <f>IF(ISERROR(VLOOKUP($A670,Households!$A$4:$AB$246,L$1,0)),"",VLOOKUP($A670,Households!$A$4:$AB$246,L$1,0))</f>
        <v>0</v>
      </c>
      <c r="M670" s="1303">
        <f>IF(ISERROR(VLOOKUP($A670,Households!$A$4:$AB$246,M$1,0)),"",VLOOKUP($A670,Households!$A$4:$AB$246,M$1,0))</f>
        <v>0</v>
      </c>
      <c r="N670" s="1303">
        <f>IF(ISERROR(VLOOKUP($A670,Households!$A$4:$AB$246,N$1,0)),"",VLOOKUP($A670,Households!$A$4:$AB$246,N$1,0))</f>
        <v>0</v>
      </c>
      <c r="O670" s="1303">
        <f>IF(ISERROR(VLOOKUP($A670,Households!$A$4:$AB$246,O$1,0)),"",VLOOKUP($A670,Households!$A$4:$AB$246,O$1,0))</f>
        <v>0</v>
      </c>
      <c r="P670" s="1303">
        <f>IF(ISERROR(VLOOKUP($A670,Households!$A$4:$AB$246,P$1,0)),"",VLOOKUP($A670,Households!$A$4:$AB$246,P$1,0))</f>
        <v>0</v>
      </c>
      <c r="Q670" s="1303">
        <f>IF(ISERROR(VLOOKUP($A670,Households!$A$4:$AB$246,Q$1,0)),"",VLOOKUP($A670,Households!$A$4:$AB$246,Q$1,0))</f>
        <v>0</v>
      </c>
    </row>
    <row r="671" spans="1:17">
      <c r="A671" s="30" t="s">
        <v>379</v>
      </c>
      <c r="B671" s="1290" t="s">
        <v>1080</v>
      </c>
      <c r="C671" s="1422" t="str">
        <f>IF(ISERROR(VLOOKUP($A671,Households!$A$4:$AA$246,C$1,0)),"",VLOOKUP($A671,Households!$A$4:$AA$246,C$1,0))</f>
        <v>k</v>
      </c>
      <c r="D671" s="1303" t="str">
        <f>IF(ISERROR(VLOOKUP($A671,Households!$A$4:$AB$246,D$1,0)),"",VLOOKUP($A671,Households!$A$4:$AB$246,D$1,0))</f>
        <v/>
      </c>
      <c r="E671" s="1303">
        <f>IF(ISERROR(VLOOKUP($A671,Households!$A$4:$AB$246,E$1,0)),"",VLOOKUP($A671,Households!$A$4:$AB$246,E$1,0))</f>
        <v>0</v>
      </c>
      <c r="F671" s="1303">
        <f>IF(ISERROR(VLOOKUP($A671,Households!$A$4:$AB$246,F$1,0)),"",VLOOKUP($A671,Households!$A$4:$AB$246,F$1,0))</f>
        <v>0</v>
      </c>
      <c r="G671" s="1303">
        <f>IF(ISERROR(VLOOKUP($A671,Households!$A$4:$AB$246,G$1,0)),"",VLOOKUP($A671,Households!$A$4:$AB$246,G$1,0))</f>
        <v>0</v>
      </c>
      <c r="H671" s="1303">
        <f>IF(ISERROR(VLOOKUP($A671,Households!$A$4:$AB$246,H$1,0)),"",VLOOKUP($A671,Households!$A$4:$AB$246,H$1,0))</f>
        <v>0</v>
      </c>
      <c r="I671" s="1303">
        <f>IF(ISERROR(VLOOKUP($A671,Households!$A$4:$AB$246,I$1,0)),"",VLOOKUP($A671,Households!$A$4:$AB$246,I$1,0))</f>
        <v>0</v>
      </c>
      <c r="J671" s="1303">
        <f>IF(ISERROR(VLOOKUP($A671,Households!$A$4:$AB$246,J$1,0)),"",VLOOKUP($A671,Households!$A$4:$AB$246,J$1,0))</f>
        <v>0</v>
      </c>
      <c r="K671" s="1303">
        <f>IF(ISERROR(VLOOKUP($A671,Households!$A$4:$AB$246,K$1,0)),"",VLOOKUP($A671,Households!$A$4:$AB$246,K$1,0))</f>
        <v>0</v>
      </c>
      <c r="L671" s="1303">
        <f>IF(ISERROR(VLOOKUP($A671,Households!$A$4:$AB$246,L$1,0)),"",VLOOKUP($A671,Households!$A$4:$AB$246,L$1,0))</f>
        <v>0</v>
      </c>
      <c r="M671" s="1303">
        <f>IF(ISERROR(VLOOKUP($A671,Households!$A$4:$AB$246,M$1,0)),"",VLOOKUP($A671,Households!$A$4:$AB$246,M$1,0))</f>
        <v>0</v>
      </c>
      <c r="N671" s="1303">
        <f>IF(ISERROR(VLOOKUP($A671,Households!$A$4:$AB$246,N$1,0)),"",VLOOKUP($A671,Households!$A$4:$AB$246,N$1,0))</f>
        <v>0</v>
      </c>
      <c r="O671" s="1303">
        <f>IF(ISERROR(VLOOKUP($A671,Households!$A$4:$AB$246,O$1,0)),"",VLOOKUP($A671,Households!$A$4:$AB$246,O$1,0))</f>
        <v>0</v>
      </c>
      <c r="P671" s="1303">
        <f>IF(ISERROR(VLOOKUP($A671,Households!$A$4:$AB$246,P$1,0)),"",VLOOKUP($A671,Households!$A$4:$AB$246,P$1,0))</f>
        <v>0</v>
      </c>
      <c r="Q671" s="1303">
        <f>IF(ISERROR(VLOOKUP($A671,Households!$A$4:$AB$246,Q$1,0)),"",VLOOKUP($A671,Households!$A$4:$AB$246,Q$1,0))</f>
        <v>0</v>
      </c>
    </row>
    <row r="672" spans="1:17">
      <c r="A672" s="981" t="s">
        <v>1033</v>
      </c>
      <c r="B672" s="1290" t="s">
        <v>1080</v>
      </c>
      <c r="C672" s="1422" t="str">
        <f>IF(ISERROR(VLOOKUP($A672,Households!$A$4:$AA$246,C$1,0)),"",VLOOKUP($A672,Households!$A$4:$AA$246,C$1,0))</f>
        <v xml:space="preserve"> m2/year</v>
      </c>
      <c r="D672" s="1303" t="str">
        <f>IF(ISERROR(VLOOKUP($A672,Households!$A$4:$AB$246,D$1,0)),"",VLOOKUP($A672,Households!$A$4:$AB$246,D$1,0))</f>
        <v/>
      </c>
      <c r="E672" s="1303">
        <f>IF(ISERROR(VLOOKUP($A672,Households!$A$4:$AB$246,E$1,0)),"",VLOOKUP($A672,Households!$A$4:$AB$246,E$1,0))</f>
        <v>0</v>
      </c>
      <c r="F672" s="1303">
        <f>IF(ISERROR(VLOOKUP($A672,Households!$A$4:$AB$246,F$1,0)),"",VLOOKUP($A672,Households!$A$4:$AB$246,F$1,0))</f>
        <v>0</v>
      </c>
      <c r="G672" s="1303">
        <f>IF(ISERROR(VLOOKUP($A672,Households!$A$4:$AB$246,G$1,0)),"",VLOOKUP($A672,Households!$A$4:$AB$246,G$1,0))</f>
        <v>0</v>
      </c>
      <c r="H672" s="1303">
        <f>IF(ISERROR(VLOOKUP($A672,Households!$A$4:$AB$246,H$1,0)),"",VLOOKUP($A672,Households!$A$4:$AB$246,H$1,0))</f>
        <v>0</v>
      </c>
      <c r="I672" s="1303">
        <f>IF(ISERROR(VLOOKUP($A672,Households!$A$4:$AB$246,I$1,0)),"",VLOOKUP($A672,Households!$A$4:$AB$246,I$1,0))</f>
        <v>0</v>
      </c>
      <c r="J672" s="1303">
        <f>IF(ISERROR(VLOOKUP($A672,Households!$A$4:$AB$246,J$1,0)),"",VLOOKUP($A672,Households!$A$4:$AB$246,J$1,0))</f>
        <v>0</v>
      </c>
      <c r="K672" s="1303">
        <f>IF(ISERROR(VLOOKUP($A672,Households!$A$4:$AB$246,K$1,0)),"",VLOOKUP($A672,Households!$A$4:$AB$246,K$1,0))</f>
        <v>0</v>
      </c>
      <c r="L672" s="1303">
        <f>IF(ISERROR(VLOOKUP($A672,Households!$A$4:$AB$246,L$1,0)),"",VLOOKUP($A672,Households!$A$4:$AB$246,L$1,0))</f>
        <v>0</v>
      </c>
      <c r="M672" s="1303">
        <f>IF(ISERROR(VLOOKUP($A672,Households!$A$4:$AB$246,M$1,0)),"",VLOOKUP($A672,Households!$A$4:$AB$246,M$1,0))</f>
        <v>0</v>
      </c>
      <c r="N672" s="1303">
        <f>IF(ISERROR(VLOOKUP($A672,Households!$A$4:$AB$246,N$1,0)),"",VLOOKUP($A672,Households!$A$4:$AB$246,N$1,0))</f>
        <v>0</v>
      </c>
      <c r="O672" s="1303">
        <f>IF(ISERROR(VLOOKUP($A672,Households!$A$4:$AB$246,O$1,0)),"",VLOOKUP($A672,Households!$A$4:$AB$246,O$1,0))</f>
        <v>0</v>
      </c>
      <c r="P672" s="1303">
        <f>IF(ISERROR(VLOOKUP($A672,Households!$A$4:$AB$246,P$1,0)),"",VLOOKUP($A672,Households!$A$4:$AB$246,P$1,0))</f>
        <v>0</v>
      </c>
      <c r="Q672" s="1303">
        <f>IF(ISERROR(VLOOKUP($A672,Households!$A$4:$AB$246,Q$1,0)),"",VLOOKUP($A672,Households!$A$4:$AB$246,Q$1,0))</f>
        <v>0</v>
      </c>
    </row>
    <row r="673" spans="1:17">
      <c r="A673" s="495" t="s">
        <v>1032</v>
      </c>
      <c r="B673" s="1290" t="s">
        <v>1080</v>
      </c>
      <c r="C673" s="1422" t="str">
        <f>IF(ISERROR(VLOOKUP($A673,Households!$A$4:$AA$246,C$1,0)),"",VLOOKUP($A673,Households!$A$4:$AA$246,C$1,0))</f>
        <v>1000 m2</v>
      </c>
      <c r="D673" s="1303" t="str">
        <f>IF(ISERROR(VLOOKUP($A673,Households!$A$4:$AB$246,D$1,0)),"",VLOOKUP($A673,Households!$A$4:$AB$246,D$1,0))</f>
        <v/>
      </c>
      <c r="E673" s="1303">
        <f>IF(ISERROR(VLOOKUP($A673,Households!$A$4:$AB$246,E$1,0)),"",VLOOKUP($A673,Households!$A$4:$AB$246,E$1,0))</f>
        <v>0</v>
      </c>
      <c r="F673" s="1303">
        <f>IF(ISERROR(VLOOKUP($A673,Households!$A$4:$AB$246,F$1,0)),"",VLOOKUP($A673,Households!$A$4:$AB$246,F$1,0))</f>
        <v>0</v>
      </c>
      <c r="G673" s="1303">
        <f>IF(ISERROR(VLOOKUP($A673,Households!$A$4:$AB$246,G$1,0)),"",VLOOKUP($A673,Households!$A$4:$AB$246,G$1,0))</f>
        <v>0</v>
      </c>
      <c r="H673" s="1303">
        <f>IF(ISERROR(VLOOKUP($A673,Households!$A$4:$AB$246,H$1,0)),"",VLOOKUP($A673,Households!$A$4:$AB$246,H$1,0))</f>
        <v>0</v>
      </c>
      <c r="I673" s="1303">
        <f>IF(ISERROR(VLOOKUP($A673,Households!$A$4:$AB$246,I$1,0)),"",VLOOKUP($A673,Households!$A$4:$AB$246,I$1,0))</f>
        <v>0</v>
      </c>
      <c r="J673" s="1303">
        <f>IF(ISERROR(VLOOKUP($A673,Households!$A$4:$AB$246,J$1,0)),"",VLOOKUP($A673,Households!$A$4:$AB$246,J$1,0))</f>
        <v>0</v>
      </c>
      <c r="K673" s="1303">
        <f>IF(ISERROR(VLOOKUP($A673,Households!$A$4:$AB$246,K$1,0)),"",VLOOKUP($A673,Households!$A$4:$AB$246,K$1,0))</f>
        <v>0</v>
      </c>
      <c r="L673" s="1303">
        <f>IF(ISERROR(VLOOKUP($A673,Households!$A$4:$AB$246,L$1,0)),"",VLOOKUP($A673,Households!$A$4:$AB$246,L$1,0))</f>
        <v>0</v>
      </c>
      <c r="M673" s="1303">
        <f>IF(ISERROR(VLOOKUP($A673,Households!$A$4:$AB$246,M$1,0)),"",VLOOKUP($A673,Households!$A$4:$AB$246,M$1,0))</f>
        <v>0</v>
      </c>
      <c r="N673" s="1303">
        <f>IF(ISERROR(VLOOKUP($A673,Households!$A$4:$AB$246,N$1,0)),"",VLOOKUP($A673,Households!$A$4:$AB$246,N$1,0))</f>
        <v>0</v>
      </c>
      <c r="O673" s="1303">
        <f>IF(ISERROR(VLOOKUP($A673,Households!$A$4:$AB$246,O$1,0)),"",VLOOKUP($A673,Households!$A$4:$AB$246,O$1,0))</f>
        <v>0</v>
      </c>
      <c r="P673" s="1303">
        <f>IF(ISERROR(VLOOKUP($A673,Households!$A$4:$AB$246,P$1,0)),"",VLOOKUP($A673,Households!$A$4:$AB$246,P$1,0))</f>
        <v>0</v>
      </c>
      <c r="Q673" s="1303">
        <f>IF(ISERROR(VLOOKUP($A673,Households!$A$4:$AB$246,Q$1,0)),"",VLOOKUP($A673,Households!$A$4:$AB$246,Q$1,0))</f>
        <v>0</v>
      </c>
    </row>
    <row r="674" spans="1:17">
      <c r="A674" s="981" t="s">
        <v>1034</v>
      </c>
      <c r="B674" s="1290" t="s">
        <v>1080</v>
      </c>
      <c r="C674" s="1422" t="str">
        <f>IF(ISERROR(VLOOKUP($A674,Households!$A$4:$AA$246,C$1,0)),"",VLOOKUP($A674,Households!$A$4:$AA$246,C$1,0))</f>
        <v>%</v>
      </c>
      <c r="D674" s="1303" t="str">
        <f>IF(ISERROR(VLOOKUP($A674,Households!$A$4:$AB$246,D$1,0)),"",VLOOKUP($A674,Households!$A$4:$AB$246,D$1,0))</f>
        <v/>
      </c>
      <c r="E674" s="1303">
        <f>IF(ISERROR(VLOOKUP($A674,Households!$A$4:$AB$246,E$1,0)),"",VLOOKUP($A674,Households!$A$4:$AB$246,E$1,0))</f>
        <v>0</v>
      </c>
      <c r="F674" s="1303">
        <f>IF(ISERROR(VLOOKUP($A674,Households!$A$4:$AB$246,F$1,0)),"",VLOOKUP($A674,Households!$A$4:$AB$246,F$1,0))</f>
        <v>0</v>
      </c>
      <c r="G674" s="1303">
        <f>IF(ISERROR(VLOOKUP($A674,Households!$A$4:$AB$246,G$1,0)),"",VLOOKUP($A674,Households!$A$4:$AB$246,G$1,0))</f>
        <v>0</v>
      </c>
      <c r="H674" s="1303">
        <f>IF(ISERROR(VLOOKUP($A674,Households!$A$4:$AB$246,H$1,0)),"",VLOOKUP($A674,Households!$A$4:$AB$246,H$1,0))</f>
        <v>0</v>
      </c>
      <c r="I674" s="1303">
        <f>IF(ISERROR(VLOOKUP($A674,Households!$A$4:$AB$246,I$1,0)),"",VLOOKUP($A674,Households!$A$4:$AB$246,I$1,0))</f>
        <v>0</v>
      </c>
      <c r="J674" s="1303">
        <f>IF(ISERROR(VLOOKUP($A674,Households!$A$4:$AB$246,J$1,0)),"",VLOOKUP($A674,Households!$A$4:$AB$246,J$1,0))</f>
        <v>0</v>
      </c>
      <c r="K674" s="1303">
        <f>IF(ISERROR(VLOOKUP($A674,Households!$A$4:$AB$246,K$1,0)),"",VLOOKUP($A674,Households!$A$4:$AB$246,K$1,0))</f>
        <v>0</v>
      </c>
      <c r="L674" s="1303">
        <f>IF(ISERROR(VLOOKUP($A674,Households!$A$4:$AB$246,L$1,0)),"",VLOOKUP($A674,Households!$A$4:$AB$246,L$1,0))</f>
        <v>0</v>
      </c>
      <c r="M674" s="1303">
        <f>IF(ISERROR(VLOOKUP($A674,Households!$A$4:$AB$246,M$1,0)),"",VLOOKUP($A674,Households!$A$4:$AB$246,M$1,0))</f>
        <v>0</v>
      </c>
      <c r="N674" s="1303">
        <f>IF(ISERROR(VLOOKUP($A674,Households!$A$4:$AB$246,N$1,0)),"",VLOOKUP($A674,Households!$A$4:$AB$246,N$1,0))</f>
        <v>0</v>
      </c>
      <c r="O674" s="1303">
        <f>IF(ISERROR(VLOOKUP($A674,Households!$A$4:$AB$246,O$1,0)),"",VLOOKUP($A674,Households!$A$4:$AB$246,O$1,0))</f>
        <v>0</v>
      </c>
      <c r="P674" s="1303">
        <f>IF(ISERROR(VLOOKUP($A674,Households!$A$4:$AB$246,P$1,0)),"",VLOOKUP($A674,Households!$A$4:$AB$246,P$1,0))</f>
        <v>0</v>
      </c>
      <c r="Q674" s="1303">
        <f>IF(ISERROR(VLOOKUP($A674,Households!$A$4:$AB$246,Q$1,0)),"",VLOOKUP($A674,Households!$A$4:$AB$246,Q$1,0))</f>
        <v>0</v>
      </c>
    </row>
    <row r="675" spans="1:17">
      <c r="A675" s="2" t="s">
        <v>1494</v>
      </c>
      <c r="B675" s="1290" t="s">
        <v>1080</v>
      </c>
      <c r="C675" s="1422" t="str">
        <f>IF(ISERROR(VLOOKUP($A675,Households!$A$4:$AA$246,C$1,0)),"",VLOOKUP($A675,Households!$A$4:$AA$246,C$1,0))</f>
        <v>k</v>
      </c>
      <c r="D675" s="1303" t="str">
        <f>IF(ISERROR(VLOOKUP($A675,Households!$A$4:$AB$246,D$1,0)),"",VLOOKUP($A675,Households!$A$4:$AB$246,D$1,0))</f>
        <v/>
      </c>
      <c r="E675" s="1303">
        <f>IF(ISERROR(VLOOKUP($A675,Households!$A$4:$AB$246,E$1,0)),"",VLOOKUP($A675,Households!$A$4:$AB$246,E$1,0))</f>
        <v>0</v>
      </c>
      <c r="F675" s="1303">
        <f>IF(ISERROR(VLOOKUP($A675,Households!$A$4:$AB$246,F$1,0)),"",VLOOKUP($A675,Households!$A$4:$AB$246,F$1,0))</f>
        <v>0</v>
      </c>
      <c r="G675" s="1303">
        <f>IF(ISERROR(VLOOKUP($A675,Households!$A$4:$AB$246,G$1,0)),"",VLOOKUP($A675,Households!$A$4:$AB$246,G$1,0))</f>
        <v>0</v>
      </c>
      <c r="H675" s="1303">
        <f>IF(ISERROR(VLOOKUP($A675,Households!$A$4:$AB$246,H$1,0)),"",VLOOKUP($A675,Households!$A$4:$AB$246,H$1,0))</f>
        <v>0</v>
      </c>
      <c r="I675" s="1303">
        <f>IF(ISERROR(VLOOKUP($A675,Households!$A$4:$AB$246,I$1,0)),"",VLOOKUP($A675,Households!$A$4:$AB$246,I$1,0))</f>
        <v>0</v>
      </c>
      <c r="J675" s="1303">
        <f>IF(ISERROR(VLOOKUP($A675,Households!$A$4:$AB$246,J$1,0)),"",VLOOKUP($A675,Households!$A$4:$AB$246,J$1,0))</f>
        <v>0</v>
      </c>
      <c r="K675" s="1303">
        <f>IF(ISERROR(VLOOKUP($A675,Households!$A$4:$AB$246,K$1,0)),"",VLOOKUP($A675,Households!$A$4:$AB$246,K$1,0))</f>
        <v>0</v>
      </c>
      <c r="L675" s="1303">
        <f>IF(ISERROR(VLOOKUP($A675,Households!$A$4:$AB$246,L$1,0)),"",VLOOKUP($A675,Households!$A$4:$AB$246,L$1,0))</f>
        <v>0</v>
      </c>
      <c r="M675" s="1303">
        <f>IF(ISERROR(VLOOKUP($A675,Households!$A$4:$AB$246,M$1,0)),"",VLOOKUP($A675,Households!$A$4:$AB$246,M$1,0))</f>
        <v>0</v>
      </c>
      <c r="N675" s="1303">
        <f>IF(ISERROR(VLOOKUP($A675,Households!$A$4:$AB$246,N$1,0)),"",VLOOKUP($A675,Households!$A$4:$AB$246,N$1,0))</f>
        <v>0</v>
      </c>
      <c r="O675" s="1303">
        <f>IF(ISERROR(VLOOKUP($A675,Households!$A$4:$AB$246,O$1,0)),"",VLOOKUP($A675,Households!$A$4:$AB$246,O$1,0))</f>
        <v>0</v>
      </c>
      <c r="P675" s="1303">
        <f>IF(ISERROR(VLOOKUP($A675,Households!$A$4:$AB$246,P$1,0)),"",VLOOKUP($A675,Households!$A$4:$AB$246,P$1,0))</f>
        <v>0</v>
      </c>
      <c r="Q675" s="1303">
        <f>IF(ISERROR(VLOOKUP($A675,Households!$A$4:$AB$246,Q$1,0)),"",VLOOKUP($A675,Households!$A$4:$AB$246,Q$1,0))</f>
        <v>0</v>
      </c>
    </row>
    <row r="676" spans="1:17">
      <c r="A676" s="2" t="s">
        <v>1492</v>
      </c>
      <c r="B676" s="1290" t="s">
        <v>1080</v>
      </c>
      <c r="C676" s="1422" t="str">
        <f>IF(ISERROR(VLOOKUP($A676,Households!$A$4:$AA$246,C$1,0)),"",VLOOKUP($A676,Households!$A$4:$AA$246,C$1,0))</f>
        <v>%</v>
      </c>
      <c r="D676" s="1303" t="str">
        <f>IF(ISERROR(VLOOKUP($A676,Households!$A$4:$AB$246,D$1,0)),"",VLOOKUP($A676,Households!$A$4:$AB$246,D$1,0))</f>
        <v/>
      </c>
      <c r="E676" s="1303">
        <f>IF(ISERROR(VLOOKUP($A676,Households!$A$4:$AB$246,E$1,0)),"",VLOOKUP($A676,Households!$A$4:$AB$246,E$1,0))</f>
        <v>0</v>
      </c>
      <c r="F676" s="1303">
        <f>IF(ISERROR(VLOOKUP($A676,Households!$A$4:$AB$246,F$1,0)),"",VLOOKUP($A676,Households!$A$4:$AB$246,F$1,0))</f>
        <v>0</v>
      </c>
      <c r="G676" s="1303">
        <f>IF(ISERROR(VLOOKUP($A676,Households!$A$4:$AB$246,G$1,0)),"",VLOOKUP($A676,Households!$A$4:$AB$246,G$1,0))</f>
        <v>0</v>
      </c>
      <c r="H676" s="1303">
        <f>IF(ISERROR(VLOOKUP($A676,Households!$A$4:$AB$246,H$1,0)),"",VLOOKUP($A676,Households!$A$4:$AB$246,H$1,0))</f>
        <v>0</v>
      </c>
      <c r="I676" s="1303">
        <f>IF(ISERROR(VLOOKUP($A676,Households!$A$4:$AB$246,I$1,0)),"",VLOOKUP($A676,Households!$A$4:$AB$246,I$1,0))</f>
        <v>0</v>
      </c>
      <c r="J676" s="1303">
        <f>IF(ISERROR(VLOOKUP($A676,Households!$A$4:$AB$246,J$1,0)),"",VLOOKUP($A676,Households!$A$4:$AB$246,J$1,0))</f>
        <v>0</v>
      </c>
      <c r="K676" s="1303">
        <f>IF(ISERROR(VLOOKUP($A676,Households!$A$4:$AB$246,K$1,0)),"",VLOOKUP($A676,Households!$A$4:$AB$246,K$1,0))</f>
        <v>0</v>
      </c>
      <c r="L676" s="1303">
        <f>IF(ISERROR(VLOOKUP($A676,Households!$A$4:$AB$246,L$1,0)),"",VLOOKUP($A676,Households!$A$4:$AB$246,L$1,0))</f>
        <v>0</v>
      </c>
      <c r="M676" s="1303">
        <f>IF(ISERROR(VLOOKUP($A676,Households!$A$4:$AB$246,M$1,0)),"",VLOOKUP($A676,Households!$A$4:$AB$246,M$1,0))</f>
        <v>0</v>
      </c>
      <c r="N676" s="1303">
        <f>IF(ISERROR(VLOOKUP($A676,Households!$A$4:$AB$246,N$1,0)),"",VLOOKUP($A676,Households!$A$4:$AB$246,N$1,0))</f>
        <v>0</v>
      </c>
      <c r="O676" s="1303">
        <f>IF(ISERROR(VLOOKUP($A676,Households!$A$4:$AB$246,O$1,0)),"",VLOOKUP($A676,Households!$A$4:$AB$246,O$1,0))</f>
        <v>0</v>
      </c>
      <c r="P676" s="1303">
        <f>IF(ISERROR(VLOOKUP($A676,Households!$A$4:$AB$246,P$1,0)),"",VLOOKUP($A676,Households!$A$4:$AB$246,P$1,0))</f>
        <v>0</v>
      </c>
      <c r="Q676" s="1303">
        <f>IF(ISERROR(VLOOKUP($A676,Households!$A$4:$AB$246,Q$1,0)),"",VLOOKUP($A676,Households!$A$4:$AB$246,Q$1,0))</f>
        <v>0</v>
      </c>
    </row>
    <row r="677" spans="1:17">
      <c r="A677" s="2" t="s">
        <v>1496</v>
      </c>
      <c r="B677" s="1290" t="s">
        <v>1080</v>
      </c>
      <c r="C677" s="1422" t="str">
        <f>IF(ISERROR(VLOOKUP($A677,Households!$A$4:$AA$246,C$1,0)),"",VLOOKUP($A677,Households!$A$4:$AA$246,C$1,0))</f>
        <v>k</v>
      </c>
      <c r="D677" s="1303" t="str">
        <f>IF(ISERROR(VLOOKUP($A677,Households!$A$4:$AB$246,D$1,0)),"",VLOOKUP($A677,Households!$A$4:$AB$246,D$1,0))</f>
        <v/>
      </c>
      <c r="E677" s="1303">
        <f>IF(ISERROR(VLOOKUP($A677,Households!$A$4:$AB$246,E$1,0)),"",VLOOKUP($A677,Households!$A$4:$AB$246,E$1,0))</f>
        <v>0</v>
      </c>
      <c r="F677" s="1303">
        <f>IF(ISERROR(VLOOKUP($A677,Households!$A$4:$AB$246,F$1,0)),"",VLOOKUP($A677,Households!$A$4:$AB$246,F$1,0))</f>
        <v>0</v>
      </c>
      <c r="G677" s="1303">
        <f>IF(ISERROR(VLOOKUP($A677,Households!$A$4:$AB$246,G$1,0)),"",VLOOKUP($A677,Households!$A$4:$AB$246,G$1,0))</f>
        <v>0</v>
      </c>
      <c r="H677" s="1303">
        <f>IF(ISERROR(VLOOKUP($A677,Households!$A$4:$AB$246,H$1,0)),"",VLOOKUP($A677,Households!$A$4:$AB$246,H$1,0))</f>
        <v>0</v>
      </c>
      <c r="I677" s="1303">
        <f>IF(ISERROR(VLOOKUP($A677,Households!$A$4:$AB$246,I$1,0)),"",VLOOKUP($A677,Households!$A$4:$AB$246,I$1,0))</f>
        <v>0</v>
      </c>
      <c r="J677" s="1303">
        <f>IF(ISERROR(VLOOKUP($A677,Households!$A$4:$AB$246,J$1,0)),"",VLOOKUP($A677,Households!$A$4:$AB$246,J$1,0))</f>
        <v>0</v>
      </c>
      <c r="K677" s="1303">
        <f>IF(ISERROR(VLOOKUP($A677,Households!$A$4:$AB$246,K$1,0)),"",VLOOKUP($A677,Households!$A$4:$AB$246,K$1,0))</f>
        <v>0</v>
      </c>
      <c r="L677" s="1303">
        <f>IF(ISERROR(VLOOKUP($A677,Households!$A$4:$AB$246,L$1,0)),"",VLOOKUP($A677,Households!$A$4:$AB$246,L$1,0))</f>
        <v>0</v>
      </c>
      <c r="M677" s="1303">
        <f>IF(ISERROR(VLOOKUP($A677,Households!$A$4:$AB$246,M$1,0)),"",VLOOKUP($A677,Households!$A$4:$AB$246,M$1,0))</f>
        <v>0</v>
      </c>
      <c r="N677" s="1303">
        <f>IF(ISERROR(VLOOKUP($A677,Households!$A$4:$AB$246,N$1,0)),"",VLOOKUP($A677,Households!$A$4:$AB$246,N$1,0))</f>
        <v>0</v>
      </c>
      <c r="O677" s="1303">
        <f>IF(ISERROR(VLOOKUP($A677,Households!$A$4:$AB$246,O$1,0)),"",VLOOKUP($A677,Households!$A$4:$AB$246,O$1,0))</f>
        <v>0</v>
      </c>
      <c r="P677" s="1303">
        <f>IF(ISERROR(VLOOKUP($A677,Households!$A$4:$AB$246,P$1,0)),"",VLOOKUP($A677,Households!$A$4:$AB$246,P$1,0))</f>
        <v>0</v>
      </c>
      <c r="Q677" s="1303">
        <f>IF(ISERROR(VLOOKUP($A677,Households!$A$4:$AB$246,Q$1,0)),"",VLOOKUP($A677,Households!$A$4:$AB$246,Q$1,0))</f>
        <v>0</v>
      </c>
    </row>
    <row r="678" spans="1:17">
      <c r="A678" s="30" t="s">
        <v>345</v>
      </c>
      <c r="B678" s="1290" t="s">
        <v>1080</v>
      </c>
      <c r="C678" s="1422" t="str">
        <f>IF(ISERROR(VLOOKUP($A678,Households!$A$4:$AA$246,C$1,0)),"",VLOOKUP($A678,Households!$A$4:$AA$246,C$1,0))</f>
        <v>kWh/year</v>
      </c>
      <c r="D678" s="1303" t="str">
        <f>IF(ISERROR(VLOOKUP($A678,Households!$A$4:$AB$246,D$1,0)),"",VLOOKUP($A678,Households!$A$4:$AB$246,D$1,0))</f>
        <v/>
      </c>
      <c r="E678" s="1303">
        <f>IF(ISERROR(VLOOKUP($A678,Households!$A$4:$AB$246,E$1,0)),"",VLOOKUP($A678,Households!$A$4:$AB$246,E$1,0))</f>
        <v>0</v>
      </c>
      <c r="F678" s="1303">
        <f>IF(ISERROR(VLOOKUP($A678,Households!$A$4:$AB$246,F$1,0)),"",VLOOKUP($A678,Households!$A$4:$AB$246,F$1,0))</f>
        <v>0</v>
      </c>
      <c r="G678" s="1303">
        <f>IF(ISERROR(VLOOKUP($A678,Households!$A$4:$AB$246,G$1,0)),"",VLOOKUP($A678,Households!$A$4:$AB$246,G$1,0))</f>
        <v>0</v>
      </c>
      <c r="H678" s="1303">
        <f>IF(ISERROR(VLOOKUP($A678,Households!$A$4:$AB$246,H$1,0)),"",VLOOKUP($A678,Households!$A$4:$AB$246,H$1,0))</f>
        <v>0</v>
      </c>
      <c r="I678" s="1303">
        <f>IF(ISERROR(VLOOKUP($A678,Households!$A$4:$AB$246,I$1,0)),"",VLOOKUP($A678,Households!$A$4:$AB$246,I$1,0))</f>
        <v>0</v>
      </c>
      <c r="J678" s="1303">
        <f>IF(ISERROR(VLOOKUP($A678,Households!$A$4:$AB$246,J$1,0)),"",VLOOKUP($A678,Households!$A$4:$AB$246,J$1,0))</f>
        <v>0</v>
      </c>
      <c r="K678" s="1303">
        <f>IF(ISERROR(VLOOKUP($A678,Households!$A$4:$AB$246,K$1,0)),"",VLOOKUP($A678,Households!$A$4:$AB$246,K$1,0))</f>
        <v>0</v>
      </c>
      <c r="L678" s="1303">
        <f>IF(ISERROR(VLOOKUP($A678,Households!$A$4:$AB$246,L$1,0)),"",VLOOKUP($A678,Households!$A$4:$AB$246,L$1,0))</f>
        <v>0</v>
      </c>
      <c r="M678" s="1303">
        <f>IF(ISERROR(VLOOKUP($A678,Households!$A$4:$AB$246,M$1,0)),"",VLOOKUP($A678,Households!$A$4:$AB$246,M$1,0))</f>
        <v>0</v>
      </c>
      <c r="N678" s="1303">
        <f>IF(ISERROR(VLOOKUP($A678,Households!$A$4:$AB$246,N$1,0)),"",VLOOKUP($A678,Households!$A$4:$AB$246,N$1,0))</f>
        <v>0</v>
      </c>
      <c r="O678" s="1303">
        <f>IF(ISERROR(VLOOKUP($A678,Households!$A$4:$AB$246,O$1,0)),"",VLOOKUP($A678,Households!$A$4:$AB$246,O$1,0))</f>
        <v>0</v>
      </c>
      <c r="P678" s="1303">
        <f>IF(ISERROR(VLOOKUP($A678,Households!$A$4:$AB$246,P$1,0)),"",VLOOKUP($A678,Households!$A$4:$AB$246,P$1,0))</f>
        <v>0</v>
      </c>
      <c r="Q678" s="1303">
        <f>IF(ISERROR(VLOOKUP($A678,Households!$A$4:$AB$246,Q$1,0)),"",VLOOKUP($A678,Households!$A$4:$AB$246,Q$1,0))</f>
        <v>0</v>
      </c>
    </row>
    <row r="679" spans="1:17">
      <c r="A679" s="30" t="s">
        <v>2314</v>
      </c>
      <c r="B679" s="1290" t="s">
        <v>1080</v>
      </c>
      <c r="C679" s="1422" t="str">
        <f>IF(ISERROR(VLOOKUP($A679,Households!$A$4:$AA$246,C$1,0)),"",VLOOKUP($A679,Households!$A$4:$AA$246,C$1,0))</f>
        <v>kWh/year</v>
      </c>
      <c r="D679" s="1303" t="str">
        <f>IF(ISERROR(VLOOKUP($A679,Households!$A$4:$AB$246,D$1,0)),"",VLOOKUP($A679,Households!$A$4:$AB$246,D$1,0))</f>
        <v/>
      </c>
      <c r="E679" s="1303">
        <f>IF(ISERROR(VLOOKUP($A679,Households!$A$4:$AB$246,E$1,0)),"",VLOOKUP($A679,Households!$A$4:$AB$246,E$1,0))</f>
        <v>0</v>
      </c>
      <c r="F679" s="1303">
        <f>IF(ISERROR(VLOOKUP($A679,Households!$A$4:$AB$246,F$1,0)),"",VLOOKUP($A679,Households!$A$4:$AB$246,F$1,0))</f>
        <v>0</v>
      </c>
      <c r="G679" s="1303">
        <f>IF(ISERROR(VLOOKUP($A679,Households!$A$4:$AB$246,G$1,0)),"",VLOOKUP($A679,Households!$A$4:$AB$246,G$1,0))</f>
        <v>0</v>
      </c>
      <c r="H679" s="1303">
        <f>IF(ISERROR(VLOOKUP($A679,Households!$A$4:$AB$246,H$1,0)),"",VLOOKUP($A679,Households!$A$4:$AB$246,H$1,0))</f>
        <v>0</v>
      </c>
      <c r="I679" s="1303">
        <f>IF(ISERROR(VLOOKUP($A679,Households!$A$4:$AB$246,I$1,0)),"",VLOOKUP($A679,Households!$A$4:$AB$246,I$1,0))</f>
        <v>0</v>
      </c>
      <c r="J679" s="1303">
        <f>IF(ISERROR(VLOOKUP($A679,Households!$A$4:$AB$246,J$1,0)),"",VLOOKUP($A679,Households!$A$4:$AB$246,J$1,0))</f>
        <v>0</v>
      </c>
      <c r="K679" s="1303">
        <f>IF(ISERROR(VLOOKUP($A679,Households!$A$4:$AB$246,K$1,0)),"",VLOOKUP($A679,Households!$A$4:$AB$246,K$1,0))</f>
        <v>0</v>
      </c>
      <c r="L679" s="1303">
        <f>IF(ISERROR(VLOOKUP($A679,Households!$A$4:$AB$246,L$1,0)),"",VLOOKUP($A679,Households!$A$4:$AB$246,L$1,0))</f>
        <v>0</v>
      </c>
      <c r="M679" s="1303">
        <f>IF(ISERROR(VLOOKUP($A679,Households!$A$4:$AB$246,M$1,0)),"",VLOOKUP($A679,Households!$A$4:$AB$246,M$1,0))</f>
        <v>0</v>
      </c>
      <c r="N679" s="1303">
        <f>IF(ISERROR(VLOOKUP($A679,Households!$A$4:$AB$246,N$1,0)),"",VLOOKUP($A679,Households!$A$4:$AB$246,N$1,0))</f>
        <v>0</v>
      </c>
      <c r="O679" s="1303">
        <f>IF(ISERROR(VLOOKUP($A679,Households!$A$4:$AB$246,O$1,0)),"",VLOOKUP($A679,Households!$A$4:$AB$246,O$1,0))</f>
        <v>0</v>
      </c>
      <c r="P679" s="1303">
        <f>IF(ISERROR(VLOOKUP($A679,Households!$A$4:$AB$246,P$1,0)),"",VLOOKUP($A679,Households!$A$4:$AB$246,P$1,0))</f>
        <v>0</v>
      </c>
      <c r="Q679" s="1303">
        <f>IF(ISERROR(VLOOKUP($A679,Households!$A$4:$AB$246,Q$1,0)),"",VLOOKUP($A679,Households!$A$4:$AB$246,Q$1,0))</f>
        <v>0</v>
      </c>
    </row>
    <row r="680" spans="1:17">
      <c r="A680" s="30" t="s">
        <v>346</v>
      </c>
      <c r="B680" s="1290" t="s">
        <v>1080</v>
      </c>
      <c r="C680" s="1422" t="str">
        <f>IF(ISERROR(VLOOKUP($A680,Households!$A$4:$AA$246,C$1,0)),"",VLOOKUP($A680,Households!$A$4:$AA$246,C$1,0))</f>
        <v>kWh/year</v>
      </c>
      <c r="D680" s="1303" t="str">
        <f>IF(ISERROR(VLOOKUP($A680,Households!$A$4:$AB$246,D$1,0)),"",VLOOKUP($A680,Households!$A$4:$AB$246,D$1,0))</f>
        <v/>
      </c>
      <c r="E680" s="1303">
        <f>IF(ISERROR(VLOOKUP($A680,Households!$A$4:$AB$246,E$1,0)),"",VLOOKUP($A680,Households!$A$4:$AB$246,E$1,0))</f>
        <v>0</v>
      </c>
      <c r="F680" s="1303">
        <f>IF(ISERROR(VLOOKUP($A680,Households!$A$4:$AB$246,F$1,0)),"",VLOOKUP($A680,Households!$A$4:$AB$246,F$1,0))</f>
        <v>0</v>
      </c>
      <c r="G680" s="1303">
        <f>IF(ISERROR(VLOOKUP($A680,Households!$A$4:$AB$246,G$1,0)),"",VLOOKUP($A680,Households!$A$4:$AB$246,G$1,0))</f>
        <v>0</v>
      </c>
      <c r="H680" s="1303">
        <f>IF(ISERROR(VLOOKUP($A680,Households!$A$4:$AB$246,H$1,0)),"",VLOOKUP($A680,Households!$A$4:$AB$246,H$1,0))</f>
        <v>0</v>
      </c>
      <c r="I680" s="1303">
        <f>IF(ISERROR(VLOOKUP($A680,Households!$A$4:$AB$246,I$1,0)),"",VLOOKUP($A680,Households!$A$4:$AB$246,I$1,0))</f>
        <v>0</v>
      </c>
      <c r="J680" s="1303">
        <f>IF(ISERROR(VLOOKUP($A680,Households!$A$4:$AB$246,J$1,0)),"",VLOOKUP($A680,Households!$A$4:$AB$246,J$1,0))</f>
        <v>0</v>
      </c>
      <c r="K680" s="1303">
        <f>IF(ISERROR(VLOOKUP($A680,Households!$A$4:$AB$246,K$1,0)),"",VLOOKUP($A680,Households!$A$4:$AB$246,K$1,0))</f>
        <v>0</v>
      </c>
      <c r="L680" s="1303">
        <f>IF(ISERROR(VLOOKUP($A680,Households!$A$4:$AB$246,L$1,0)),"",VLOOKUP($A680,Households!$A$4:$AB$246,L$1,0))</f>
        <v>0</v>
      </c>
      <c r="M680" s="1303">
        <f>IF(ISERROR(VLOOKUP($A680,Households!$A$4:$AB$246,M$1,0)),"",VLOOKUP($A680,Households!$A$4:$AB$246,M$1,0))</f>
        <v>0</v>
      </c>
      <c r="N680" s="1303">
        <f>IF(ISERROR(VLOOKUP($A680,Households!$A$4:$AB$246,N$1,0)),"",VLOOKUP($A680,Households!$A$4:$AB$246,N$1,0))</f>
        <v>0</v>
      </c>
      <c r="O680" s="1303">
        <f>IF(ISERROR(VLOOKUP($A680,Households!$A$4:$AB$246,O$1,0)),"",VLOOKUP($A680,Households!$A$4:$AB$246,O$1,0))</f>
        <v>0</v>
      </c>
      <c r="P680" s="1303">
        <f>IF(ISERROR(VLOOKUP($A680,Households!$A$4:$AB$246,P$1,0)),"",VLOOKUP($A680,Households!$A$4:$AB$246,P$1,0))</f>
        <v>0</v>
      </c>
      <c r="Q680" s="1303">
        <f>IF(ISERROR(VLOOKUP($A680,Households!$A$4:$AB$246,Q$1,0)),"",VLOOKUP($A680,Households!$A$4:$AB$246,Q$1,0))</f>
        <v>0</v>
      </c>
    </row>
    <row r="681" spans="1:17">
      <c r="A681" s="30" t="s">
        <v>2315</v>
      </c>
      <c r="B681" s="1290" t="s">
        <v>1080</v>
      </c>
      <c r="C681" s="1422" t="str">
        <f>IF(ISERROR(VLOOKUP($A681,Households!$A$4:$AA$246,C$1,0)),"",VLOOKUP($A681,Households!$A$4:$AA$246,C$1,0))</f>
        <v>kWh/year</v>
      </c>
      <c r="D681" s="1303" t="str">
        <f>IF(ISERROR(VLOOKUP($A681,Households!$A$4:$AB$246,D$1,0)),"",VLOOKUP($A681,Households!$A$4:$AB$246,D$1,0))</f>
        <v/>
      </c>
      <c r="E681" s="1303">
        <f>IF(ISERROR(VLOOKUP($A681,Households!$A$4:$AB$246,E$1,0)),"",VLOOKUP($A681,Households!$A$4:$AB$246,E$1,0))</f>
        <v>0</v>
      </c>
      <c r="F681" s="1303">
        <f>IF(ISERROR(VLOOKUP($A681,Households!$A$4:$AB$246,F$1,0)),"",VLOOKUP($A681,Households!$A$4:$AB$246,F$1,0))</f>
        <v>0</v>
      </c>
      <c r="G681" s="1303">
        <f>IF(ISERROR(VLOOKUP($A681,Households!$A$4:$AB$246,G$1,0)),"",VLOOKUP($A681,Households!$A$4:$AB$246,G$1,0))</f>
        <v>0</v>
      </c>
      <c r="H681" s="1303">
        <f>IF(ISERROR(VLOOKUP($A681,Households!$A$4:$AB$246,H$1,0)),"",VLOOKUP($A681,Households!$A$4:$AB$246,H$1,0))</f>
        <v>0</v>
      </c>
      <c r="I681" s="1303">
        <f>IF(ISERROR(VLOOKUP($A681,Households!$A$4:$AB$246,I$1,0)),"",VLOOKUP($A681,Households!$A$4:$AB$246,I$1,0))</f>
        <v>0</v>
      </c>
      <c r="J681" s="1303">
        <f>IF(ISERROR(VLOOKUP($A681,Households!$A$4:$AB$246,J$1,0)),"",VLOOKUP($A681,Households!$A$4:$AB$246,J$1,0))</f>
        <v>0</v>
      </c>
      <c r="K681" s="1303">
        <f>IF(ISERROR(VLOOKUP($A681,Households!$A$4:$AB$246,K$1,0)),"",VLOOKUP($A681,Households!$A$4:$AB$246,K$1,0))</f>
        <v>0</v>
      </c>
      <c r="L681" s="1303">
        <f>IF(ISERROR(VLOOKUP($A681,Households!$A$4:$AB$246,L$1,0)),"",VLOOKUP($A681,Households!$A$4:$AB$246,L$1,0))</f>
        <v>0</v>
      </c>
      <c r="M681" s="1303">
        <f>IF(ISERROR(VLOOKUP($A681,Households!$A$4:$AB$246,M$1,0)),"",VLOOKUP($A681,Households!$A$4:$AB$246,M$1,0))</f>
        <v>0</v>
      </c>
      <c r="N681" s="1303">
        <f>IF(ISERROR(VLOOKUP($A681,Households!$A$4:$AB$246,N$1,0)),"",VLOOKUP($A681,Households!$A$4:$AB$246,N$1,0))</f>
        <v>0</v>
      </c>
      <c r="O681" s="1303">
        <f>IF(ISERROR(VLOOKUP($A681,Households!$A$4:$AB$246,O$1,0)),"",VLOOKUP($A681,Households!$A$4:$AB$246,O$1,0))</f>
        <v>0</v>
      </c>
      <c r="P681" s="1303">
        <f>IF(ISERROR(VLOOKUP($A681,Households!$A$4:$AB$246,P$1,0)),"",VLOOKUP($A681,Households!$A$4:$AB$246,P$1,0))</f>
        <v>0</v>
      </c>
      <c r="Q681" s="1303">
        <f>IF(ISERROR(VLOOKUP($A681,Households!$A$4:$AB$246,Q$1,0)),"",VLOOKUP($A681,Households!$A$4:$AB$246,Q$1,0))</f>
        <v>0</v>
      </c>
    </row>
    <row r="682" spans="1:17">
      <c r="A682" s="30" t="s">
        <v>2316</v>
      </c>
      <c r="B682" s="1290" t="s">
        <v>1080</v>
      </c>
      <c r="C682" s="1422" t="str">
        <f>IF(ISERROR(VLOOKUP($A682,Households!$A$4:$AA$246,C$1,0)),"",VLOOKUP($A682,Households!$A$4:$AA$246,C$1,0))</f>
        <v>kWh/year</v>
      </c>
      <c r="D682" s="1303" t="str">
        <f>IF(ISERROR(VLOOKUP($A682,Households!$A$4:$AB$246,D$1,0)),"",VLOOKUP($A682,Households!$A$4:$AB$246,D$1,0))</f>
        <v/>
      </c>
      <c r="E682" s="1303">
        <f>IF(ISERROR(VLOOKUP($A682,Households!$A$4:$AB$246,E$1,0)),"",VLOOKUP($A682,Households!$A$4:$AB$246,E$1,0))</f>
        <v>0</v>
      </c>
      <c r="F682" s="1303">
        <f>IF(ISERROR(VLOOKUP($A682,Households!$A$4:$AB$246,F$1,0)),"",VLOOKUP($A682,Households!$A$4:$AB$246,F$1,0))</f>
        <v>0</v>
      </c>
      <c r="G682" s="1303">
        <f>IF(ISERROR(VLOOKUP($A682,Households!$A$4:$AB$246,G$1,0)),"",VLOOKUP($A682,Households!$A$4:$AB$246,G$1,0))</f>
        <v>0</v>
      </c>
      <c r="H682" s="1303">
        <f>IF(ISERROR(VLOOKUP($A682,Households!$A$4:$AB$246,H$1,0)),"",VLOOKUP($A682,Households!$A$4:$AB$246,H$1,0))</f>
        <v>0</v>
      </c>
      <c r="I682" s="1303">
        <f>IF(ISERROR(VLOOKUP($A682,Households!$A$4:$AB$246,I$1,0)),"",VLOOKUP($A682,Households!$A$4:$AB$246,I$1,0))</f>
        <v>0</v>
      </c>
      <c r="J682" s="1303">
        <f>IF(ISERROR(VLOOKUP($A682,Households!$A$4:$AB$246,J$1,0)),"",VLOOKUP($A682,Households!$A$4:$AB$246,J$1,0))</f>
        <v>0</v>
      </c>
      <c r="K682" s="1303">
        <f>IF(ISERROR(VLOOKUP($A682,Households!$A$4:$AB$246,K$1,0)),"",VLOOKUP($A682,Households!$A$4:$AB$246,K$1,0))</f>
        <v>0</v>
      </c>
      <c r="L682" s="1303">
        <f>IF(ISERROR(VLOOKUP($A682,Households!$A$4:$AB$246,L$1,0)),"",VLOOKUP($A682,Households!$A$4:$AB$246,L$1,0))</f>
        <v>0</v>
      </c>
      <c r="M682" s="1303">
        <f>IF(ISERROR(VLOOKUP($A682,Households!$A$4:$AB$246,M$1,0)),"",VLOOKUP($A682,Households!$A$4:$AB$246,M$1,0))</f>
        <v>0</v>
      </c>
      <c r="N682" s="1303">
        <f>IF(ISERROR(VLOOKUP($A682,Households!$A$4:$AB$246,N$1,0)),"",VLOOKUP($A682,Households!$A$4:$AB$246,N$1,0))</f>
        <v>0</v>
      </c>
      <c r="O682" s="1303">
        <f>IF(ISERROR(VLOOKUP($A682,Households!$A$4:$AB$246,O$1,0)),"",VLOOKUP($A682,Households!$A$4:$AB$246,O$1,0))</f>
        <v>0</v>
      </c>
      <c r="P682" s="1303">
        <f>IF(ISERROR(VLOOKUP($A682,Households!$A$4:$AB$246,P$1,0)),"",VLOOKUP($A682,Households!$A$4:$AB$246,P$1,0))</f>
        <v>0</v>
      </c>
      <c r="Q682" s="1303">
        <f>IF(ISERROR(VLOOKUP($A682,Households!$A$4:$AB$246,Q$1,0)),"",VLOOKUP($A682,Households!$A$4:$AB$246,Q$1,0))</f>
        <v>0</v>
      </c>
    </row>
    <row r="683" spans="1:17">
      <c r="A683" s="2" t="s">
        <v>1481</v>
      </c>
      <c r="B683" s="1290" t="s">
        <v>1080</v>
      </c>
      <c r="C683" s="1422" t="str">
        <f>IF(ISERROR(VLOOKUP($A683,Households!$A$4:$AA$246,C$1,0)),"",VLOOKUP($A683,Households!$A$4:$AA$246,C$1,0))</f>
        <v>kWh/year</v>
      </c>
      <c r="D683" s="1303" t="str">
        <f>IF(ISERROR(VLOOKUP($A683,Households!$A$4:$AB$246,D$1,0)),"",VLOOKUP($A683,Households!$A$4:$AB$246,D$1,0))</f>
        <v/>
      </c>
      <c r="E683" s="1303">
        <f>IF(ISERROR(VLOOKUP($A683,Households!$A$4:$AB$246,E$1,0)),"",VLOOKUP($A683,Households!$A$4:$AB$246,E$1,0))</f>
        <v>0</v>
      </c>
      <c r="F683" s="1303">
        <f>IF(ISERROR(VLOOKUP($A683,Households!$A$4:$AB$246,F$1,0)),"",VLOOKUP($A683,Households!$A$4:$AB$246,F$1,0))</f>
        <v>0</v>
      </c>
      <c r="G683" s="1303">
        <f>IF(ISERROR(VLOOKUP($A683,Households!$A$4:$AB$246,G$1,0)),"",VLOOKUP($A683,Households!$A$4:$AB$246,G$1,0))</f>
        <v>0</v>
      </c>
      <c r="H683" s="1303">
        <f>IF(ISERROR(VLOOKUP($A683,Households!$A$4:$AB$246,H$1,0)),"",VLOOKUP($A683,Households!$A$4:$AB$246,H$1,0))</f>
        <v>0</v>
      </c>
      <c r="I683" s="1303">
        <f>IF(ISERROR(VLOOKUP($A683,Households!$A$4:$AB$246,I$1,0)),"",VLOOKUP($A683,Households!$A$4:$AB$246,I$1,0))</f>
        <v>0</v>
      </c>
      <c r="J683" s="1303">
        <f>IF(ISERROR(VLOOKUP($A683,Households!$A$4:$AB$246,J$1,0)),"",VLOOKUP($A683,Households!$A$4:$AB$246,J$1,0))</f>
        <v>0</v>
      </c>
      <c r="K683" s="1303">
        <f>IF(ISERROR(VLOOKUP($A683,Households!$A$4:$AB$246,K$1,0)),"",VLOOKUP($A683,Households!$A$4:$AB$246,K$1,0))</f>
        <v>0</v>
      </c>
      <c r="L683" s="1303">
        <f>IF(ISERROR(VLOOKUP($A683,Households!$A$4:$AB$246,L$1,0)),"",VLOOKUP($A683,Households!$A$4:$AB$246,L$1,0))</f>
        <v>0</v>
      </c>
      <c r="M683" s="1303">
        <f>IF(ISERROR(VLOOKUP($A683,Households!$A$4:$AB$246,M$1,0)),"",VLOOKUP($A683,Households!$A$4:$AB$246,M$1,0))</f>
        <v>0</v>
      </c>
      <c r="N683" s="1303">
        <f>IF(ISERROR(VLOOKUP($A683,Households!$A$4:$AB$246,N$1,0)),"",VLOOKUP($A683,Households!$A$4:$AB$246,N$1,0))</f>
        <v>0</v>
      </c>
      <c r="O683" s="1303">
        <f>IF(ISERROR(VLOOKUP($A683,Households!$A$4:$AB$246,O$1,0)),"",VLOOKUP($A683,Households!$A$4:$AB$246,O$1,0))</f>
        <v>0</v>
      </c>
      <c r="P683" s="1303">
        <f>IF(ISERROR(VLOOKUP($A683,Households!$A$4:$AB$246,P$1,0)),"",VLOOKUP($A683,Households!$A$4:$AB$246,P$1,0))</f>
        <v>0</v>
      </c>
      <c r="Q683" s="1303">
        <f>IF(ISERROR(VLOOKUP($A683,Households!$A$4:$AB$246,Q$1,0)),"",VLOOKUP($A683,Households!$A$4:$AB$246,Q$1,0))</f>
        <v>0</v>
      </c>
    </row>
    <row r="684" spans="1:17">
      <c r="A684" s="11" t="s">
        <v>388</v>
      </c>
      <c r="B684" s="1290" t="s">
        <v>1080</v>
      </c>
      <c r="C684" s="1422" t="str">
        <f>IF(ISERROR(VLOOKUP($A684,Households!$A$4:$AA$246,C$1,0)),"",VLOOKUP($A684,Households!$A$4:$AA$246,C$1,0))</f>
        <v>kWh/year</v>
      </c>
      <c r="D684" s="1303" t="str">
        <f>IF(ISERROR(VLOOKUP($A684,Households!$A$4:$AB$246,D$1,0)),"",VLOOKUP($A684,Households!$A$4:$AB$246,D$1,0))</f>
        <v/>
      </c>
      <c r="E684" s="1303">
        <f>IF(ISERROR(VLOOKUP($A684,Households!$A$4:$AB$246,E$1,0)),"",VLOOKUP($A684,Households!$A$4:$AB$246,E$1,0))</f>
        <v>0</v>
      </c>
      <c r="F684" s="1303">
        <f>IF(ISERROR(VLOOKUP($A684,Households!$A$4:$AB$246,F$1,0)),"",VLOOKUP($A684,Households!$A$4:$AB$246,F$1,0))</f>
        <v>0</v>
      </c>
      <c r="G684" s="1303">
        <f>IF(ISERROR(VLOOKUP($A684,Households!$A$4:$AB$246,G$1,0)),"",VLOOKUP($A684,Households!$A$4:$AB$246,G$1,0))</f>
        <v>0</v>
      </c>
      <c r="H684" s="1303">
        <f>IF(ISERROR(VLOOKUP($A684,Households!$A$4:$AB$246,H$1,0)),"",VLOOKUP($A684,Households!$A$4:$AB$246,H$1,0))</f>
        <v>0</v>
      </c>
      <c r="I684" s="1303">
        <f>IF(ISERROR(VLOOKUP($A684,Households!$A$4:$AB$246,I$1,0)),"",VLOOKUP($A684,Households!$A$4:$AB$246,I$1,0))</f>
        <v>0</v>
      </c>
      <c r="J684" s="1303">
        <f>IF(ISERROR(VLOOKUP($A684,Households!$A$4:$AB$246,J$1,0)),"",VLOOKUP($A684,Households!$A$4:$AB$246,J$1,0))</f>
        <v>0</v>
      </c>
      <c r="K684" s="1303">
        <f>IF(ISERROR(VLOOKUP($A684,Households!$A$4:$AB$246,K$1,0)),"",VLOOKUP($A684,Households!$A$4:$AB$246,K$1,0))</f>
        <v>0</v>
      </c>
      <c r="L684" s="1303">
        <f>IF(ISERROR(VLOOKUP($A684,Households!$A$4:$AB$246,L$1,0)),"",VLOOKUP($A684,Households!$A$4:$AB$246,L$1,0))</f>
        <v>0</v>
      </c>
      <c r="M684" s="1303">
        <f>IF(ISERROR(VLOOKUP($A684,Households!$A$4:$AB$246,M$1,0)),"",VLOOKUP($A684,Households!$A$4:$AB$246,M$1,0))</f>
        <v>0</v>
      </c>
      <c r="N684" s="1303">
        <f>IF(ISERROR(VLOOKUP($A684,Households!$A$4:$AB$246,N$1,0)),"",VLOOKUP($A684,Households!$A$4:$AB$246,N$1,0))</f>
        <v>0</v>
      </c>
      <c r="O684" s="1303">
        <f>IF(ISERROR(VLOOKUP($A684,Households!$A$4:$AB$246,O$1,0)),"",VLOOKUP($A684,Households!$A$4:$AB$246,O$1,0))</f>
        <v>0</v>
      </c>
      <c r="P684" s="1303">
        <f>IF(ISERROR(VLOOKUP($A684,Households!$A$4:$AB$246,P$1,0)),"",VLOOKUP($A684,Households!$A$4:$AB$246,P$1,0))</f>
        <v>0</v>
      </c>
      <c r="Q684" s="1303">
        <f>IF(ISERROR(VLOOKUP($A684,Households!$A$4:$AB$246,Q$1,0)),"",VLOOKUP($A684,Households!$A$4:$AB$246,Q$1,0))</f>
        <v>0</v>
      </c>
    </row>
    <row r="685" spans="1:17">
      <c r="A685" s="11" t="s">
        <v>535</v>
      </c>
      <c r="B685" s="1290" t="s">
        <v>1080</v>
      </c>
      <c r="C685" s="1422" t="str">
        <f>IF(ISERROR(VLOOKUP($A685,Households!$A$4:$AA$246,C$1,0)),"",VLOOKUP($A685,Households!$A$4:$AA$246,C$1,0))</f>
        <v>kWh/year</v>
      </c>
      <c r="D685" s="1303" t="str">
        <f>IF(ISERROR(VLOOKUP($A685,Households!$A$4:$AB$246,D$1,0)),"",VLOOKUP($A685,Households!$A$4:$AB$246,D$1,0))</f>
        <v/>
      </c>
      <c r="E685" s="1303">
        <f>IF(ISERROR(VLOOKUP($A685,Households!$A$4:$AB$246,E$1,0)),"",VLOOKUP($A685,Households!$A$4:$AB$246,E$1,0))</f>
        <v>0</v>
      </c>
      <c r="F685" s="1303">
        <f>IF(ISERROR(VLOOKUP($A685,Households!$A$4:$AB$246,F$1,0)),"",VLOOKUP($A685,Households!$A$4:$AB$246,F$1,0))</f>
        <v>0</v>
      </c>
      <c r="G685" s="1303">
        <f>IF(ISERROR(VLOOKUP($A685,Households!$A$4:$AB$246,G$1,0)),"",VLOOKUP($A685,Households!$A$4:$AB$246,G$1,0))</f>
        <v>0</v>
      </c>
      <c r="H685" s="1303">
        <f>IF(ISERROR(VLOOKUP($A685,Households!$A$4:$AB$246,H$1,0)),"",VLOOKUP($A685,Households!$A$4:$AB$246,H$1,0))</f>
        <v>0</v>
      </c>
      <c r="I685" s="1303">
        <f>IF(ISERROR(VLOOKUP($A685,Households!$A$4:$AB$246,I$1,0)),"",VLOOKUP($A685,Households!$A$4:$AB$246,I$1,0))</f>
        <v>0</v>
      </c>
      <c r="J685" s="1303">
        <f>IF(ISERROR(VLOOKUP($A685,Households!$A$4:$AB$246,J$1,0)),"",VLOOKUP($A685,Households!$A$4:$AB$246,J$1,0))</f>
        <v>0</v>
      </c>
      <c r="K685" s="1303">
        <f>IF(ISERROR(VLOOKUP($A685,Households!$A$4:$AB$246,K$1,0)),"",VLOOKUP($A685,Households!$A$4:$AB$246,K$1,0))</f>
        <v>0</v>
      </c>
      <c r="L685" s="1303">
        <f>IF(ISERROR(VLOOKUP($A685,Households!$A$4:$AB$246,L$1,0)),"",VLOOKUP($A685,Households!$A$4:$AB$246,L$1,0))</f>
        <v>0</v>
      </c>
      <c r="M685" s="1303">
        <f>IF(ISERROR(VLOOKUP($A685,Households!$A$4:$AB$246,M$1,0)),"",VLOOKUP($A685,Households!$A$4:$AB$246,M$1,0))</f>
        <v>0</v>
      </c>
      <c r="N685" s="1303">
        <f>IF(ISERROR(VLOOKUP($A685,Households!$A$4:$AB$246,N$1,0)),"",VLOOKUP($A685,Households!$A$4:$AB$246,N$1,0))</f>
        <v>0</v>
      </c>
      <c r="O685" s="1303">
        <f>IF(ISERROR(VLOOKUP($A685,Households!$A$4:$AB$246,O$1,0)),"",VLOOKUP($A685,Households!$A$4:$AB$246,O$1,0))</f>
        <v>0</v>
      </c>
      <c r="P685" s="1303">
        <f>IF(ISERROR(VLOOKUP($A685,Households!$A$4:$AB$246,P$1,0)),"",VLOOKUP($A685,Households!$A$4:$AB$246,P$1,0))</f>
        <v>0</v>
      </c>
      <c r="Q685" s="1303">
        <f>IF(ISERROR(VLOOKUP($A685,Households!$A$4:$AB$246,Q$1,0)),"",VLOOKUP($A685,Households!$A$4:$AB$246,Q$1,0))</f>
        <v>0</v>
      </c>
    </row>
    <row r="686" spans="1:17">
      <c r="A686" s="11" t="s">
        <v>429</v>
      </c>
      <c r="B686" s="1290" t="s">
        <v>1080</v>
      </c>
      <c r="C686" s="1422" t="str">
        <f>IF(ISERROR(VLOOKUP($A686,Households!$A$4:$AA$246,C$1,0)),"",VLOOKUP($A686,Households!$A$4:$AA$246,C$1,0))</f>
        <v>kWh/year</v>
      </c>
      <c r="D686" s="1303" t="str">
        <f>IF(ISERROR(VLOOKUP($A686,Households!$A$4:$AB$246,D$1,0)),"",VLOOKUP($A686,Households!$A$4:$AB$246,D$1,0))</f>
        <v/>
      </c>
      <c r="E686" s="1303">
        <f>IF(ISERROR(VLOOKUP($A686,Households!$A$4:$AB$246,E$1,0)),"",VLOOKUP($A686,Households!$A$4:$AB$246,E$1,0))</f>
        <v>0</v>
      </c>
      <c r="F686" s="1303">
        <f>IF(ISERROR(VLOOKUP($A686,Households!$A$4:$AB$246,F$1,0)),"",VLOOKUP($A686,Households!$A$4:$AB$246,F$1,0))</f>
        <v>0</v>
      </c>
      <c r="G686" s="1303">
        <f>IF(ISERROR(VLOOKUP($A686,Households!$A$4:$AB$246,G$1,0)),"",VLOOKUP($A686,Households!$A$4:$AB$246,G$1,0))</f>
        <v>0</v>
      </c>
      <c r="H686" s="1303">
        <f>IF(ISERROR(VLOOKUP($A686,Households!$A$4:$AB$246,H$1,0)),"",VLOOKUP($A686,Households!$A$4:$AB$246,H$1,0))</f>
        <v>0</v>
      </c>
      <c r="I686" s="1303">
        <f>IF(ISERROR(VLOOKUP($A686,Households!$A$4:$AB$246,I$1,0)),"",VLOOKUP($A686,Households!$A$4:$AB$246,I$1,0))</f>
        <v>0</v>
      </c>
      <c r="J686" s="1303">
        <f>IF(ISERROR(VLOOKUP($A686,Households!$A$4:$AB$246,J$1,0)),"",VLOOKUP($A686,Households!$A$4:$AB$246,J$1,0))</f>
        <v>0</v>
      </c>
      <c r="K686" s="1303">
        <f>IF(ISERROR(VLOOKUP($A686,Households!$A$4:$AB$246,K$1,0)),"",VLOOKUP($A686,Households!$A$4:$AB$246,K$1,0))</f>
        <v>0</v>
      </c>
      <c r="L686" s="1303">
        <f>IF(ISERROR(VLOOKUP($A686,Households!$A$4:$AB$246,L$1,0)),"",VLOOKUP($A686,Households!$A$4:$AB$246,L$1,0))</f>
        <v>0</v>
      </c>
      <c r="M686" s="1303">
        <f>IF(ISERROR(VLOOKUP($A686,Households!$A$4:$AB$246,M$1,0)),"",VLOOKUP($A686,Households!$A$4:$AB$246,M$1,0))</f>
        <v>0</v>
      </c>
      <c r="N686" s="1303">
        <f>IF(ISERROR(VLOOKUP($A686,Households!$A$4:$AB$246,N$1,0)),"",VLOOKUP($A686,Households!$A$4:$AB$246,N$1,0))</f>
        <v>0</v>
      </c>
      <c r="O686" s="1303">
        <f>IF(ISERROR(VLOOKUP($A686,Households!$A$4:$AB$246,O$1,0)),"",VLOOKUP($A686,Households!$A$4:$AB$246,O$1,0))</f>
        <v>0</v>
      </c>
      <c r="P686" s="1303">
        <f>IF(ISERROR(VLOOKUP($A686,Households!$A$4:$AB$246,P$1,0)),"",VLOOKUP($A686,Households!$A$4:$AB$246,P$1,0))</f>
        <v>0</v>
      </c>
      <c r="Q686" s="1303">
        <f>IF(ISERROR(VLOOKUP($A686,Households!$A$4:$AB$246,Q$1,0)),"",VLOOKUP($A686,Households!$A$4:$AB$246,Q$1,0))</f>
        <v>0</v>
      </c>
    </row>
    <row r="687" spans="1:17">
      <c r="A687" s="11" t="s">
        <v>642</v>
      </c>
      <c r="B687" s="1290" t="s">
        <v>1080</v>
      </c>
      <c r="C687" s="1422" t="str">
        <f>IF(ISERROR(VLOOKUP($A687,Households!$A$4:$AA$246,C$1,0)),"",VLOOKUP($A687,Households!$A$4:$AA$246,C$1,0))</f>
        <v>ktoe</v>
      </c>
      <c r="D687" s="1303" t="str">
        <f>IF(ISERROR(VLOOKUP($A687,Households!$A$4:$AB$246,D$1,0)),"",VLOOKUP($A687,Households!$A$4:$AB$246,D$1,0))</f>
        <v/>
      </c>
      <c r="E687" s="1303">
        <f>IF(ISERROR(VLOOKUP($A687,Households!$A$4:$AB$246,E$1,0)),"",VLOOKUP($A687,Households!$A$4:$AB$246,E$1,0))</f>
        <v>0</v>
      </c>
      <c r="F687" s="1303">
        <f>IF(ISERROR(VLOOKUP($A687,Households!$A$4:$AB$246,F$1,0)),"",VLOOKUP($A687,Households!$A$4:$AB$246,F$1,0))</f>
        <v>0</v>
      </c>
      <c r="G687" s="1303">
        <f>IF(ISERROR(VLOOKUP($A687,Households!$A$4:$AB$246,G$1,0)),"",VLOOKUP($A687,Households!$A$4:$AB$246,G$1,0))</f>
        <v>0</v>
      </c>
      <c r="H687" s="1303">
        <f>IF(ISERROR(VLOOKUP($A687,Households!$A$4:$AB$246,H$1,0)),"",VLOOKUP($A687,Households!$A$4:$AB$246,H$1,0))</f>
        <v>0</v>
      </c>
      <c r="I687" s="1303">
        <f>IF(ISERROR(VLOOKUP($A687,Households!$A$4:$AB$246,I$1,0)),"",VLOOKUP($A687,Households!$A$4:$AB$246,I$1,0))</f>
        <v>0</v>
      </c>
      <c r="J687" s="1303">
        <f>IF(ISERROR(VLOOKUP($A687,Households!$A$4:$AB$246,J$1,0)),"",VLOOKUP($A687,Households!$A$4:$AB$246,J$1,0))</f>
        <v>0</v>
      </c>
      <c r="K687" s="1303">
        <f>IF(ISERROR(VLOOKUP($A687,Households!$A$4:$AB$246,K$1,0)),"",VLOOKUP($A687,Households!$A$4:$AB$246,K$1,0))</f>
        <v>0</v>
      </c>
      <c r="L687" s="1303">
        <f>IF(ISERROR(VLOOKUP($A687,Households!$A$4:$AB$246,L$1,0)),"",VLOOKUP($A687,Households!$A$4:$AB$246,L$1,0))</f>
        <v>0</v>
      </c>
      <c r="M687" s="1303">
        <f>IF(ISERROR(VLOOKUP($A687,Households!$A$4:$AB$246,M$1,0)),"",VLOOKUP($A687,Households!$A$4:$AB$246,M$1,0))</f>
        <v>0</v>
      </c>
      <c r="N687" s="1303">
        <f>IF(ISERROR(VLOOKUP($A687,Households!$A$4:$AB$246,N$1,0)),"",VLOOKUP($A687,Households!$A$4:$AB$246,N$1,0))</f>
        <v>0</v>
      </c>
      <c r="O687" s="1303">
        <f>IF(ISERROR(VLOOKUP($A687,Households!$A$4:$AB$246,O$1,0)),"",VLOOKUP($A687,Households!$A$4:$AB$246,O$1,0))</f>
        <v>0</v>
      </c>
      <c r="P687" s="1303">
        <f>IF(ISERROR(VLOOKUP($A687,Households!$A$4:$AB$246,P$1,0)),"",VLOOKUP($A687,Households!$A$4:$AB$246,P$1,0))</f>
        <v>0</v>
      </c>
      <c r="Q687" s="1303">
        <f>IF(ISERROR(VLOOKUP($A687,Households!$A$4:$AB$246,Q$1,0)),"",VLOOKUP($A687,Households!$A$4:$AB$246,Q$1,0))</f>
        <v>0</v>
      </c>
    </row>
    <row r="688" spans="1:17">
      <c r="A688" s="11" t="s">
        <v>370</v>
      </c>
      <c r="B688" s="1290" t="s">
        <v>1080</v>
      </c>
      <c r="C688" s="1422" t="str">
        <f>IF(ISERROR(VLOOKUP($A688,Households!$A$4:$AA$246,C$1,0)),"",VLOOKUP($A688,Households!$A$4:$AA$246,C$1,0))</f>
        <v>ktoe</v>
      </c>
      <c r="D688" s="1303" t="str">
        <f>IF(ISERROR(VLOOKUP($A688,Households!$A$4:$AB$246,D$1,0)),"",VLOOKUP($A688,Households!$A$4:$AB$246,D$1,0))</f>
        <v/>
      </c>
      <c r="E688" s="1303">
        <f>IF(ISERROR(VLOOKUP($A688,Households!$A$4:$AB$246,E$1,0)),"",VLOOKUP($A688,Households!$A$4:$AB$246,E$1,0))</f>
        <v>0</v>
      </c>
      <c r="F688" s="1303">
        <f>IF(ISERROR(VLOOKUP($A688,Households!$A$4:$AB$246,F$1,0)),"",VLOOKUP($A688,Households!$A$4:$AB$246,F$1,0))</f>
        <v>0</v>
      </c>
      <c r="G688" s="1303">
        <f>IF(ISERROR(VLOOKUP($A688,Households!$A$4:$AB$246,G$1,0)),"",VLOOKUP($A688,Households!$A$4:$AB$246,G$1,0))</f>
        <v>0</v>
      </c>
      <c r="H688" s="1303">
        <f>IF(ISERROR(VLOOKUP($A688,Households!$A$4:$AB$246,H$1,0)),"",VLOOKUP($A688,Households!$A$4:$AB$246,H$1,0))</f>
        <v>0</v>
      </c>
      <c r="I688" s="1303">
        <f>IF(ISERROR(VLOOKUP($A688,Households!$A$4:$AB$246,I$1,0)),"",VLOOKUP($A688,Households!$A$4:$AB$246,I$1,0))</f>
        <v>0</v>
      </c>
      <c r="J688" s="1303">
        <f>IF(ISERROR(VLOOKUP($A688,Households!$A$4:$AB$246,J$1,0)),"",VLOOKUP($A688,Households!$A$4:$AB$246,J$1,0))</f>
        <v>0</v>
      </c>
      <c r="K688" s="1303">
        <f>IF(ISERROR(VLOOKUP($A688,Households!$A$4:$AB$246,K$1,0)),"",VLOOKUP($A688,Households!$A$4:$AB$246,K$1,0))</f>
        <v>0</v>
      </c>
      <c r="L688" s="1303">
        <f>IF(ISERROR(VLOOKUP($A688,Households!$A$4:$AB$246,L$1,0)),"",VLOOKUP($A688,Households!$A$4:$AB$246,L$1,0))</f>
        <v>0</v>
      </c>
      <c r="M688" s="1303">
        <f>IF(ISERROR(VLOOKUP($A688,Households!$A$4:$AB$246,M$1,0)),"",VLOOKUP($A688,Households!$A$4:$AB$246,M$1,0))</f>
        <v>0</v>
      </c>
      <c r="N688" s="1303">
        <f>IF(ISERROR(VLOOKUP($A688,Households!$A$4:$AB$246,N$1,0)),"",VLOOKUP($A688,Households!$A$4:$AB$246,N$1,0))</f>
        <v>0</v>
      </c>
      <c r="O688" s="1303">
        <f>IF(ISERROR(VLOOKUP($A688,Households!$A$4:$AB$246,O$1,0)),"",VLOOKUP($A688,Households!$A$4:$AB$246,O$1,0))</f>
        <v>0</v>
      </c>
      <c r="P688" s="1303">
        <f>IF(ISERROR(VLOOKUP($A688,Households!$A$4:$AB$246,P$1,0)),"",VLOOKUP($A688,Households!$A$4:$AB$246,P$1,0))</f>
        <v>0</v>
      </c>
      <c r="Q688" s="1303">
        <f>IF(ISERROR(VLOOKUP($A688,Households!$A$4:$AB$246,Q$1,0)),"",VLOOKUP($A688,Households!$A$4:$AB$246,Q$1,0))</f>
        <v>0</v>
      </c>
    </row>
    <row r="689" spans="1:17">
      <c r="A689" s="11" t="s">
        <v>373</v>
      </c>
      <c r="B689" s="1290" t="s">
        <v>1080</v>
      </c>
      <c r="C689" s="1422" t="str">
        <f>IF(ISERROR(VLOOKUP($A689,Households!$A$4:$AA$246,C$1,0)),"",VLOOKUP($A689,Households!$A$4:$AA$246,C$1,0))</f>
        <v>ktoe</v>
      </c>
      <c r="D689" s="1303" t="str">
        <f>IF(ISERROR(VLOOKUP($A689,Households!$A$4:$AB$246,D$1,0)),"",VLOOKUP($A689,Households!$A$4:$AB$246,D$1,0))</f>
        <v/>
      </c>
      <c r="E689" s="1303">
        <f>IF(ISERROR(VLOOKUP($A689,Households!$A$4:$AB$246,E$1,0)),"",VLOOKUP($A689,Households!$A$4:$AB$246,E$1,0))</f>
        <v>0</v>
      </c>
      <c r="F689" s="1303">
        <f>IF(ISERROR(VLOOKUP($A689,Households!$A$4:$AB$246,F$1,0)),"",VLOOKUP($A689,Households!$A$4:$AB$246,F$1,0))</f>
        <v>0</v>
      </c>
      <c r="G689" s="1303">
        <f>IF(ISERROR(VLOOKUP($A689,Households!$A$4:$AB$246,G$1,0)),"",VLOOKUP($A689,Households!$A$4:$AB$246,G$1,0))</f>
        <v>0</v>
      </c>
      <c r="H689" s="1303">
        <f>IF(ISERROR(VLOOKUP($A689,Households!$A$4:$AB$246,H$1,0)),"",VLOOKUP($A689,Households!$A$4:$AB$246,H$1,0))</f>
        <v>0</v>
      </c>
      <c r="I689" s="1303">
        <f>IF(ISERROR(VLOOKUP($A689,Households!$A$4:$AB$246,I$1,0)),"",VLOOKUP($A689,Households!$A$4:$AB$246,I$1,0))</f>
        <v>0</v>
      </c>
      <c r="J689" s="1303">
        <f>IF(ISERROR(VLOOKUP($A689,Households!$A$4:$AB$246,J$1,0)),"",VLOOKUP($A689,Households!$A$4:$AB$246,J$1,0))</f>
        <v>0</v>
      </c>
      <c r="K689" s="1303">
        <f>IF(ISERROR(VLOOKUP($A689,Households!$A$4:$AB$246,K$1,0)),"",VLOOKUP($A689,Households!$A$4:$AB$246,K$1,0))</f>
        <v>0</v>
      </c>
      <c r="L689" s="1303">
        <f>IF(ISERROR(VLOOKUP($A689,Households!$A$4:$AB$246,L$1,0)),"",VLOOKUP($A689,Households!$A$4:$AB$246,L$1,0))</f>
        <v>0</v>
      </c>
      <c r="M689" s="1303">
        <f>IF(ISERROR(VLOOKUP($A689,Households!$A$4:$AB$246,M$1,0)),"",VLOOKUP($A689,Households!$A$4:$AB$246,M$1,0))</f>
        <v>0</v>
      </c>
      <c r="N689" s="1303">
        <f>IF(ISERROR(VLOOKUP($A689,Households!$A$4:$AB$246,N$1,0)),"",VLOOKUP($A689,Households!$A$4:$AB$246,N$1,0))</f>
        <v>0</v>
      </c>
      <c r="O689" s="1303">
        <f>IF(ISERROR(VLOOKUP($A689,Households!$A$4:$AB$246,O$1,0)),"",VLOOKUP($A689,Households!$A$4:$AB$246,O$1,0))</f>
        <v>0</v>
      </c>
      <c r="P689" s="1303">
        <f>IF(ISERROR(VLOOKUP($A689,Households!$A$4:$AB$246,P$1,0)),"",VLOOKUP($A689,Households!$A$4:$AB$246,P$1,0))</f>
        <v>0</v>
      </c>
      <c r="Q689" s="1303">
        <f>IF(ISERROR(VLOOKUP($A689,Households!$A$4:$AB$246,Q$1,0)),"",VLOOKUP($A689,Households!$A$4:$AB$246,Q$1,0))</f>
        <v>0</v>
      </c>
    </row>
    <row r="690" spans="1:17">
      <c r="A690" s="11" t="s">
        <v>339</v>
      </c>
      <c r="B690" s="1290" t="s">
        <v>1080</v>
      </c>
      <c r="C690" s="1422" t="str">
        <f>IF(ISERROR(VLOOKUP($A690,Households!$A$4:$AA$246,C$1,0)),"",VLOOKUP($A690,Households!$A$4:$AA$246,C$1,0))</f>
        <v>ktoe</v>
      </c>
      <c r="D690" s="1303" t="str">
        <f>IF(ISERROR(VLOOKUP($A690,Households!$A$4:$AB$246,D$1,0)),"",VLOOKUP($A690,Households!$A$4:$AB$246,D$1,0))</f>
        <v/>
      </c>
      <c r="E690" s="1303">
        <f>IF(ISERROR(VLOOKUP($A690,Households!$A$4:$AB$246,E$1,0)),"",VLOOKUP($A690,Households!$A$4:$AB$246,E$1,0))</f>
        <v>0</v>
      </c>
      <c r="F690" s="1303">
        <f>IF(ISERROR(VLOOKUP($A690,Households!$A$4:$AB$246,F$1,0)),"",VLOOKUP($A690,Households!$A$4:$AB$246,F$1,0))</f>
        <v>0</v>
      </c>
      <c r="G690" s="1303">
        <f>IF(ISERROR(VLOOKUP($A690,Households!$A$4:$AB$246,G$1,0)),"",VLOOKUP($A690,Households!$A$4:$AB$246,G$1,0))</f>
        <v>0</v>
      </c>
      <c r="H690" s="1303">
        <f>IF(ISERROR(VLOOKUP($A690,Households!$A$4:$AB$246,H$1,0)),"",VLOOKUP($A690,Households!$A$4:$AB$246,H$1,0))</f>
        <v>0</v>
      </c>
      <c r="I690" s="1303">
        <f>IF(ISERROR(VLOOKUP($A690,Households!$A$4:$AB$246,I$1,0)),"",VLOOKUP($A690,Households!$A$4:$AB$246,I$1,0))</f>
        <v>0</v>
      </c>
      <c r="J690" s="1303">
        <f>IF(ISERROR(VLOOKUP($A690,Households!$A$4:$AB$246,J$1,0)),"",VLOOKUP($A690,Households!$A$4:$AB$246,J$1,0))</f>
        <v>0</v>
      </c>
      <c r="K690" s="1303">
        <f>IF(ISERROR(VLOOKUP($A690,Households!$A$4:$AB$246,K$1,0)),"",VLOOKUP($A690,Households!$A$4:$AB$246,K$1,0))</f>
        <v>0</v>
      </c>
      <c r="L690" s="1303">
        <f>IF(ISERROR(VLOOKUP($A690,Households!$A$4:$AB$246,L$1,0)),"",VLOOKUP($A690,Households!$A$4:$AB$246,L$1,0))</f>
        <v>0</v>
      </c>
      <c r="M690" s="1303">
        <f>IF(ISERROR(VLOOKUP($A690,Households!$A$4:$AB$246,M$1,0)),"",VLOOKUP($A690,Households!$A$4:$AB$246,M$1,0))</f>
        <v>0</v>
      </c>
      <c r="N690" s="1303">
        <f>IF(ISERROR(VLOOKUP($A690,Households!$A$4:$AB$246,N$1,0)),"",VLOOKUP($A690,Households!$A$4:$AB$246,N$1,0))</f>
        <v>0</v>
      </c>
      <c r="O690" s="1303">
        <f>IF(ISERROR(VLOOKUP($A690,Households!$A$4:$AB$246,O$1,0)),"",VLOOKUP($A690,Households!$A$4:$AB$246,O$1,0))</f>
        <v>0</v>
      </c>
      <c r="P690" s="1303">
        <f>IF(ISERROR(VLOOKUP($A690,Households!$A$4:$AB$246,P$1,0)),"",VLOOKUP($A690,Households!$A$4:$AB$246,P$1,0))</f>
        <v>0</v>
      </c>
      <c r="Q690" s="1303">
        <f>IF(ISERROR(VLOOKUP($A690,Households!$A$4:$AB$246,Q$1,0)),"",VLOOKUP($A690,Households!$A$4:$AB$246,Q$1,0))</f>
        <v>0</v>
      </c>
    </row>
    <row r="691" spans="1:17">
      <c r="A691" s="2" t="s">
        <v>484</v>
      </c>
      <c r="B691" s="1290" t="s">
        <v>1080</v>
      </c>
      <c r="C691" s="1422" t="str">
        <f>IF(ISERROR(VLOOKUP($A691,Households!$A$4:$AA$246,C$1,0)),"",VLOOKUP($A691,Households!$A$4:$AA$246,C$1,0))</f>
        <v>ktoe</v>
      </c>
      <c r="D691" s="1303" t="str">
        <f>IF(ISERROR(VLOOKUP($A691,Households!$A$4:$AB$246,D$1,0)),"",VLOOKUP($A691,Households!$A$4:$AB$246,D$1,0))</f>
        <v/>
      </c>
      <c r="E691" s="1303">
        <f>IF(ISERROR(VLOOKUP($A691,Households!$A$4:$AB$246,E$1,0)),"",VLOOKUP($A691,Households!$A$4:$AB$246,E$1,0))</f>
        <v>0</v>
      </c>
      <c r="F691" s="1303">
        <f>IF(ISERROR(VLOOKUP($A691,Households!$A$4:$AB$246,F$1,0)),"",VLOOKUP($A691,Households!$A$4:$AB$246,F$1,0))</f>
        <v>0</v>
      </c>
      <c r="G691" s="1303">
        <f>IF(ISERROR(VLOOKUP($A691,Households!$A$4:$AB$246,G$1,0)),"",VLOOKUP($A691,Households!$A$4:$AB$246,G$1,0))</f>
        <v>0</v>
      </c>
      <c r="H691" s="1303">
        <f>IF(ISERROR(VLOOKUP($A691,Households!$A$4:$AB$246,H$1,0)),"",VLOOKUP($A691,Households!$A$4:$AB$246,H$1,0))</f>
        <v>0</v>
      </c>
      <c r="I691" s="1303">
        <f>IF(ISERROR(VLOOKUP($A691,Households!$A$4:$AB$246,I$1,0)),"",VLOOKUP($A691,Households!$A$4:$AB$246,I$1,0))</f>
        <v>0</v>
      </c>
      <c r="J691" s="1303">
        <f>IF(ISERROR(VLOOKUP($A691,Households!$A$4:$AB$246,J$1,0)),"",VLOOKUP($A691,Households!$A$4:$AB$246,J$1,0))</f>
        <v>0</v>
      </c>
      <c r="K691" s="1303">
        <f>IF(ISERROR(VLOOKUP($A691,Households!$A$4:$AB$246,K$1,0)),"",VLOOKUP($A691,Households!$A$4:$AB$246,K$1,0))</f>
        <v>0</v>
      </c>
      <c r="L691" s="1303">
        <f>IF(ISERROR(VLOOKUP($A691,Households!$A$4:$AB$246,L$1,0)),"",VLOOKUP($A691,Households!$A$4:$AB$246,L$1,0))</f>
        <v>0</v>
      </c>
      <c r="M691" s="1303">
        <f>IF(ISERROR(VLOOKUP($A691,Households!$A$4:$AB$246,M$1,0)),"",VLOOKUP($A691,Households!$A$4:$AB$246,M$1,0))</f>
        <v>0</v>
      </c>
      <c r="N691" s="1303">
        <f>IF(ISERROR(VLOOKUP($A691,Households!$A$4:$AB$246,N$1,0)),"",VLOOKUP($A691,Households!$A$4:$AB$246,N$1,0))</f>
        <v>0</v>
      </c>
      <c r="O691" s="1303">
        <f>IF(ISERROR(VLOOKUP($A691,Households!$A$4:$AB$246,O$1,0)),"",VLOOKUP($A691,Households!$A$4:$AB$246,O$1,0))</f>
        <v>0</v>
      </c>
      <c r="P691" s="1303">
        <f>IF(ISERROR(VLOOKUP($A691,Households!$A$4:$AB$246,P$1,0)),"",VLOOKUP($A691,Households!$A$4:$AB$246,P$1,0))</f>
        <v>0</v>
      </c>
      <c r="Q691" s="1303">
        <f>IF(ISERROR(VLOOKUP($A691,Households!$A$4:$AB$246,Q$1,0)),"",VLOOKUP($A691,Households!$A$4:$AB$246,Q$1,0))</f>
        <v>0</v>
      </c>
    </row>
    <row r="692" spans="1:17">
      <c r="A692" s="391" t="s">
        <v>2677</v>
      </c>
      <c r="B692" s="1290" t="s">
        <v>1080</v>
      </c>
      <c r="C692" s="1422" t="str">
        <f>IF(ISERROR(VLOOKUP($A692,Households!$A$4:$AA$246,C$1,0)),"",VLOOKUP($A692,Households!$A$4:$AA$246,C$1,0))</f>
        <v/>
      </c>
      <c r="D692" s="1303" t="str">
        <f>IF(ISERROR(VLOOKUP($A692,Households!$A$4:$AB$246,D$1,0)),"",VLOOKUP($A692,Households!$A$4:$AB$246,D$1,0))</f>
        <v/>
      </c>
      <c r="E692" s="1303" t="str">
        <f>IF(ISERROR(VLOOKUP($A692,Households!$A$4:$AB$246,E$1,0)),"",VLOOKUP($A692,Households!$A$4:$AB$246,E$1,0))</f>
        <v/>
      </c>
      <c r="F692" s="1303" t="str">
        <f>IF(ISERROR(VLOOKUP($A692,Households!$A$4:$AB$246,F$1,0)),"",VLOOKUP($A692,Households!$A$4:$AB$246,F$1,0))</f>
        <v/>
      </c>
      <c r="G692" s="1303" t="str">
        <f>IF(ISERROR(VLOOKUP($A692,Households!$A$4:$AB$246,G$1,0)),"",VLOOKUP($A692,Households!$A$4:$AB$246,G$1,0))</f>
        <v/>
      </c>
      <c r="H692" s="1303" t="str">
        <f>IF(ISERROR(VLOOKUP($A692,Households!$A$4:$AB$246,H$1,0)),"",VLOOKUP($A692,Households!$A$4:$AB$246,H$1,0))</f>
        <v/>
      </c>
      <c r="I692" s="1303" t="str">
        <f>IF(ISERROR(VLOOKUP($A692,Households!$A$4:$AB$246,I$1,0)),"",VLOOKUP($A692,Households!$A$4:$AB$246,I$1,0))</f>
        <v/>
      </c>
      <c r="J692" s="1303" t="str">
        <f>IF(ISERROR(VLOOKUP($A692,Households!$A$4:$AB$246,J$1,0)),"",VLOOKUP($A692,Households!$A$4:$AB$246,J$1,0))</f>
        <v/>
      </c>
      <c r="K692" s="1303" t="str">
        <f>IF(ISERROR(VLOOKUP($A692,Households!$A$4:$AB$246,K$1,0)),"",VLOOKUP($A692,Households!$A$4:$AB$246,K$1,0))</f>
        <v/>
      </c>
      <c r="L692" s="1303" t="str">
        <f>IF(ISERROR(VLOOKUP($A692,Households!$A$4:$AB$246,L$1,0)),"",VLOOKUP($A692,Households!$A$4:$AB$246,L$1,0))</f>
        <v/>
      </c>
      <c r="M692" s="1303" t="str">
        <f>IF(ISERROR(VLOOKUP($A692,Households!$A$4:$AB$246,M$1,0)),"",VLOOKUP($A692,Households!$A$4:$AB$246,M$1,0))</f>
        <v/>
      </c>
      <c r="N692" s="1303" t="str">
        <f>IF(ISERROR(VLOOKUP($A692,Households!$A$4:$AB$246,N$1,0)),"",VLOOKUP($A692,Households!$A$4:$AB$246,N$1,0))</f>
        <v/>
      </c>
      <c r="O692" s="1303" t="str">
        <f>IF(ISERROR(VLOOKUP($A692,Households!$A$4:$AB$246,O$1,0)),"",VLOOKUP($A692,Households!$A$4:$AB$246,O$1,0))</f>
        <v/>
      </c>
      <c r="P692" s="1303" t="str">
        <f>IF(ISERROR(VLOOKUP($A692,Households!$A$4:$AB$246,P$1,0)),"",VLOOKUP($A692,Households!$A$4:$AB$246,P$1,0))</f>
        <v/>
      </c>
      <c r="Q692" s="1303" t="str">
        <f>IF(ISERROR(VLOOKUP($A692,Households!$A$4:$AB$246,Q$1,0)),"",VLOOKUP($A692,Households!$A$4:$AB$246,Q$1,0))</f>
        <v/>
      </c>
    </row>
    <row r="693" spans="1:17">
      <c r="A693" s="391" t="s">
        <v>2678</v>
      </c>
      <c r="B693" s="1290" t="s">
        <v>1080</v>
      </c>
      <c r="C693" s="1422" t="str">
        <f>IF(ISERROR(VLOOKUP($A693,Households!$A$4:$AA$246,C$1,0)),"",VLOOKUP($A693,Households!$A$4:$AA$246,C$1,0))</f>
        <v/>
      </c>
      <c r="D693" s="1303" t="str">
        <f>IF(ISERROR(VLOOKUP($A693,Households!$A$4:$AB$246,D$1,0)),"",VLOOKUP($A693,Households!$A$4:$AB$246,D$1,0))</f>
        <v/>
      </c>
      <c r="E693" s="1303" t="str">
        <f>IF(ISERROR(VLOOKUP($A693,Households!$A$4:$AB$246,E$1,0)),"",VLOOKUP($A693,Households!$A$4:$AB$246,E$1,0))</f>
        <v/>
      </c>
      <c r="F693" s="1303" t="str">
        <f>IF(ISERROR(VLOOKUP($A693,Households!$A$4:$AB$246,F$1,0)),"",VLOOKUP($A693,Households!$A$4:$AB$246,F$1,0))</f>
        <v/>
      </c>
      <c r="G693" s="1303" t="str">
        <f>IF(ISERROR(VLOOKUP($A693,Households!$A$4:$AB$246,G$1,0)),"",VLOOKUP($A693,Households!$A$4:$AB$246,G$1,0))</f>
        <v/>
      </c>
      <c r="H693" s="1303" t="str">
        <f>IF(ISERROR(VLOOKUP($A693,Households!$A$4:$AB$246,H$1,0)),"",VLOOKUP($A693,Households!$A$4:$AB$246,H$1,0))</f>
        <v/>
      </c>
      <c r="I693" s="1303" t="str">
        <f>IF(ISERROR(VLOOKUP($A693,Households!$A$4:$AB$246,I$1,0)),"",VLOOKUP($A693,Households!$A$4:$AB$246,I$1,0))</f>
        <v/>
      </c>
      <c r="J693" s="1303" t="str">
        <f>IF(ISERROR(VLOOKUP($A693,Households!$A$4:$AB$246,J$1,0)),"",VLOOKUP($A693,Households!$A$4:$AB$246,J$1,0))</f>
        <v/>
      </c>
      <c r="K693" s="1303" t="str">
        <f>IF(ISERROR(VLOOKUP($A693,Households!$A$4:$AB$246,K$1,0)),"",VLOOKUP($A693,Households!$A$4:$AB$246,K$1,0))</f>
        <v/>
      </c>
      <c r="L693" s="1303" t="str">
        <f>IF(ISERROR(VLOOKUP($A693,Households!$A$4:$AB$246,L$1,0)),"",VLOOKUP($A693,Households!$A$4:$AB$246,L$1,0))</f>
        <v/>
      </c>
      <c r="M693" s="1303" t="str">
        <f>IF(ISERROR(VLOOKUP($A693,Households!$A$4:$AB$246,M$1,0)),"",VLOOKUP($A693,Households!$A$4:$AB$246,M$1,0))</f>
        <v/>
      </c>
      <c r="N693" s="1303" t="str">
        <f>IF(ISERROR(VLOOKUP($A693,Households!$A$4:$AB$246,N$1,0)),"",VLOOKUP($A693,Households!$A$4:$AB$246,N$1,0))</f>
        <v/>
      </c>
      <c r="O693" s="1303" t="str">
        <f>IF(ISERROR(VLOOKUP($A693,Households!$A$4:$AB$246,O$1,0)),"",VLOOKUP($A693,Households!$A$4:$AB$246,O$1,0))</f>
        <v/>
      </c>
      <c r="P693" s="1303" t="str">
        <f>IF(ISERROR(VLOOKUP($A693,Households!$A$4:$AB$246,P$1,0)),"",VLOOKUP($A693,Households!$A$4:$AB$246,P$1,0))</f>
        <v/>
      </c>
      <c r="Q693" s="1303" t="str">
        <f>IF(ISERROR(VLOOKUP($A693,Households!$A$4:$AB$246,Q$1,0)),"",VLOOKUP($A693,Households!$A$4:$AB$246,Q$1,0))</f>
        <v/>
      </c>
    </row>
    <row r="694" spans="1:17">
      <c r="A694" s="30" t="s">
        <v>519</v>
      </c>
      <c r="B694" s="1290" t="s">
        <v>1080</v>
      </c>
      <c r="C694" s="1422" t="str">
        <f>IF(ISERROR(VLOOKUP($A694,Households!$A$4:$AA$246,C$1,0)),"",VLOOKUP($A694,Households!$A$4:$AA$246,C$1,0))</f>
        <v>ktoe</v>
      </c>
      <c r="D694" s="1303" t="str">
        <f>IF(ISERROR(VLOOKUP($A694,Households!$A$4:$AB$246,D$1,0)),"",VLOOKUP($A694,Households!$A$4:$AB$246,D$1,0))</f>
        <v/>
      </c>
      <c r="E694" s="1303">
        <f>IF(ISERROR(VLOOKUP($A694,Households!$A$4:$AB$246,E$1,0)),"",VLOOKUP($A694,Households!$A$4:$AB$246,E$1,0))</f>
        <v>0</v>
      </c>
      <c r="F694" s="1303">
        <f>IF(ISERROR(VLOOKUP($A694,Households!$A$4:$AB$246,F$1,0)),"",VLOOKUP($A694,Households!$A$4:$AB$246,F$1,0))</f>
        <v>0</v>
      </c>
      <c r="G694" s="1303">
        <f>IF(ISERROR(VLOOKUP($A694,Households!$A$4:$AB$246,G$1,0)),"",VLOOKUP($A694,Households!$A$4:$AB$246,G$1,0))</f>
        <v>0</v>
      </c>
      <c r="H694" s="1303">
        <f>IF(ISERROR(VLOOKUP($A694,Households!$A$4:$AB$246,H$1,0)),"",VLOOKUP($A694,Households!$A$4:$AB$246,H$1,0))</f>
        <v>0</v>
      </c>
      <c r="I694" s="1303">
        <f>IF(ISERROR(VLOOKUP($A694,Households!$A$4:$AB$246,I$1,0)),"",VLOOKUP($A694,Households!$A$4:$AB$246,I$1,0))</f>
        <v>0</v>
      </c>
      <c r="J694" s="1303">
        <f>IF(ISERROR(VLOOKUP($A694,Households!$A$4:$AB$246,J$1,0)),"",VLOOKUP($A694,Households!$A$4:$AB$246,J$1,0))</f>
        <v>0</v>
      </c>
      <c r="K694" s="1303">
        <f>IF(ISERROR(VLOOKUP($A694,Households!$A$4:$AB$246,K$1,0)),"",VLOOKUP($A694,Households!$A$4:$AB$246,K$1,0))</f>
        <v>0</v>
      </c>
      <c r="L694" s="1303">
        <f>IF(ISERROR(VLOOKUP($A694,Households!$A$4:$AB$246,L$1,0)),"",VLOOKUP($A694,Households!$A$4:$AB$246,L$1,0))</f>
        <v>0</v>
      </c>
      <c r="M694" s="1303">
        <f>IF(ISERROR(VLOOKUP($A694,Households!$A$4:$AB$246,M$1,0)),"",VLOOKUP($A694,Households!$A$4:$AB$246,M$1,0))</f>
        <v>0</v>
      </c>
      <c r="N694" s="1303">
        <f>IF(ISERROR(VLOOKUP($A694,Households!$A$4:$AB$246,N$1,0)),"",VLOOKUP($A694,Households!$A$4:$AB$246,N$1,0))</f>
        <v>0</v>
      </c>
      <c r="O694" s="1303">
        <f>IF(ISERROR(VLOOKUP($A694,Households!$A$4:$AB$246,O$1,0)),"",VLOOKUP($A694,Households!$A$4:$AB$246,O$1,0))</f>
        <v>0</v>
      </c>
      <c r="P694" s="1303">
        <f>IF(ISERROR(VLOOKUP($A694,Households!$A$4:$AB$246,P$1,0)),"",VLOOKUP($A694,Households!$A$4:$AB$246,P$1,0))</f>
        <v>0</v>
      </c>
      <c r="Q694" s="1303">
        <f>IF(ISERROR(VLOOKUP($A694,Households!$A$4:$AB$246,Q$1,0)),"",VLOOKUP($A694,Households!$A$4:$AB$246,Q$1,0))</f>
        <v>0</v>
      </c>
    </row>
    <row r="695" spans="1:17">
      <c r="A695" s="11" t="s">
        <v>643</v>
      </c>
      <c r="B695" s="1290" t="s">
        <v>1080</v>
      </c>
      <c r="C695" s="1422" t="str">
        <f>IF(ISERROR(VLOOKUP($A695,Households!$A$4:$AA$246,C$1,0)),"",VLOOKUP($A695,Households!$A$4:$AA$246,C$1,0))</f>
        <v>ktoe</v>
      </c>
      <c r="D695" s="1303" t="str">
        <f>IF(ISERROR(VLOOKUP($A695,Households!$A$4:$AB$246,D$1,0)),"",VLOOKUP($A695,Households!$A$4:$AB$246,D$1,0))</f>
        <v/>
      </c>
      <c r="E695" s="1303">
        <f>IF(ISERROR(VLOOKUP($A695,Households!$A$4:$AB$246,E$1,0)),"",VLOOKUP($A695,Households!$A$4:$AB$246,E$1,0))</f>
        <v>0</v>
      </c>
      <c r="F695" s="1303">
        <f>IF(ISERROR(VLOOKUP($A695,Households!$A$4:$AB$246,F$1,0)),"",VLOOKUP($A695,Households!$A$4:$AB$246,F$1,0))</f>
        <v>0</v>
      </c>
      <c r="G695" s="1303">
        <f>IF(ISERROR(VLOOKUP($A695,Households!$A$4:$AB$246,G$1,0)),"",VLOOKUP($A695,Households!$A$4:$AB$246,G$1,0))</f>
        <v>0</v>
      </c>
      <c r="H695" s="1303">
        <f>IF(ISERROR(VLOOKUP($A695,Households!$A$4:$AB$246,H$1,0)),"",VLOOKUP($A695,Households!$A$4:$AB$246,H$1,0))</f>
        <v>0</v>
      </c>
      <c r="I695" s="1303">
        <f>IF(ISERROR(VLOOKUP($A695,Households!$A$4:$AB$246,I$1,0)),"",VLOOKUP($A695,Households!$A$4:$AB$246,I$1,0))</f>
        <v>0</v>
      </c>
      <c r="J695" s="1303">
        <f>IF(ISERROR(VLOOKUP($A695,Households!$A$4:$AB$246,J$1,0)),"",VLOOKUP($A695,Households!$A$4:$AB$246,J$1,0))</f>
        <v>0</v>
      </c>
      <c r="K695" s="1303">
        <f>IF(ISERROR(VLOOKUP($A695,Households!$A$4:$AB$246,K$1,0)),"",VLOOKUP($A695,Households!$A$4:$AB$246,K$1,0))</f>
        <v>0</v>
      </c>
      <c r="L695" s="1303">
        <f>IF(ISERROR(VLOOKUP($A695,Households!$A$4:$AB$246,L$1,0)),"",VLOOKUP($A695,Households!$A$4:$AB$246,L$1,0))</f>
        <v>0</v>
      </c>
      <c r="M695" s="1303">
        <f>IF(ISERROR(VLOOKUP($A695,Households!$A$4:$AB$246,M$1,0)),"",VLOOKUP($A695,Households!$A$4:$AB$246,M$1,0))</f>
        <v>0</v>
      </c>
      <c r="N695" s="1303">
        <f>IF(ISERROR(VLOOKUP($A695,Households!$A$4:$AB$246,N$1,0)),"",VLOOKUP($A695,Households!$A$4:$AB$246,N$1,0))</f>
        <v>0</v>
      </c>
      <c r="O695" s="1303">
        <f>IF(ISERROR(VLOOKUP($A695,Households!$A$4:$AB$246,O$1,0)),"",VLOOKUP($A695,Households!$A$4:$AB$246,O$1,0))</f>
        <v>0</v>
      </c>
      <c r="P695" s="1303">
        <f>IF(ISERROR(VLOOKUP($A695,Households!$A$4:$AB$246,P$1,0)),"",VLOOKUP($A695,Households!$A$4:$AB$246,P$1,0))</f>
        <v>0</v>
      </c>
      <c r="Q695" s="1303">
        <f>IF(ISERROR(VLOOKUP($A695,Households!$A$4:$AB$246,Q$1,0)),"",VLOOKUP($A695,Households!$A$4:$AB$246,Q$1,0))</f>
        <v>0</v>
      </c>
    </row>
    <row r="696" spans="1:17">
      <c r="A696" s="11" t="s">
        <v>371</v>
      </c>
      <c r="B696" s="1290" t="s">
        <v>1080</v>
      </c>
      <c r="C696" s="1422" t="str">
        <f>IF(ISERROR(VLOOKUP($A696,Households!$A$4:$AA$246,C$1,0)),"",VLOOKUP($A696,Households!$A$4:$AA$246,C$1,0))</f>
        <v>ktoe</v>
      </c>
      <c r="D696" s="1303" t="str">
        <f>IF(ISERROR(VLOOKUP($A696,Households!$A$4:$AB$246,D$1,0)),"",VLOOKUP($A696,Households!$A$4:$AB$246,D$1,0))</f>
        <v/>
      </c>
      <c r="E696" s="1303">
        <f>IF(ISERROR(VLOOKUP($A696,Households!$A$4:$AB$246,E$1,0)),"",VLOOKUP($A696,Households!$A$4:$AB$246,E$1,0))</f>
        <v>0</v>
      </c>
      <c r="F696" s="1303">
        <f>IF(ISERROR(VLOOKUP($A696,Households!$A$4:$AB$246,F$1,0)),"",VLOOKUP($A696,Households!$A$4:$AB$246,F$1,0))</f>
        <v>0</v>
      </c>
      <c r="G696" s="1303">
        <f>IF(ISERROR(VLOOKUP($A696,Households!$A$4:$AB$246,G$1,0)),"",VLOOKUP($A696,Households!$A$4:$AB$246,G$1,0))</f>
        <v>0</v>
      </c>
      <c r="H696" s="1303">
        <f>IF(ISERROR(VLOOKUP($A696,Households!$A$4:$AB$246,H$1,0)),"",VLOOKUP($A696,Households!$A$4:$AB$246,H$1,0))</f>
        <v>0</v>
      </c>
      <c r="I696" s="1303">
        <f>IF(ISERROR(VLOOKUP($A696,Households!$A$4:$AB$246,I$1,0)),"",VLOOKUP($A696,Households!$A$4:$AB$246,I$1,0))</f>
        <v>0</v>
      </c>
      <c r="J696" s="1303">
        <f>IF(ISERROR(VLOOKUP($A696,Households!$A$4:$AB$246,J$1,0)),"",VLOOKUP($A696,Households!$A$4:$AB$246,J$1,0))</f>
        <v>0</v>
      </c>
      <c r="K696" s="1303">
        <f>IF(ISERROR(VLOOKUP($A696,Households!$A$4:$AB$246,K$1,0)),"",VLOOKUP($A696,Households!$A$4:$AB$246,K$1,0))</f>
        <v>0</v>
      </c>
      <c r="L696" s="1303">
        <f>IF(ISERROR(VLOOKUP($A696,Households!$A$4:$AB$246,L$1,0)),"",VLOOKUP($A696,Households!$A$4:$AB$246,L$1,0))</f>
        <v>0</v>
      </c>
      <c r="M696" s="1303">
        <f>IF(ISERROR(VLOOKUP($A696,Households!$A$4:$AB$246,M$1,0)),"",VLOOKUP($A696,Households!$A$4:$AB$246,M$1,0))</f>
        <v>0</v>
      </c>
      <c r="N696" s="1303">
        <f>IF(ISERROR(VLOOKUP($A696,Households!$A$4:$AB$246,N$1,0)),"",VLOOKUP($A696,Households!$A$4:$AB$246,N$1,0))</f>
        <v>0</v>
      </c>
      <c r="O696" s="1303">
        <f>IF(ISERROR(VLOOKUP($A696,Households!$A$4:$AB$246,O$1,0)),"",VLOOKUP($A696,Households!$A$4:$AB$246,O$1,0))</f>
        <v>0</v>
      </c>
      <c r="P696" s="1303">
        <f>IF(ISERROR(VLOOKUP($A696,Households!$A$4:$AB$246,P$1,0)),"",VLOOKUP($A696,Households!$A$4:$AB$246,P$1,0))</f>
        <v>0</v>
      </c>
      <c r="Q696" s="1303">
        <f>IF(ISERROR(VLOOKUP($A696,Households!$A$4:$AB$246,Q$1,0)),"",VLOOKUP($A696,Households!$A$4:$AB$246,Q$1,0))</f>
        <v>0</v>
      </c>
    </row>
    <row r="697" spans="1:17">
      <c r="A697" s="11" t="s">
        <v>684</v>
      </c>
      <c r="B697" s="1290" t="s">
        <v>1080</v>
      </c>
      <c r="C697" s="1422" t="str">
        <f>IF(ISERROR(VLOOKUP($A697,Households!$A$4:$AA$246,C$1,0)),"",VLOOKUP($A697,Households!$A$4:$AA$246,C$1,0))</f>
        <v>ktoe</v>
      </c>
      <c r="D697" s="1303" t="str">
        <f>IF(ISERROR(VLOOKUP($A697,Households!$A$4:$AB$246,D$1,0)),"",VLOOKUP($A697,Households!$A$4:$AB$246,D$1,0))</f>
        <v/>
      </c>
      <c r="E697" s="1303">
        <f>IF(ISERROR(VLOOKUP($A697,Households!$A$4:$AB$246,E$1,0)),"",VLOOKUP($A697,Households!$A$4:$AB$246,E$1,0))</f>
        <v>0</v>
      </c>
      <c r="F697" s="1303">
        <f>IF(ISERROR(VLOOKUP($A697,Households!$A$4:$AB$246,F$1,0)),"",VLOOKUP($A697,Households!$A$4:$AB$246,F$1,0))</f>
        <v>0</v>
      </c>
      <c r="G697" s="1303">
        <f>IF(ISERROR(VLOOKUP($A697,Households!$A$4:$AB$246,G$1,0)),"",VLOOKUP($A697,Households!$A$4:$AB$246,G$1,0))</f>
        <v>0</v>
      </c>
      <c r="H697" s="1303">
        <f>IF(ISERROR(VLOOKUP($A697,Households!$A$4:$AB$246,H$1,0)),"",VLOOKUP($A697,Households!$A$4:$AB$246,H$1,0))</f>
        <v>0</v>
      </c>
      <c r="I697" s="1303">
        <f>IF(ISERROR(VLOOKUP($A697,Households!$A$4:$AB$246,I$1,0)),"",VLOOKUP($A697,Households!$A$4:$AB$246,I$1,0))</f>
        <v>0</v>
      </c>
      <c r="J697" s="1303">
        <f>IF(ISERROR(VLOOKUP($A697,Households!$A$4:$AB$246,J$1,0)),"",VLOOKUP($A697,Households!$A$4:$AB$246,J$1,0))</f>
        <v>0</v>
      </c>
      <c r="K697" s="1303">
        <f>IF(ISERROR(VLOOKUP($A697,Households!$A$4:$AB$246,K$1,0)),"",VLOOKUP($A697,Households!$A$4:$AB$246,K$1,0))</f>
        <v>0</v>
      </c>
      <c r="L697" s="1303">
        <f>IF(ISERROR(VLOOKUP($A697,Households!$A$4:$AB$246,L$1,0)),"",VLOOKUP($A697,Households!$A$4:$AB$246,L$1,0))</f>
        <v>0</v>
      </c>
      <c r="M697" s="1303">
        <f>IF(ISERROR(VLOOKUP($A697,Households!$A$4:$AB$246,M$1,0)),"",VLOOKUP($A697,Households!$A$4:$AB$246,M$1,0))</f>
        <v>0</v>
      </c>
      <c r="N697" s="1303">
        <f>IF(ISERROR(VLOOKUP($A697,Households!$A$4:$AB$246,N$1,0)),"",VLOOKUP($A697,Households!$A$4:$AB$246,N$1,0))</f>
        <v>0</v>
      </c>
      <c r="O697" s="1303">
        <f>IF(ISERROR(VLOOKUP($A697,Households!$A$4:$AB$246,O$1,0)),"",VLOOKUP($A697,Households!$A$4:$AB$246,O$1,0))</f>
        <v>0</v>
      </c>
      <c r="P697" s="1303">
        <f>IF(ISERROR(VLOOKUP($A697,Households!$A$4:$AB$246,P$1,0)),"",VLOOKUP($A697,Households!$A$4:$AB$246,P$1,0))</f>
        <v>0</v>
      </c>
      <c r="Q697" s="1303">
        <f>IF(ISERROR(VLOOKUP($A697,Households!$A$4:$AB$246,Q$1,0)),"",VLOOKUP($A697,Households!$A$4:$AB$246,Q$1,0))</f>
        <v>0</v>
      </c>
    </row>
    <row r="698" spans="1:17">
      <c r="A698" s="11" t="s">
        <v>340</v>
      </c>
      <c r="B698" s="1290" t="s">
        <v>1080</v>
      </c>
      <c r="C698" s="1422" t="str">
        <f>IF(ISERROR(VLOOKUP($A698,Households!$A$4:$AA$246,C$1,0)),"",VLOOKUP($A698,Households!$A$4:$AA$246,C$1,0))</f>
        <v>ktoe</v>
      </c>
      <c r="D698" s="1303" t="str">
        <f>IF(ISERROR(VLOOKUP($A698,Households!$A$4:$AB$246,D$1,0)),"",VLOOKUP($A698,Households!$A$4:$AB$246,D$1,0))</f>
        <v/>
      </c>
      <c r="E698" s="1303">
        <f>IF(ISERROR(VLOOKUP($A698,Households!$A$4:$AB$246,E$1,0)),"",VLOOKUP($A698,Households!$A$4:$AB$246,E$1,0))</f>
        <v>0</v>
      </c>
      <c r="F698" s="1303">
        <f>IF(ISERROR(VLOOKUP($A698,Households!$A$4:$AB$246,F$1,0)),"",VLOOKUP($A698,Households!$A$4:$AB$246,F$1,0))</f>
        <v>0</v>
      </c>
      <c r="G698" s="1303">
        <f>IF(ISERROR(VLOOKUP($A698,Households!$A$4:$AB$246,G$1,0)),"",VLOOKUP($A698,Households!$A$4:$AB$246,G$1,0))</f>
        <v>0</v>
      </c>
      <c r="H698" s="1303">
        <f>IF(ISERROR(VLOOKUP($A698,Households!$A$4:$AB$246,H$1,0)),"",VLOOKUP($A698,Households!$A$4:$AB$246,H$1,0))</f>
        <v>0</v>
      </c>
      <c r="I698" s="1303">
        <f>IF(ISERROR(VLOOKUP($A698,Households!$A$4:$AB$246,I$1,0)),"",VLOOKUP($A698,Households!$A$4:$AB$246,I$1,0))</f>
        <v>0</v>
      </c>
      <c r="J698" s="1303">
        <f>IF(ISERROR(VLOOKUP($A698,Households!$A$4:$AB$246,J$1,0)),"",VLOOKUP($A698,Households!$A$4:$AB$246,J$1,0))</f>
        <v>0</v>
      </c>
      <c r="K698" s="1303">
        <f>IF(ISERROR(VLOOKUP($A698,Households!$A$4:$AB$246,K$1,0)),"",VLOOKUP($A698,Households!$A$4:$AB$246,K$1,0))</f>
        <v>0</v>
      </c>
      <c r="L698" s="1303">
        <f>IF(ISERROR(VLOOKUP($A698,Households!$A$4:$AB$246,L$1,0)),"",VLOOKUP($A698,Households!$A$4:$AB$246,L$1,0))</f>
        <v>0</v>
      </c>
      <c r="M698" s="1303">
        <f>IF(ISERROR(VLOOKUP($A698,Households!$A$4:$AB$246,M$1,0)),"",VLOOKUP($A698,Households!$A$4:$AB$246,M$1,0))</f>
        <v>0</v>
      </c>
      <c r="N698" s="1303">
        <f>IF(ISERROR(VLOOKUP($A698,Households!$A$4:$AB$246,N$1,0)),"",VLOOKUP($A698,Households!$A$4:$AB$246,N$1,0))</f>
        <v>0</v>
      </c>
      <c r="O698" s="1303">
        <f>IF(ISERROR(VLOOKUP($A698,Households!$A$4:$AB$246,O$1,0)),"",VLOOKUP($A698,Households!$A$4:$AB$246,O$1,0))</f>
        <v>0</v>
      </c>
      <c r="P698" s="1303">
        <f>IF(ISERROR(VLOOKUP($A698,Households!$A$4:$AB$246,P$1,0)),"",VLOOKUP($A698,Households!$A$4:$AB$246,P$1,0))</f>
        <v>0</v>
      </c>
      <c r="Q698" s="1303">
        <f>IF(ISERROR(VLOOKUP($A698,Households!$A$4:$AB$246,Q$1,0)),"",VLOOKUP($A698,Households!$A$4:$AB$246,Q$1,0))</f>
        <v>0</v>
      </c>
    </row>
    <row r="699" spans="1:17">
      <c r="A699" s="2" t="s">
        <v>485</v>
      </c>
      <c r="B699" s="1290" t="s">
        <v>1080</v>
      </c>
      <c r="C699" s="1422" t="str">
        <f>IF(ISERROR(VLOOKUP($A699,Households!$A$4:$AA$246,C$1,0)),"",VLOOKUP($A699,Households!$A$4:$AA$246,C$1,0))</f>
        <v>ktoe</v>
      </c>
      <c r="D699" s="1303" t="str">
        <f>IF(ISERROR(VLOOKUP($A699,Households!$A$4:$AB$246,D$1,0)),"",VLOOKUP($A699,Households!$A$4:$AB$246,D$1,0))</f>
        <v/>
      </c>
      <c r="E699" s="1303">
        <f>IF(ISERROR(VLOOKUP($A699,Households!$A$4:$AB$246,E$1,0)),"",VLOOKUP($A699,Households!$A$4:$AB$246,E$1,0))</f>
        <v>0</v>
      </c>
      <c r="F699" s="1303">
        <f>IF(ISERROR(VLOOKUP($A699,Households!$A$4:$AB$246,F$1,0)),"",VLOOKUP($A699,Households!$A$4:$AB$246,F$1,0))</f>
        <v>0</v>
      </c>
      <c r="G699" s="1303">
        <f>IF(ISERROR(VLOOKUP($A699,Households!$A$4:$AB$246,G$1,0)),"",VLOOKUP($A699,Households!$A$4:$AB$246,G$1,0))</f>
        <v>0</v>
      </c>
      <c r="H699" s="1303">
        <f>IF(ISERROR(VLOOKUP($A699,Households!$A$4:$AB$246,H$1,0)),"",VLOOKUP($A699,Households!$A$4:$AB$246,H$1,0))</f>
        <v>0</v>
      </c>
      <c r="I699" s="1303">
        <f>IF(ISERROR(VLOOKUP($A699,Households!$A$4:$AB$246,I$1,0)),"",VLOOKUP($A699,Households!$A$4:$AB$246,I$1,0))</f>
        <v>0</v>
      </c>
      <c r="J699" s="1303">
        <f>IF(ISERROR(VLOOKUP($A699,Households!$A$4:$AB$246,J$1,0)),"",VLOOKUP($A699,Households!$A$4:$AB$246,J$1,0))</f>
        <v>0</v>
      </c>
      <c r="K699" s="1303">
        <f>IF(ISERROR(VLOOKUP($A699,Households!$A$4:$AB$246,K$1,0)),"",VLOOKUP($A699,Households!$A$4:$AB$246,K$1,0))</f>
        <v>0</v>
      </c>
      <c r="L699" s="1303">
        <f>IF(ISERROR(VLOOKUP($A699,Households!$A$4:$AB$246,L$1,0)),"",VLOOKUP($A699,Households!$A$4:$AB$246,L$1,0))</f>
        <v>0</v>
      </c>
      <c r="M699" s="1303">
        <f>IF(ISERROR(VLOOKUP($A699,Households!$A$4:$AB$246,M$1,0)),"",VLOOKUP($A699,Households!$A$4:$AB$246,M$1,0))</f>
        <v>0</v>
      </c>
      <c r="N699" s="1303">
        <f>IF(ISERROR(VLOOKUP($A699,Households!$A$4:$AB$246,N$1,0)),"",VLOOKUP($A699,Households!$A$4:$AB$246,N$1,0))</f>
        <v>0</v>
      </c>
      <c r="O699" s="1303">
        <f>IF(ISERROR(VLOOKUP($A699,Households!$A$4:$AB$246,O$1,0)),"",VLOOKUP($A699,Households!$A$4:$AB$246,O$1,0))</f>
        <v>0</v>
      </c>
      <c r="P699" s="1303">
        <f>IF(ISERROR(VLOOKUP($A699,Households!$A$4:$AB$246,P$1,0)),"",VLOOKUP($A699,Households!$A$4:$AB$246,P$1,0))</f>
        <v>0</v>
      </c>
      <c r="Q699" s="1303">
        <f>IF(ISERROR(VLOOKUP($A699,Households!$A$4:$AB$246,Q$1,0)),"",VLOOKUP($A699,Households!$A$4:$AB$246,Q$1,0))</f>
        <v>0</v>
      </c>
    </row>
    <row r="700" spans="1:17">
      <c r="A700" s="22" t="s">
        <v>504</v>
      </c>
      <c r="B700" s="1290" t="s">
        <v>1080</v>
      </c>
      <c r="C700" s="1422" t="str">
        <f>IF(ISERROR(VLOOKUP($A700,Households!$A$4:$AA$246,C$1,0)),"",VLOOKUP($A700,Households!$A$4:$AA$246,C$1,0))</f>
        <v>ktoe</v>
      </c>
      <c r="D700" s="1303" t="str">
        <f>IF(ISERROR(VLOOKUP($A700,Households!$A$4:$AB$246,D$1,0)),"",VLOOKUP($A700,Households!$A$4:$AB$246,D$1,0))</f>
        <v/>
      </c>
      <c r="E700" s="1303">
        <f>IF(ISERROR(VLOOKUP($A700,Households!$A$4:$AB$246,E$1,0)),"",VLOOKUP($A700,Households!$A$4:$AB$246,E$1,0))</f>
        <v>0</v>
      </c>
      <c r="F700" s="1303">
        <f>IF(ISERROR(VLOOKUP($A700,Households!$A$4:$AB$246,F$1,0)),"",VLOOKUP($A700,Households!$A$4:$AB$246,F$1,0))</f>
        <v>0</v>
      </c>
      <c r="G700" s="1303">
        <f>IF(ISERROR(VLOOKUP($A700,Households!$A$4:$AB$246,G$1,0)),"",VLOOKUP($A700,Households!$A$4:$AB$246,G$1,0))</f>
        <v>0</v>
      </c>
      <c r="H700" s="1303">
        <f>IF(ISERROR(VLOOKUP($A700,Households!$A$4:$AB$246,H$1,0)),"",VLOOKUP($A700,Households!$A$4:$AB$246,H$1,0))</f>
        <v>0</v>
      </c>
      <c r="I700" s="1303">
        <f>IF(ISERROR(VLOOKUP($A700,Households!$A$4:$AB$246,I$1,0)),"",VLOOKUP($A700,Households!$A$4:$AB$246,I$1,0))</f>
        <v>0</v>
      </c>
      <c r="J700" s="1303">
        <f>IF(ISERROR(VLOOKUP($A700,Households!$A$4:$AB$246,J$1,0)),"",VLOOKUP($A700,Households!$A$4:$AB$246,J$1,0))</f>
        <v>0</v>
      </c>
      <c r="K700" s="1303">
        <f>IF(ISERROR(VLOOKUP($A700,Households!$A$4:$AB$246,K$1,0)),"",VLOOKUP($A700,Households!$A$4:$AB$246,K$1,0))</f>
        <v>0</v>
      </c>
      <c r="L700" s="1303">
        <f>IF(ISERROR(VLOOKUP($A700,Households!$A$4:$AB$246,L$1,0)),"",VLOOKUP($A700,Households!$A$4:$AB$246,L$1,0))</f>
        <v>0</v>
      </c>
      <c r="M700" s="1303">
        <f>IF(ISERROR(VLOOKUP($A700,Households!$A$4:$AB$246,M$1,0)),"",VLOOKUP($A700,Households!$A$4:$AB$246,M$1,0))</f>
        <v>0</v>
      </c>
      <c r="N700" s="1303">
        <f>IF(ISERROR(VLOOKUP($A700,Households!$A$4:$AB$246,N$1,0)),"",VLOOKUP($A700,Households!$A$4:$AB$246,N$1,0))</f>
        <v>0</v>
      </c>
      <c r="O700" s="1303">
        <f>IF(ISERROR(VLOOKUP($A700,Households!$A$4:$AB$246,O$1,0)),"",VLOOKUP($A700,Households!$A$4:$AB$246,O$1,0))</f>
        <v>0</v>
      </c>
      <c r="P700" s="1303">
        <f>IF(ISERROR(VLOOKUP($A700,Households!$A$4:$AB$246,P$1,0)),"",VLOOKUP($A700,Households!$A$4:$AB$246,P$1,0))</f>
        <v>0</v>
      </c>
      <c r="Q700" s="1303">
        <f>IF(ISERROR(VLOOKUP($A700,Households!$A$4:$AB$246,Q$1,0)),"",VLOOKUP($A700,Households!$A$4:$AB$246,Q$1,0))</f>
        <v>0</v>
      </c>
    </row>
    <row r="701" spans="1:17">
      <c r="A701" s="11" t="s">
        <v>369</v>
      </c>
      <c r="B701" s="1290" t="s">
        <v>1080</v>
      </c>
      <c r="C701" s="1422" t="str">
        <f>IF(ISERROR(VLOOKUP($A701,Households!$A$4:$AA$246,C$1,0)),"",VLOOKUP($A701,Households!$A$4:$AA$246,C$1,0))</f>
        <v>ktoe</v>
      </c>
      <c r="D701" s="1303" t="str">
        <f>IF(ISERROR(VLOOKUP($A701,Households!$A$4:$AB$246,D$1,0)),"",VLOOKUP($A701,Households!$A$4:$AB$246,D$1,0))</f>
        <v/>
      </c>
      <c r="E701" s="1303">
        <f>IF(ISERROR(VLOOKUP($A701,Households!$A$4:$AB$246,E$1,0)),"",VLOOKUP($A701,Households!$A$4:$AB$246,E$1,0))</f>
        <v>0</v>
      </c>
      <c r="F701" s="1303">
        <f>IF(ISERROR(VLOOKUP($A701,Households!$A$4:$AB$246,F$1,0)),"",VLOOKUP($A701,Households!$A$4:$AB$246,F$1,0))</f>
        <v>0</v>
      </c>
      <c r="G701" s="1303">
        <f>IF(ISERROR(VLOOKUP($A701,Households!$A$4:$AB$246,G$1,0)),"",VLOOKUP($A701,Households!$A$4:$AB$246,G$1,0))</f>
        <v>0</v>
      </c>
      <c r="H701" s="1303">
        <f>IF(ISERROR(VLOOKUP($A701,Households!$A$4:$AB$246,H$1,0)),"",VLOOKUP($A701,Households!$A$4:$AB$246,H$1,0))</f>
        <v>0</v>
      </c>
      <c r="I701" s="1303">
        <f>IF(ISERROR(VLOOKUP($A701,Households!$A$4:$AB$246,I$1,0)),"",VLOOKUP($A701,Households!$A$4:$AB$246,I$1,0))</f>
        <v>0</v>
      </c>
      <c r="J701" s="1303">
        <f>IF(ISERROR(VLOOKUP($A701,Households!$A$4:$AB$246,J$1,0)),"",VLOOKUP($A701,Households!$A$4:$AB$246,J$1,0))</f>
        <v>0</v>
      </c>
      <c r="K701" s="1303">
        <f>IF(ISERROR(VLOOKUP($A701,Households!$A$4:$AB$246,K$1,0)),"",VLOOKUP($A701,Households!$A$4:$AB$246,K$1,0))</f>
        <v>0</v>
      </c>
      <c r="L701" s="1303">
        <f>IF(ISERROR(VLOOKUP($A701,Households!$A$4:$AB$246,L$1,0)),"",VLOOKUP($A701,Households!$A$4:$AB$246,L$1,0))</f>
        <v>0</v>
      </c>
      <c r="M701" s="1303">
        <f>IF(ISERROR(VLOOKUP($A701,Households!$A$4:$AB$246,M$1,0)),"",VLOOKUP($A701,Households!$A$4:$AB$246,M$1,0))</f>
        <v>0</v>
      </c>
      <c r="N701" s="1303">
        <f>IF(ISERROR(VLOOKUP($A701,Households!$A$4:$AB$246,N$1,0)),"",VLOOKUP($A701,Households!$A$4:$AB$246,N$1,0))</f>
        <v>0</v>
      </c>
      <c r="O701" s="1303">
        <f>IF(ISERROR(VLOOKUP($A701,Households!$A$4:$AB$246,O$1,0)),"",VLOOKUP($A701,Households!$A$4:$AB$246,O$1,0))</f>
        <v>0</v>
      </c>
      <c r="P701" s="1303">
        <f>IF(ISERROR(VLOOKUP($A701,Households!$A$4:$AB$246,P$1,0)),"",VLOOKUP($A701,Households!$A$4:$AB$246,P$1,0))</f>
        <v>0</v>
      </c>
      <c r="Q701" s="1303">
        <f>IF(ISERROR(VLOOKUP($A701,Households!$A$4:$AB$246,Q$1,0)),"",VLOOKUP($A701,Households!$A$4:$AB$246,Q$1,0))</f>
        <v>0</v>
      </c>
    </row>
    <row r="702" spans="1:17">
      <c r="A702" s="11" t="s">
        <v>372</v>
      </c>
      <c r="B702" s="1290" t="s">
        <v>1080</v>
      </c>
      <c r="C702" s="1422" t="str">
        <f>IF(ISERROR(VLOOKUP($A702,Households!$A$4:$AA$246,C$1,0)),"",VLOOKUP($A702,Households!$A$4:$AA$246,C$1,0))</f>
        <v>ktoe</v>
      </c>
      <c r="D702" s="1303" t="str">
        <f>IF(ISERROR(VLOOKUP($A702,Households!$A$4:$AB$246,D$1,0)),"",VLOOKUP($A702,Households!$A$4:$AB$246,D$1,0))</f>
        <v/>
      </c>
      <c r="E702" s="1303">
        <f>IF(ISERROR(VLOOKUP($A702,Households!$A$4:$AB$246,E$1,0)),"",VLOOKUP($A702,Households!$A$4:$AB$246,E$1,0))</f>
        <v>0</v>
      </c>
      <c r="F702" s="1303">
        <f>IF(ISERROR(VLOOKUP($A702,Households!$A$4:$AB$246,F$1,0)),"",VLOOKUP($A702,Households!$A$4:$AB$246,F$1,0))</f>
        <v>0</v>
      </c>
      <c r="G702" s="1303">
        <f>IF(ISERROR(VLOOKUP($A702,Households!$A$4:$AB$246,G$1,0)),"",VLOOKUP($A702,Households!$A$4:$AB$246,G$1,0))</f>
        <v>0</v>
      </c>
      <c r="H702" s="1303">
        <f>IF(ISERROR(VLOOKUP($A702,Households!$A$4:$AB$246,H$1,0)),"",VLOOKUP($A702,Households!$A$4:$AB$246,H$1,0))</f>
        <v>0</v>
      </c>
      <c r="I702" s="1303">
        <f>IF(ISERROR(VLOOKUP($A702,Households!$A$4:$AB$246,I$1,0)),"",VLOOKUP($A702,Households!$A$4:$AB$246,I$1,0))</f>
        <v>0</v>
      </c>
      <c r="J702" s="1303">
        <f>IF(ISERROR(VLOOKUP($A702,Households!$A$4:$AB$246,J$1,0)),"",VLOOKUP($A702,Households!$A$4:$AB$246,J$1,0))</f>
        <v>0</v>
      </c>
      <c r="K702" s="1303">
        <f>IF(ISERROR(VLOOKUP($A702,Households!$A$4:$AB$246,K$1,0)),"",VLOOKUP($A702,Households!$A$4:$AB$246,K$1,0))</f>
        <v>0</v>
      </c>
      <c r="L702" s="1303">
        <f>IF(ISERROR(VLOOKUP($A702,Households!$A$4:$AB$246,L$1,0)),"",VLOOKUP($A702,Households!$A$4:$AB$246,L$1,0))</f>
        <v>0</v>
      </c>
      <c r="M702" s="1303">
        <f>IF(ISERROR(VLOOKUP($A702,Households!$A$4:$AB$246,M$1,0)),"",VLOOKUP($A702,Households!$A$4:$AB$246,M$1,0))</f>
        <v>0</v>
      </c>
      <c r="N702" s="1303">
        <f>IF(ISERROR(VLOOKUP($A702,Households!$A$4:$AB$246,N$1,0)),"",VLOOKUP($A702,Households!$A$4:$AB$246,N$1,0))</f>
        <v>0</v>
      </c>
      <c r="O702" s="1303">
        <f>IF(ISERROR(VLOOKUP($A702,Households!$A$4:$AB$246,O$1,0)),"",VLOOKUP($A702,Households!$A$4:$AB$246,O$1,0))</f>
        <v>0</v>
      </c>
      <c r="P702" s="1303">
        <f>IF(ISERROR(VLOOKUP($A702,Households!$A$4:$AB$246,P$1,0)),"",VLOOKUP($A702,Households!$A$4:$AB$246,P$1,0))</f>
        <v>0</v>
      </c>
      <c r="Q702" s="1303">
        <f>IF(ISERROR(VLOOKUP($A702,Households!$A$4:$AB$246,Q$1,0)),"",VLOOKUP($A702,Households!$A$4:$AB$246,Q$1,0))</f>
        <v>0</v>
      </c>
    </row>
    <row r="703" spans="1:17">
      <c r="A703" s="11" t="s">
        <v>341</v>
      </c>
      <c r="B703" s="1290" t="s">
        <v>1080</v>
      </c>
      <c r="C703" s="1422" t="str">
        <f>IF(ISERROR(VLOOKUP($A703,Households!$A$4:$AA$246,C$1,0)),"",VLOOKUP($A703,Households!$A$4:$AA$246,C$1,0))</f>
        <v>ktoe</v>
      </c>
      <c r="D703" s="1303" t="str">
        <f>IF(ISERROR(VLOOKUP($A703,Households!$A$4:$AB$246,D$1,0)),"",VLOOKUP($A703,Households!$A$4:$AB$246,D$1,0))</f>
        <v/>
      </c>
      <c r="E703" s="1303">
        <f>IF(ISERROR(VLOOKUP($A703,Households!$A$4:$AB$246,E$1,0)),"",VLOOKUP($A703,Households!$A$4:$AB$246,E$1,0))</f>
        <v>0</v>
      </c>
      <c r="F703" s="1303">
        <f>IF(ISERROR(VLOOKUP($A703,Households!$A$4:$AB$246,F$1,0)),"",VLOOKUP($A703,Households!$A$4:$AB$246,F$1,0))</f>
        <v>0</v>
      </c>
      <c r="G703" s="1303">
        <f>IF(ISERROR(VLOOKUP($A703,Households!$A$4:$AB$246,G$1,0)),"",VLOOKUP($A703,Households!$A$4:$AB$246,G$1,0))</f>
        <v>0</v>
      </c>
      <c r="H703" s="1303">
        <f>IF(ISERROR(VLOOKUP($A703,Households!$A$4:$AB$246,H$1,0)),"",VLOOKUP($A703,Households!$A$4:$AB$246,H$1,0))</f>
        <v>0</v>
      </c>
      <c r="I703" s="1303">
        <f>IF(ISERROR(VLOOKUP($A703,Households!$A$4:$AB$246,I$1,0)),"",VLOOKUP($A703,Households!$A$4:$AB$246,I$1,0))</f>
        <v>0</v>
      </c>
      <c r="J703" s="1303">
        <f>IF(ISERROR(VLOOKUP($A703,Households!$A$4:$AB$246,J$1,0)),"",VLOOKUP($A703,Households!$A$4:$AB$246,J$1,0))</f>
        <v>0</v>
      </c>
      <c r="K703" s="1303">
        <f>IF(ISERROR(VLOOKUP($A703,Households!$A$4:$AB$246,K$1,0)),"",VLOOKUP($A703,Households!$A$4:$AB$246,K$1,0))</f>
        <v>0</v>
      </c>
      <c r="L703" s="1303">
        <f>IF(ISERROR(VLOOKUP($A703,Households!$A$4:$AB$246,L$1,0)),"",VLOOKUP($A703,Households!$A$4:$AB$246,L$1,0))</f>
        <v>0</v>
      </c>
      <c r="M703" s="1303">
        <f>IF(ISERROR(VLOOKUP($A703,Households!$A$4:$AB$246,M$1,0)),"",VLOOKUP($A703,Households!$A$4:$AB$246,M$1,0))</f>
        <v>0</v>
      </c>
      <c r="N703" s="1303">
        <f>IF(ISERROR(VLOOKUP($A703,Households!$A$4:$AB$246,N$1,0)),"",VLOOKUP($A703,Households!$A$4:$AB$246,N$1,0))</f>
        <v>0</v>
      </c>
      <c r="O703" s="1303">
        <f>IF(ISERROR(VLOOKUP($A703,Households!$A$4:$AB$246,O$1,0)),"",VLOOKUP($A703,Households!$A$4:$AB$246,O$1,0))</f>
        <v>0</v>
      </c>
      <c r="P703" s="1303">
        <f>IF(ISERROR(VLOOKUP($A703,Households!$A$4:$AB$246,P$1,0)),"",VLOOKUP($A703,Households!$A$4:$AB$246,P$1,0))</f>
        <v>0</v>
      </c>
      <c r="Q703" s="1303">
        <f>IF(ISERROR(VLOOKUP($A703,Households!$A$4:$AB$246,Q$1,0)),"",VLOOKUP($A703,Households!$A$4:$AB$246,Q$1,0))</f>
        <v>0</v>
      </c>
    </row>
    <row r="704" spans="1:17">
      <c r="A704" s="2" t="s">
        <v>486</v>
      </c>
      <c r="B704" s="1290" t="s">
        <v>1080</v>
      </c>
      <c r="C704" s="1422" t="str">
        <f>IF(ISERROR(VLOOKUP($A704,Households!$A$4:$AA$246,C$1,0)),"",VLOOKUP($A704,Households!$A$4:$AA$246,C$1,0))</f>
        <v>ktoe</v>
      </c>
      <c r="D704" s="1303" t="str">
        <f>IF(ISERROR(VLOOKUP($A704,Households!$A$4:$AB$246,D$1,0)),"",VLOOKUP($A704,Households!$A$4:$AB$246,D$1,0))</f>
        <v/>
      </c>
      <c r="E704" s="1303">
        <f>IF(ISERROR(VLOOKUP($A704,Households!$A$4:$AB$246,E$1,0)),"",VLOOKUP($A704,Households!$A$4:$AB$246,E$1,0))</f>
        <v>0</v>
      </c>
      <c r="F704" s="1303">
        <f>IF(ISERROR(VLOOKUP($A704,Households!$A$4:$AB$246,F$1,0)),"",VLOOKUP($A704,Households!$A$4:$AB$246,F$1,0))</f>
        <v>0</v>
      </c>
      <c r="G704" s="1303">
        <f>IF(ISERROR(VLOOKUP($A704,Households!$A$4:$AB$246,G$1,0)),"",VLOOKUP($A704,Households!$A$4:$AB$246,G$1,0))</f>
        <v>0</v>
      </c>
      <c r="H704" s="1303">
        <f>IF(ISERROR(VLOOKUP($A704,Households!$A$4:$AB$246,H$1,0)),"",VLOOKUP($A704,Households!$A$4:$AB$246,H$1,0))</f>
        <v>0</v>
      </c>
      <c r="I704" s="1303">
        <f>IF(ISERROR(VLOOKUP($A704,Households!$A$4:$AB$246,I$1,0)),"",VLOOKUP($A704,Households!$A$4:$AB$246,I$1,0))</f>
        <v>0</v>
      </c>
      <c r="J704" s="1303">
        <f>IF(ISERROR(VLOOKUP($A704,Households!$A$4:$AB$246,J$1,0)),"",VLOOKUP($A704,Households!$A$4:$AB$246,J$1,0))</f>
        <v>0</v>
      </c>
      <c r="K704" s="1303">
        <f>IF(ISERROR(VLOOKUP($A704,Households!$A$4:$AB$246,K$1,0)),"",VLOOKUP($A704,Households!$A$4:$AB$246,K$1,0))</f>
        <v>0</v>
      </c>
      <c r="L704" s="1303">
        <f>IF(ISERROR(VLOOKUP($A704,Households!$A$4:$AB$246,L$1,0)),"",VLOOKUP($A704,Households!$A$4:$AB$246,L$1,0))</f>
        <v>0</v>
      </c>
      <c r="M704" s="1303">
        <f>IF(ISERROR(VLOOKUP($A704,Households!$A$4:$AB$246,M$1,0)),"",VLOOKUP($A704,Households!$A$4:$AB$246,M$1,0))</f>
        <v>0</v>
      </c>
      <c r="N704" s="1303">
        <f>IF(ISERROR(VLOOKUP($A704,Households!$A$4:$AB$246,N$1,0)),"",VLOOKUP($A704,Households!$A$4:$AB$246,N$1,0))</f>
        <v>0</v>
      </c>
      <c r="O704" s="1303">
        <f>IF(ISERROR(VLOOKUP($A704,Households!$A$4:$AB$246,O$1,0)),"",VLOOKUP($A704,Households!$A$4:$AB$246,O$1,0))</f>
        <v>0</v>
      </c>
      <c r="P704" s="1303">
        <f>IF(ISERROR(VLOOKUP($A704,Households!$A$4:$AB$246,P$1,0)),"",VLOOKUP($A704,Households!$A$4:$AB$246,P$1,0))</f>
        <v>0</v>
      </c>
      <c r="Q704" s="1303">
        <f>IF(ISERROR(VLOOKUP($A704,Households!$A$4:$AB$246,Q$1,0)),"",VLOOKUP($A704,Households!$A$4:$AB$246,Q$1,0))</f>
        <v>0</v>
      </c>
    </row>
    <row r="705" spans="1:17">
      <c r="A705" s="404" t="s">
        <v>2679</v>
      </c>
      <c r="B705" s="1290" t="s">
        <v>1080</v>
      </c>
      <c r="C705" s="1422" t="str">
        <f>IF(ISERROR(VLOOKUP($A705,Households!$A$4:$AA$246,C$1,0)),"",VLOOKUP($A705,Households!$A$4:$AA$246,C$1,0))</f>
        <v/>
      </c>
      <c r="D705" s="1303" t="str">
        <f>IF(ISERROR(VLOOKUP($A705,Households!$A$4:$AB$246,D$1,0)),"",VLOOKUP($A705,Households!$A$4:$AB$246,D$1,0))</f>
        <v/>
      </c>
      <c r="E705" s="1303" t="str">
        <f>IF(ISERROR(VLOOKUP($A705,Households!$A$4:$AB$246,E$1,0)),"",VLOOKUP($A705,Households!$A$4:$AB$246,E$1,0))</f>
        <v/>
      </c>
      <c r="F705" s="1303" t="str">
        <f>IF(ISERROR(VLOOKUP($A705,Households!$A$4:$AB$246,F$1,0)),"",VLOOKUP($A705,Households!$A$4:$AB$246,F$1,0))</f>
        <v/>
      </c>
      <c r="G705" s="1303" t="str">
        <f>IF(ISERROR(VLOOKUP($A705,Households!$A$4:$AB$246,G$1,0)),"",VLOOKUP($A705,Households!$A$4:$AB$246,G$1,0))</f>
        <v/>
      </c>
      <c r="H705" s="1303" t="str">
        <f>IF(ISERROR(VLOOKUP($A705,Households!$A$4:$AB$246,H$1,0)),"",VLOOKUP($A705,Households!$A$4:$AB$246,H$1,0))</f>
        <v/>
      </c>
      <c r="I705" s="1303" t="str">
        <f>IF(ISERROR(VLOOKUP($A705,Households!$A$4:$AB$246,I$1,0)),"",VLOOKUP($A705,Households!$A$4:$AB$246,I$1,0))</f>
        <v/>
      </c>
      <c r="J705" s="1303" t="str">
        <f>IF(ISERROR(VLOOKUP($A705,Households!$A$4:$AB$246,J$1,0)),"",VLOOKUP($A705,Households!$A$4:$AB$246,J$1,0))</f>
        <v/>
      </c>
      <c r="K705" s="1303" t="str">
        <f>IF(ISERROR(VLOOKUP($A705,Households!$A$4:$AB$246,K$1,0)),"",VLOOKUP($A705,Households!$A$4:$AB$246,K$1,0))</f>
        <v/>
      </c>
      <c r="L705" s="1303" t="str">
        <f>IF(ISERROR(VLOOKUP($A705,Households!$A$4:$AB$246,L$1,0)),"",VLOOKUP($A705,Households!$A$4:$AB$246,L$1,0))</f>
        <v/>
      </c>
      <c r="M705" s="1303" t="str">
        <f>IF(ISERROR(VLOOKUP($A705,Households!$A$4:$AB$246,M$1,0)),"",VLOOKUP($A705,Households!$A$4:$AB$246,M$1,0))</f>
        <v/>
      </c>
      <c r="N705" s="1303" t="str">
        <f>IF(ISERROR(VLOOKUP($A705,Households!$A$4:$AB$246,N$1,0)),"",VLOOKUP($A705,Households!$A$4:$AB$246,N$1,0))</f>
        <v/>
      </c>
      <c r="O705" s="1303" t="str">
        <f>IF(ISERROR(VLOOKUP($A705,Households!$A$4:$AB$246,O$1,0)),"",VLOOKUP($A705,Households!$A$4:$AB$246,O$1,0))</f>
        <v/>
      </c>
      <c r="P705" s="1303" t="str">
        <f>IF(ISERROR(VLOOKUP($A705,Households!$A$4:$AB$246,P$1,0)),"",VLOOKUP($A705,Households!$A$4:$AB$246,P$1,0))</f>
        <v/>
      </c>
      <c r="Q705" s="1303" t="str">
        <f>IF(ISERROR(VLOOKUP($A705,Households!$A$4:$AB$246,Q$1,0)),"",VLOOKUP($A705,Households!$A$4:$AB$246,Q$1,0))</f>
        <v/>
      </c>
    </row>
    <row r="706" spans="1:17">
      <c r="A706" s="391" t="s">
        <v>2680</v>
      </c>
      <c r="B706" s="1290" t="s">
        <v>1080</v>
      </c>
      <c r="C706" s="1422" t="str">
        <f>IF(ISERROR(VLOOKUP($A706,Households!$A$4:$AA$246,C$1,0)),"",VLOOKUP($A706,Households!$A$4:$AA$246,C$1,0))</f>
        <v/>
      </c>
      <c r="D706" s="1303" t="str">
        <f>IF(ISERROR(VLOOKUP($A706,Households!$A$4:$AB$246,D$1,0)),"",VLOOKUP($A706,Households!$A$4:$AB$246,D$1,0))</f>
        <v/>
      </c>
      <c r="E706" s="1303" t="str">
        <f>IF(ISERROR(VLOOKUP($A706,Households!$A$4:$AB$246,E$1,0)),"",VLOOKUP($A706,Households!$A$4:$AB$246,E$1,0))</f>
        <v/>
      </c>
      <c r="F706" s="1303" t="str">
        <f>IF(ISERROR(VLOOKUP($A706,Households!$A$4:$AB$246,F$1,0)),"",VLOOKUP($A706,Households!$A$4:$AB$246,F$1,0))</f>
        <v/>
      </c>
      <c r="G706" s="1303" t="str">
        <f>IF(ISERROR(VLOOKUP($A706,Households!$A$4:$AB$246,G$1,0)),"",VLOOKUP($A706,Households!$A$4:$AB$246,G$1,0))</f>
        <v/>
      </c>
      <c r="H706" s="1303" t="str">
        <f>IF(ISERROR(VLOOKUP($A706,Households!$A$4:$AB$246,H$1,0)),"",VLOOKUP($A706,Households!$A$4:$AB$246,H$1,0))</f>
        <v/>
      </c>
      <c r="I706" s="1303" t="str">
        <f>IF(ISERROR(VLOOKUP($A706,Households!$A$4:$AB$246,I$1,0)),"",VLOOKUP($A706,Households!$A$4:$AB$246,I$1,0))</f>
        <v/>
      </c>
      <c r="J706" s="1303" t="str">
        <f>IF(ISERROR(VLOOKUP($A706,Households!$A$4:$AB$246,J$1,0)),"",VLOOKUP($A706,Households!$A$4:$AB$246,J$1,0))</f>
        <v/>
      </c>
      <c r="K706" s="1303" t="str">
        <f>IF(ISERROR(VLOOKUP($A706,Households!$A$4:$AB$246,K$1,0)),"",VLOOKUP($A706,Households!$A$4:$AB$246,K$1,0))</f>
        <v/>
      </c>
      <c r="L706" s="1303" t="str">
        <f>IF(ISERROR(VLOOKUP($A706,Households!$A$4:$AB$246,L$1,0)),"",VLOOKUP($A706,Households!$A$4:$AB$246,L$1,0))</f>
        <v/>
      </c>
      <c r="M706" s="1303" t="str">
        <f>IF(ISERROR(VLOOKUP($A706,Households!$A$4:$AB$246,M$1,0)),"",VLOOKUP($A706,Households!$A$4:$AB$246,M$1,0))</f>
        <v/>
      </c>
      <c r="N706" s="1303" t="str">
        <f>IF(ISERROR(VLOOKUP($A706,Households!$A$4:$AB$246,N$1,0)),"",VLOOKUP($A706,Households!$A$4:$AB$246,N$1,0))</f>
        <v/>
      </c>
      <c r="O706" s="1303" t="str">
        <f>IF(ISERROR(VLOOKUP($A706,Households!$A$4:$AB$246,O$1,0)),"",VLOOKUP($A706,Households!$A$4:$AB$246,O$1,0))</f>
        <v/>
      </c>
      <c r="P706" s="1303" t="str">
        <f>IF(ISERROR(VLOOKUP($A706,Households!$A$4:$AB$246,P$1,0)),"",VLOOKUP($A706,Households!$A$4:$AB$246,P$1,0))</f>
        <v/>
      </c>
      <c r="Q706" s="1303" t="str">
        <f>IF(ISERROR(VLOOKUP($A706,Households!$A$4:$AB$246,Q$1,0)),"",VLOOKUP($A706,Households!$A$4:$AB$246,Q$1,0))</f>
        <v/>
      </c>
    </row>
    <row r="707" spans="1:17">
      <c r="A707" s="22" t="s">
        <v>505</v>
      </c>
      <c r="B707" s="1290" t="s">
        <v>1080</v>
      </c>
      <c r="C707" s="1422" t="str">
        <f>IF(ISERROR(VLOOKUP($A707,Households!$A$4:$AA$246,C$1,0)),"",VLOOKUP($A707,Households!$A$4:$AA$246,C$1,0))</f>
        <v>ktoe</v>
      </c>
      <c r="D707" s="1303" t="str">
        <f>IF(ISERROR(VLOOKUP($A707,Households!$A$4:$AB$246,D$1,0)),"",VLOOKUP($A707,Households!$A$4:$AB$246,D$1,0))</f>
        <v/>
      </c>
      <c r="E707" s="1303">
        <f>IF(ISERROR(VLOOKUP($A707,Households!$A$4:$AB$246,E$1,0)),"",VLOOKUP($A707,Households!$A$4:$AB$246,E$1,0))</f>
        <v>0</v>
      </c>
      <c r="F707" s="1303">
        <f>IF(ISERROR(VLOOKUP($A707,Households!$A$4:$AB$246,F$1,0)),"",VLOOKUP($A707,Households!$A$4:$AB$246,F$1,0))</f>
        <v>0</v>
      </c>
      <c r="G707" s="1303">
        <f>IF(ISERROR(VLOOKUP($A707,Households!$A$4:$AB$246,G$1,0)),"",VLOOKUP($A707,Households!$A$4:$AB$246,G$1,0))</f>
        <v>0</v>
      </c>
      <c r="H707" s="1303">
        <f>IF(ISERROR(VLOOKUP($A707,Households!$A$4:$AB$246,H$1,0)),"",VLOOKUP($A707,Households!$A$4:$AB$246,H$1,0))</f>
        <v>0</v>
      </c>
      <c r="I707" s="1303">
        <f>IF(ISERROR(VLOOKUP($A707,Households!$A$4:$AB$246,I$1,0)),"",VLOOKUP($A707,Households!$A$4:$AB$246,I$1,0))</f>
        <v>0</v>
      </c>
      <c r="J707" s="1303">
        <f>IF(ISERROR(VLOOKUP($A707,Households!$A$4:$AB$246,J$1,0)),"",VLOOKUP($A707,Households!$A$4:$AB$246,J$1,0))</f>
        <v>0</v>
      </c>
      <c r="K707" s="1303">
        <f>IF(ISERROR(VLOOKUP($A707,Households!$A$4:$AB$246,K$1,0)),"",VLOOKUP($A707,Households!$A$4:$AB$246,K$1,0))</f>
        <v>0</v>
      </c>
      <c r="L707" s="1303">
        <f>IF(ISERROR(VLOOKUP($A707,Households!$A$4:$AB$246,L$1,0)),"",VLOOKUP($A707,Households!$A$4:$AB$246,L$1,0))</f>
        <v>0</v>
      </c>
      <c r="M707" s="1303">
        <f>IF(ISERROR(VLOOKUP($A707,Households!$A$4:$AB$246,M$1,0)),"",VLOOKUP($A707,Households!$A$4:$AB$246,M$1,0))</f>
        <v>0</v>
      </c>
      <c r="N707" s="1303">
        <f>IF(ISERROR(VLOOKUP($A707,Households!$A$4:$AB$246,N$1,0)),"",VLOOKUP($A707,Households!$A$4:$AB$246,N$1,0))</f>
        <v>0</v>
      </c>
      <c r="O707" s="1303">
        <f>IF(ISERROR(VLOOKUP($A707,Households!$A$4:$AB$246,O$1,0)),"",VLOOKUP($A707,Households!$A$4:$AB$246,O$1,0))</f>
        <v>0</v>
      </c>
      <c r="P707" s="1303">
        <f>IF(ISERROR(VLOOKUP($A707,Households!$A$4:$AB$246,P$1,0)),"",VLOOKUP($A707,Households!$A$4:$AB$246,P$1,0))</f>
        <v>0</v>
      </c>
      <c r="Q707" s="1303">
        <f>IF(ISERROR(VLOOKUP($A707,Households!$A$4:$AB$246,Q$1,0)),"",VLOOKUP($A707,Households!$A$4:$AB$246,Q$1,0))</f>
        <v>0</v>
      </c>
    </row>
    <row r="708" spans="1:17">
      <c r="A708" s="11" t="s">
        <v>342</v>
      </c>
      <c r="B708" s="1290" t="s">
        <v>1080</v>
      </c>
      <c r="C708" s="1422" t="str">
        <f>IF(ISERROR(VLOOKUP($A708,Households!$A$4:$AA$246,C$1,0)),"",VLOOKUP($A708,Households!$A$4:$AA$246,C$1,0))</f>
        <v>ktoe</v>
      </c>
      <c r="D708" s="1303" t="str">
        <f>IF(ISERROR(VLOOKUP($A708,Households!$A$4:$AB$246,D$1,0)),"",VLOOKUP($A708,Households!$A$4:$AB$246,D$1,0))</f>
        <v/>
      </c>
      <c r="E708" s="1303">
        <f>IF(ISERROR(VLOOKUP($A708,Households!$A$4:$AB$246,E$1,0)),"",VLOOKUP($A708,Households!$A$4:$AB$246,E$1,0))</f>
        <v>0</v>
      </c>
      <c r="F708" s="1303">
        <f>IF(ISERROR(VLOOKUP($A708,Households!$A$4:$AB$246,F$1,0)),"",VLOOKUP($A708,Households!$A$4:$AB$246,F$1,0))</f>
        <v>0</v>
      </c>
      <c r="G708" s="1303">
        <f>IF(ISERROR(VLOOKUP($A708,Households!$A$4:$AB$246,G$1,0)),"",VLOOKUP($A708,Households!$A$4:$AB$246,G$1,0))</f>
        <v>0</v>
      </c>
      <c r="H708" s="1303">
        <f>IF(ISERROR(VLOOKUP($A708,Households!$A$4:$AB$246,H$1,0)),"",VLOOKUP($A708,Households!$A$4:$AB$246,H$1,0))</f>
        <v>0</v>
      </c>
      <c r="I708" s="1303">
        <f>IF(ISERROR(VLOOKUP($A708,Households!$A$4:$AB$246,I$1,0)),"",VLOOKUP($A708,Households!$A$4:$AB$246,I$1,0))</f>
        <v>0</v>
      </c>
      <c r="J708" s="1303">
        <f>IF(ISERROR(VLOOKUP($A708,Households!$A$4:$AB$246,J$1,0)),"",VLOOKUP($A708,Households!$A$4:$AB$246,J$1,0))</f>
        <v>0</v>
      </c>
      <c r="K708" s="1303">
        <f>IF(ISERROR(VLOOKUP($A708,Households!$A$4:$AB$246,K$1,0)),"",VLOOKUP($A708,Households!$A$4:$AB$246,K$1,0))</f>
        <v>0</v>
      </c>
      <c r="L708" s="1303">
        <f>IF(ISERROR(VLOOKUP($A708,Households!$A$4:$AB$246,L$1,0)),"",VLOOKUP($A708,Households!$A$4:$AB$246,L$1,0))</f>
        <v>0</v>
      </c>
      <c r="M708" s="1303">
        <f>IF(ISERROR(VLOOKUP($A708,Households!$A$4:$AB$246,M$1,0)),"",VLOOKUP($A708,Households!$A$4:$AB$246,M$1,0))</f>
        <v>0</v>
      </c>
      <c r="N708" s="1303">
        <f>IF(ISERROR(VLOOKUP($A708,Households!$A$4:$AB$246,N$1,0)),"",VLOOKUP($A708,Households!$A$4:$AB$246,N$1,0))</f>
        <v>0</v>
      </c>
      <c r="O708" s="1303">
        <f>IF(ISERROR(VLOOKUP($A708,Households!$A$4:$AB$246,O$1,0)),"",VLOOKUP($A708,Households!$A$4:$AB$246,O$1,0))</f>
        <v>0</v>
      </c>
      <c r="P708" s="1303">
        <f>IF(ISERROR(VLOOKUP($A708,Households!$A$4:$AB$246,P$1,0)),"",VLOOKUP($A708,Households!$A$4:$AB$246,P$1,0))</f>
        <v>0</v>
      </c>
      <c r="Q708" s="1303">
        <f>IF(ISERROR(VLOOKUP($A708,Households!$A$4:$AB$246,Q$1,0)),"",VLOOKUP($A708,Households!$A$4:$AB$246,Q$1,0))</f>
        <v>0</v>
      </c>
    </row>
    <row r="709" spans="1:17">
      <c r="A709" s="22" t="s">
        <v>343</v>
      </c>
      <c r="B709" s="1290" t="s">
        <v>1080</v>
      </c>
      <c r="C709" s="1422" t="str">
        <f>IF(ISERROR(VLOOKUP($A709,Households!$A$4:$AA$246,C$1,0)),"",VLOOKUP($A709,Households!$A$4:$AA$246,C$1,0))</f>
        <v>ktoe</v>
      </c>
      <c r="D709" s="1303" t="str">
        <f>IF(ISERROR(VLOOKUP($A709,Households!$A$4:$AB$246,D$1,0)),"",VLOOKUP($A709,Households!$A$4:$AB$246,D$1,0))</f>
        <v/>
      </c>
      <c r="E709" s="1303">
        <f>IF(ISERROR(VLOOKUP($A709,Households!$A$4:$AB$246,E$1,0)),"",VLOOKUP($A709,Households!$A$4:$AB$246,E$1,0))</f>
        <v>0</v>
      </c>
      <c r="F709" s="1303">
        <f>IF(ISERROR(VLOOKUP($A709,Households!$A$4:$AB$246,F$1,0)),"",VLOOKUP($A709,Households!$A$4:$AB$246,F$1,0))</f>
        <v>0</v>
      </c>
      <c r="G709" s="1303">
        <f>IF(ISERROR(VLOOKUP($A709,Households!$A$4:$AB$246,G$1,0)),"",VLOOKUP($A709,Households!$A$4:$AB$246,G$1,0))</f>
        <v>0</v>
      </c>
      <c r="H709" s="1303">
        <f>IF(ISERROR(VLOOKUP($A709,Households!$A$4:$AB$246,H$1,0)),"",VLOOKUP($A709,Households!$A$4:$AB$246,H$1,0))</f>
        <v>0</v>
      </c>
      <c r="I709" s="1303">
        <f>IF(ISERROR(VLOOKUP($A709,Households!$A$4:$AB$246,I$1,0)),"",VLOOKUP($A709,Households!$A$4:$AB$246,I$1,0))</f>
        <v>0</v>
      </c>
      <c r="J709" s="1303">
        <f>IF(ISERROR(VLOOKUP($A709,Households!$A$4:$AB$246,J$1,0)),"",VLOOKUP($A709,Households!$A$4:$AB$246,J$1,0))</f>
        <v>0</v>
      </c>
      <c r="K709" s="1303">
        <f>IF(ISERROR(VLOOKUP($A709,Households!$A$4:$AB$246,K$1,0)),"",VLOOKUP($A709,Households!$A$4:$AB$246,K$1,0))</f>
        <v>0</v>
      </c>
      <c r="L709" s="1303">
        <f>IF(ISERROR(VLOOKUP($A709,Households!$A$4:$AB$246,L$1,0)),"",VLOOKUP($A709,Households!$A$4:$AB$246,L$1,0))</f>
        <v>0</v>
      </c>
      <c r="M709" s="1303">
        <f>IF(ISERROR(VLOOKUP($A709,Households!$A$4:$AB$246,M$1,0)),"",VLOOKUP($A709,Households!$A$4:$AB$246,M$1,0))</f>
        <v>0</v>
      </c>
      <c r="N709" s="1303">
        <f>IF(ISERROR(VLOOKUP($A709,Households!$A$4:$AB$246,N$1,0)),"",VLOOKUP($A709,Households!$A$4:$AB$246,N$1,0))</f>
        <v>0</v>
      </c>
      <c r="O709" s="1303">
        <f>IF(ISERROR(VLOOKUP($A709,Households!$A$4:$AB$246,O$1,0)),"",VLOOKUP($A709,Households!$A$4:$AB$246,O$1,0))</f>
        <v>0</v>
      </c>
      <c r="P709" s="1303">
        <f>IF(ISERROR(VLOOKUP($A709,Households!$A$4:$AB$246,P$1,0)),"",VLOOKUP($A709,Households!$A$4:$AB$246,P$1,0))</f>
        <v>0</v>
      </c>
      <c r="Q709" s="1303">
        <f>IF(ISERROR(VLOOKUP($A709,Households!$A$4:$AB$246,Q$1,0)),"",VLOOKUP($A709,Households!$A$4:$AB$246,Q$1,0))</f>
        <v>0</v>
      </c>
    </row>
    <row r="710" spans="1:17">
      <c r="A710" s="28" t="s">
        <v>344</v>
      </c>
      <c r="B710" s="1290" t="s">
        <v>1080</v>
      </c>
      <c r="C710" s="1422" t="str">
        <f>IF(ISERROR(VLOOKUP($A710,Households!$A$4:$AA$246,C$1,0)),"",VLOOKUP($A710,Households!$A$4:$AA$246,C$1,0))</f>
        <v>ktoe</v>
      </c>
      <c r="D710" s="1303" t="str">
        <f>IF(ISERROR(VLOOKUP($A710,Households!$A$4:$AB$246,D$1,0)),"",VLOOKUP($A710,Households!$A$4:$AB$246,D$1,0))</f>
        <v/>
      </c>
      <c r="E710" s="1303">
        <f>IF(ISERROR(VLOOKUP($A710,Households!$A$4:$AB$246,E$1,0)),"",VLOOKUP($A710,Households!$A$4:$AB$246,E$1,0))</f>
        <v>0</v>
      </c>
      <c r="F710" s="1303">
        <f>IF(ISERROR(VLOOKUP($A710,Households!$A$4:$AB$246,F$1,0)),"",VLOOKUP($A710,Households!$A$4:$AB$246,F$1,0))</f>
        <v>0</v>
      </c>
      <c r="G710" s="1303">
        <f>IF(ISERROR(VLOOKUP($A710,Households!$A$4:$AB$246,G$1,0)),"",VLOOKUP($A710,Households!$A$4:$AB$246,G$1,0))</f>
        <v>0</v>
      </c>
      <c r="H710" s="1303">
        <f>IF(ISERROR(VLOOKUP($A710,Households!$A$4:$AB$246,H$1,0)),"",VLOOKUP($A710,Households!$A$4:$AB$246,H$1,0))</f>
        <v>0</v>
      </c>
      <c r="I710" s="1303">
        <f>IF(ISERROR(VLOOKUP($A710,Households!$A$4:$AB$246,I$1,0)),"",VLOOKUP($A710,Households!$A$4:$AB$246,I$1,0))</f>
        <v>0</v>
      </c>
      <c r="J710" s="1303">
        <f>IF(ISERROR(VLOOKUP($A710,Households!$A$4:$AB$246,J$1,0)),"",VLOOKUP($A710,Households!$A$4:$AB$246,J$1,0))</f>
        <v>0</v>
      </c>
      <c r="K710" s="1303">
        <f>IF(ISERROR(VLOOKUP($A710,Households!$A$4:$AB$246,K$1,0)),"",VLOOKUP($A710,Households!$A$4:$AB$246,K$1,0))</f>
        <v>0</v>
      </c>
      <c r="L710" s="1303">
        <f>IF(ISERROR(VLOOKUP($A710,Households!$A$4:$AB$246,L$1,0)),"",VLOOKUP($A710,Households!$A$4:$AB$246,L$1,0))</f>
        <v>0</v>
      </c>
      <c r="M710" s="1303">
        <f>IF(ISERROR(VLOOKUP($A710,Households!$A$4:$AB$246,M$1,0)),"",VLOOKUP($A710,Households!$A$4:$AB$246,M$1,0))</f>
        <v>0</v>
      </c>
      <c r="N710" s="1303">
        <f>IF(ISERROR(VLOOKUP($A710,Households!$A$4:$AB$246,N$1,0)),"",VLOOKUP($A710,Households!$A$4:$AB$246,N$1,0))</f>
        <v>0</v>
      </c>
      <c r="O710" s="1303">
        <f>IF(ISERROR(VLOOKUP($A710,Households!$A$4:$AB$246,O$1,0)),"",VLOOKUP($A710,Households!$A$4:$AB$246,O$1,0))</f>
        <v>0</v>
      </c>
      <c r="P710" s="1303">
        <f>IF(ISERROR(VLOOKUP($A710,Households!$A$4:$AB$246,P$1,0)),"",VLOOKUP($A710,Households!$A$4:$AB$246,P$1,0))</f>
        <v>0</v>
      </c>
      <c r="Q710" s="1303">
        <f>IF(ISERROR(VLOOKUP($A710,Households!$A$4:$AB$246,Q$1,0)),"",VLOOKUP($A710,Households!$A$4:$AB$246,Q$1,0))</f>
        <v>0</v>
      </c>
    </row>
    <row r="711" spans="1:17">
      <c r="A711" s="4" t="s">
        <v>2681</v>
      </c>
      <c r="B711" s="1290" t="s">
        <v>1080</v>
      </c>
      <c r="C711" s="1422" t="str">
        <f>IF(ISERROR(VLOOKUP($A711,Households!$A$4:$AA$246,C$1,0)),"",VLOOKUP($A711,Households!$A$4:$AA$246,C$1,0))</f>
        <v>ktoe</v>
      </c>
      <c r="D711" s="1303" t="str">
        <f>IF(ISERROR(VLOOKUP($A711,Households!$A$4:$AB$246,D$1,0)),"",VLOOKUP($A711,Households!$A$4:$AB$246,D$1,0))</f>
        <v/>
      </c>
      <c r="E711" s="1303" t="str">
        <f>IF(ISERROR(VLOOKUP($A711,Households!$A$4:$AB$246,E$1,0)),"",VLOOKUP($A711,Households!$A$4:$AB$246,E$1,0))</f>
        <v/>
      </c>
      <c r="F711" s="1303" t="str">
        <f>IF(ISERROR(VLOOKUP($A711,Households!$A$4:$AB$246,F$1,0)),"",VLOOKUP($A711,Households!$A$4:$AB$246,F$1,0))</f>
        <v/>
      </c>
      <c r="G711" s="1303" t="str">
        <f>IF(ISERROR(VLOOKUP($A711,Households!$A$4:$AB$246,G$1,0)),"",VLOOKUP($A711,Households!$A$4:$AB$246,G$1,0))</f>
        <v/>
      </c>
      <c r="H711" s="1303" t="str">
        <f>IF(ISERROR(VLOOKUP($A711,Households!$A$4:$AB$246,H$1,0)),"",VLOOKUP($A711,Households!$A$4:$AB$246,H$1,0))</f>
        <v/>
      </c>
      <c r="I711" s="1303" t="str">
        <f>IF(ISERROR(VLOOKUP($A711,Households!$A$4:$AB$246,I$1,0)),"",VLOOKUP($A711,Households!$A$4:$AB$246,I$1,0))</f>
        <v/>
      </c>
      <c r="J711" s="1303" t="str">
        <f>IF(ISERROR(VLOOKUP($A711,Households!$A$4:$AB$246,J$1,0)),"",VLOOKUP($A711,Households!$A$4:$AB$246,J$1,0))</f>
        <v/>
      </c>
      <c r="K711" s="1303" t="str">
        <f>IF(ISERROR(VLOOKUP($A711,Households!$A$4:$AB$246,K$1,0)),"",VLOOKUP($A711,Households!$A$4:$AB$246,K$1,0))</f>
        <v/>
      </c>
      <c r="L711" s="1303" t="str">
        <f>IF(ISERROR(VLOOKUP($A711,Households!$A$4:$AB$246,L$1,0)),"",VLOOKUP($A711,Households!$A$4:$AB$246,L$1,0))</f>
        <v/>
      </c>
      <c r="M711" s="1303" t="str">
        <f>IF(ISERROR(VLOOKUP($A711,Households!$A$4:$AB$246,M$1,0)),"",VLOOKUP($A711,Households!$A$4:$AB$246,M$1,0))</f>
        <v/>
      </c>
      <c r="N711" s="1303" t="str">
        <f>IF(ISERROR(VLOOKUP($A711,Households!$A$4:$AB$246,N$1,0)),"",VLOOKUP($A711,Households!$A$4:$AB$246,N$1,0))</f>
        <v/>
      </c>
      <c r="O711" s="1303" t="str">
        <f>IF(ISERROR(VLOOKUP($A711,Households!$A$4:$AB$246,O$1,0)),"",VLOOKUP($A711,Households!$A$4:$AB$246,O$1,0))</f>
        <v/>
      </c>
      <c r="P711" s="1303" t="str">
        <f>IF(ISERROR(VLOOKUP($A711,Households!$A$4:$AB$246,P$1,0)),"",VLOOKUP($A711,Households!$A$4:$AB$246,P$1,0))</f>
        <v/>
      </c>
      <c r="Q711" s="1303" t="str">
        <f>IF(ISERROR(VLOOKUP($A711,Households!$A$4:$AB$246,Q$1,0)),"",VLOOKUP($A711,Households!$A$4:$AB$246,Q$1,0))</f>
        <v/>
      </c>
    </row>
    <row r="712" spans="1:17">
      <c r="A712" s="4" t="s">
        <v>731</v>
      </c>
      <c r="B712" s="1290" t="s">
        <v>1080</v>
      </c>
      <c r="C712" s="1422" t="str">
        <f>IF(ISERROR(VLOOKUP($A712,Households!$A$4:$AA$246,C$1,0)),"",VLOOKUP($A712,Households!$A$4:$AA$246,C$1,0))</f>
        <v>ktoe</v>
      </c>
      <c r="D712" s="1303" t="str">
        <f>IF(ISERROR(VLOOKUP($A712,Households!$A$4:$AB$246,D$1,0)),"",VLOOKUP($A712,Households!$A$4:$AB$246,D$1,0))</f>
        <v/>
      </c>
      <c r="E712" s="1303">
        <f>IF(ISERROR(VLOOKUP($A712,Households!$A$4:$AB$246,E$1,0)),"",VLOOKUP($A712,Households!$A$4:$AB$246,E$1,0))</f>
        <v>0</v>
      </c>
      <c r="F712" s="1303">
        <f>IF(ISERROR(VLOOKUP($A712,Households!$A$4:$AB$246,F$1,0)),"",VLOOKUP($A712,Households!$A$4:$AB$246,F$1,0))</f>
        <v>0</v>
      </c>
      <c r="G712" s="1303">
        <f>IF(ISERROR(VLOOKUP($A712,Households!$A$4:$AB$246,G$1,0)),"",VLOOKUP($A712,Households!$A$4:$AB$246,G$1,0))</f>
        <v>0</v>
      </c>
      <c r="H712" s="1303">
        <f>IF(ISERROR(VLOOKUP($A712,Households!$A$4:$AB$246,H$1,0)),"",VLOOKUP($A712,Households!$A$4:$AB$246,H$1,0))</f>
        <v>0</v>
      </c>
      <c r="I712" s="1303">
        <f>IF(ISERROR(VLOOKUP($A712,Households!$A$4:$AB$246,I$1,0)),"",VLOOKUP($A712,Households!$A$4:$AB$246,I$1,0))</f>
        <v>0</v>
      </c>
      <c r="J712" s="1303" t="str">
        <f>IF(ISERROR(VLOOKUP($A712,Households!$A$4:$AB$246,J$1,0)),"",VLOOKUP($A712,Households!$A$4:$AB$246,J$1,0))</f>
        <v/>
      </c>
      <c r="K712" s="1303" t="str">
        <f>IF(ISERROR(VLOOKUP($A712,Households!$A$4:$AB$246,K$1,0)),"",VLOOKUP($A712,Households!$A$4:$AB$246,K$1,0))</f>
        <v/>
      </c>
      <c r="L712" s="1303" t="str">
        <f>IF(ISERROR(VLOOKUP($A712,Households!$A$4:$AB$246,L$1,0)),"",VLOOKUP($A712,Households!$A$4:$AB$246,L$1,0))</f>
        <v/>
      </c>
      <c r="M712" s="1303" t="str">
        <f>IF(ISERROR(VLOOKUP($A712,Households!$A$4:$AB$246,M$1,0)),"",VLOOKUP($A712,Households!$A$4:$AB$246,M$1,0))</f>
        <v/>
      </c>
      <c r="N712" s="1303" t="str">
        <f>IF(ISERROR(VLOOKUP($A712,Households!$A$4:$AB$246,N$1,0)),"",VLOOKUP($A712,Households!$A$4:$AB$246,N$1,0))</f>
        <v/>
      </c>
      <c r="O712" s="1303" t="str">
        <f>IF(ISERROR(VLOOKUP($A712,Households!$A$4:$AB$246,O$1,0)),"",VLOOKUP($A712,Households!$A$4:$AB$246,O$1,0))</f>
        <v/>
      </c>
      <c r="P712" s="1303" t="str">
        <f>IF(ISERROR(VLOOKUP($A712,Households!$A$4:$AB$246,P$1,0)),"",VLOOKUP($A712,Households!$A$4:$AB$246,P$1,0))</f>
        <v/>
      </c>
      <c r="Q712" s="1303" t="str">
        <f>IF(ISERROR(VLOOKUP($A712,Households!$A$4:$AB$246,Q$1,0)),"",VLOOKUP($A712,Households!$A$4:$AB$246,Q$1,0))</f>
        <v/>
      </c>
    </row>
    <row r="713" spans="1:17">
      <c r="A713" s="1272" t="s">
        <v>1397</v>
      </c>
      <c r="B713" s="1290" t="s">
        <v>1080</v>
      </c>
      <c r="C713" s="1422" t="str">
        <f>IF(ISERROR(VLOOKUP($A713,Households!$A$4:$AA$246,C$1,0)),"",VLOOKUP($A713,Households!$A$4:$AA$246,C$1,0))</f>
        <v>kWh/households</v>
      </c>
      <c r="D713" s="1303" t="str">
        <f>IF(ISERROR(VLOOKUP($A713,Households!$A$4:$AB$246,D$1,0)),"",VLOOKUP($A713,Households!$A$4:$AB$246,D$1,0))</f>
        <v/>
      </c>
      <c r="E713" s="1303" t="str">
        <f>IF(ISERROR(VLOOKUP($A713,Households!$A$4:$AB$246,E$1,0)),"",VLOOKUP($A713,Households!$A$4:$AB$246,E$1,0))</f>
        <v/>
      </c>
      <c r="F713" s="1303" t="str">
        <f>IF(ISERROR(VLOOKUP($A713,Households!$A$4:$AB$246,F$1,0)),"",VLOOKUP($A713,Households!$A$4:$AB$246,F$1,0))</f>
        <v/>
      </c>
      <c r="G713" s="1303" t="str">
        <f>IF(ISERROR(VLOOKUP($A713,Households!$A$4:$AB$246,G$1,0)),"",VLOOKUP($A713,Households!$A$4:$AB$246,G$1,0))</f>
        <v/>
      </c>
      <c r="H713" s="1303" t="str">
        <f>IF(ISERROR(VLOOKUP($A713,Households!$A$4:$AB$246,H$1,0)),"",VLOOKUP($A713,Households!$A$4:$AB$246,H$1,0))</f>
        <v/>
      </c>
      <c r="I713" s="1303" t="str">
        <f>IF(ISERROR(VLOOKUP($A713,Households!$A$4:$AB$246,I$1,0)),"",VLOOKUP($A713,Households!$A$4:$AB$246,I$1,0))</f>
        <v/>
      </c>
      <c r="J713" s="1303" t="str">
        <f>IF(ISERROR(VLOOKUP($A713,Households!$A$4:$AB$246,J$1,0)),"",VLOOKUP($A713,Households!$A$4:$AB$246,J$1,0))</f>
        <v/>
      </c>
      <c r="K713" s="1303" t="str">
        <f>IF(ISERROR(VLOOKUP($A713,Households!$A$4:$AB$246,K$1,0)),"",VLOOKUP($A713,Households!$A$4:$AB$246,K$1,0))</f>
        <v/>
      </c>
      <c r="L713" s="1303" t="str">
        <f>IF(ISERROR(VLOOKUP($A713,Households!$A$4:$AB$246,L$1,0)),"",VLOOKUP($A713,Households!$A$4:$AB$246,L$1,0))</f>
        <v/>
      </c>
      <c r="M713" s="1303" t="str">
        <f>IF(ISERROR(VLOOKUP($A713,Households!$A$4:$AB$246,M$1,0)),"",VLOOKUP($A713,Households!$A$4:$AB$246,M$1,0))</f>
        <v/>
      </c>
      <c r="N713" s="1303" t="str">
        <f>IF(ISERROR(VLOOKUP($A713,Households!$A$4:$AB$246,N$1,0)),"",VLOOKUP($A713,Households!$A$4:$AB$246,N$1,0))</f>
        <v/>
      </c>
      <c r="O713" s="1303" t="str">
        <f>IF(ISERROR(VLOOKUP($A713,Households!$A$4:$AB$246,O$1,0)),"",VLOOKUP($A713,Households!$A$4:$AB$246,O$1,0))</f>
        <v/>
      </c>
      <c r="P713" s="1303" t="str">
        <f>IF(ISERROR(VLOOKUP($A713,Households!$A$4:$AB$246,P$1,0)),"",VLOOKUP($A713,Households!$A$4:$AB$246,P$1,0))</f>
        <v/>
      </c>
      <c r="Q713" s="1303" t="str">
        <f>IF(ISERROR(VLOOKUP($A713,Households!$A$4:$AB$246,Q$1,0)),"",VLOOKUP($A713,Households!$A$4:$AB$246,Q$1,0))</f>
        <v/>
      </c>
    </row>
    <row r="714" spans="1:17">
      <c r="A714" s="4" t="s">
        <v>2031</v>
      </c>
      <c r="B714" s="1290" t="s">
        <v>1080</v>
      </c>
      <c r="C714" s="1422" t="str">
        <f>IF(ISERROR(VLOOKUP($A714,Households!$A$4:$AA$246,C$1,0)),"",VLOOKUP($A714,Households!$A$4:$AA$246,C$1,0))</f>
        <v>tep/dw.</v>
      </c>
      <c r="D714" s="1303" t="str">
        <f>IF(ISERROR(VLOOKUP($A714,Households!$A$4:$AB$246,D$1,0)),"",VLOOKUP($A714,Households!$A$4:$AB$246,D$1,0))</f>
        <v/>
      </c>
      <c r="E714" s="1303" t="str">
        <f>IF(ISERROR(VLOOKUP($A714,Households!$A$4:$AB$246,E$1,0)),"",VLOOKUP($A714,Households!$A$4:$AB$246,E$1,0))</f>
        <v/>
      </c>
      <c r="F714" s="1303" t="str">
        <f>IF(ISERROR(VLOOKUP($A714,Households!$A$4:$AB$246,F$1,0)),"",VLOOKUP($A714,Households!$A$4:$AB$246,F$1,0))</f>
        <v/>
      </c>
      <c r="G714" s="1303" t="str">
        <f>IF(ISERROR(VLOOKUP($A714,Households!$A$4:$AB$246,G$1,0)),"",VLOOKUP($A714,Households!$A$4:$AB$246,G$1,0))</f>
        <v/>
      </c>
      <c r="H714" s="1303" t="str">
        <f>IF(ISERROR(VLOOKUP($A714,Households!$A$4:$AB$246,H$1,0)),"",VLOOKUP($A714,Households!$A$4:$AB$246,H$1,0))</f>
        <v/>
      </c>
      <c r="I714" s="1303" t="str">
        <f>IF(ISERROR(VLOOKUP($A714,Households!$A$4:$AB$246,I$1,0)),"",VLOOKUP($A714,Households!$A$4:$AB$246,I$1,0))</f>
        <v/>
      </c>
      <c r="J714" s="1303" t="str">
        <f>IF(ISERROR(VLOOKUP($A714,Households!$A$4:$AB$246,J$1,0)),"",VLOOKUP($A714,Households!$A$4:$AB$246,J$1,0))</f>
        <v/>
      </c>
      <c r="K714" s="1303" t="str">
        <f>IF(ISERROR(VLOOKUP($A714,Households!$A$4:$AB$246,K$1,0)),"",VLOOKUP($A714,Households!$A$4:$AB$246,K$1,0))</f>
        <v/>
      </c>
      <c r="L714" s="1303" t="str">
        <f>IF(ISERROR(VLOOKUP($A714,Households!$A$4:$AB$246,L$1,0)),"",VLOOKUP($A714,Households!$A$4:$AB$246,L$1,0))</f>
        <v/>
      </c>
      <c r="M714" s="1303" t="str">
        <f>IF(ISERROR(VLOOKUP($A714,Households!$A$4:$AB$246,M$1,0)),"",VLOOKUP($A714,Households!$A$4:$AB$246,M$1,0))</f>
        <v/>
      </c>
      <c r="N714" s="1303" t="str">
        <f>IF(ISERROR(VLOOKUP($A714,Households!$A$4:$AB$246,N$1,0)),"",VLOOKUP($A714,Households!$A$4:$AB$246,N$1,0))</f>
        <v/>
      </c>
      <c r="O714" s="1303" t="str">
        <f>IF(ISERROR(VLOOKUP($A714,Households!$A$4:$AB$246,O$1,0)),"",VLOOKUP($A714,Households!$A$4:$AB$246,O$1,0))</f>
        <v/>
      </c>
      <c r="P714" s="1303" t="str">
        <f>IF(ISERROR(VLOOKUP($A714,Households!$A$4:$AB$246,P$1,0)),"",VLOOKUP($A714,Households!$A$4:$AB$246,P$1,0))</f>
        <v/>
      </c>
      <c r="Q714" s="1303" t="str">
        <f>IF(ISERROR(VLOOKUP($A714,Households!$A$4:$AB$246,Q$1,0)),"",VLOOKUP($A714,Households!$A$4:$AB$246,Q$1,0))</f>
        <v/>
      </c>
    </row>
    <row r="715" spans="1:17">
      <c r="A715" s="4" t="s">
        <v>2033</v>
      </c>
      <c r="B715" s="1290" t="s">
        <v>1080</v>
      </c>
      <c r="C715" s="1422" t="str">
        <f>IF(ISERROR(VLOOKUP($A715,Households!$A$4:$AA$246,C$1,0)),"",VLOOKUP($A715,Households!$A$4:$AA$246,C$1,0))</f>
        <v>kWh/dw.</v>
      </c>
      <c r="D715" s="1303" t="str">
        <f>IF(ISERROR(VLOOKUP($A715,Households!$A$4:$AB$246,D$1,0)),"",VLOOKUP($A715,Households!$A$4:$AB$246,D$1,0))</f>
        <v/>
      </c>
      <c r="E715" s="1303" t="str">
        <f>IF(ISERROR(VLOOKUP($A715,Households!$A$4:$AB$246,E$1,0)),"",VLOOKUP($A715,Households!$A$4:$AB$246,E$1,0))</f>
        <v/>
      </c>
      <c r="F715" s="1303" t="str">
        <f>IF(ISERROR(VLOOKUP($A715,Households!$A$4:$AB$246,F$1,0)),"",VLOOKUP($A715,Households!$A$4:$AB$246,F$1,0))</f>
        <v/>
      </c>
      <c r="G715" s="1303" t="str">
        <f>IF(ISERROR(VLOOKUP($A715,Households!$A$4:$AB$246,G$1,0)),"",VLOOKUP($A715,Households!$A$4:$AB$246,G$1,0))</f>
        <v/>
      </c>
      <c r="H715" s="1303" t="str">
        <f>IF(ISERROR(VLOOKUP($A715,Households!$A$4:$AB$246,H$1,0)),"",VLOOKUP($A715,Households!$A$4:$AB$246,H$1,0))</f>
        <v/>
      </c>
      <c r="I715" s="1303" t="str">
        <f>IF(ISERROR(VLOOKUP($A715,Households!$A$4:$AB$246,I$1,0)),"",VLOOKUP($A715,Households!$A$4:$AB$246,I$1,0))</f>
        <v/>
      </c>
      <c r="J715" s="1303" t="str">
        <f>IF(ISERROR(VLOOKUP($A715,Households!$A$4:$AB$246,J$1,0)),"",VLOOKUP($A715,Households!$A$4:$AB$246,J$1,0))</f>
        <v/>
      </c>
      <c r="K715" s="1303" t="str">
        <f>IF(ISERROR(VLOOKUP($A715,Households!$A$4:$AB$246,K$1,0)),"",VLOOKUP($A715,Households!$A$4:$AB$246,K$1,0))</f>
        <v/>
      </c>
      <c r="L715" s="1303" t="str">
        <f>IF(ISERROR(VLOOKUP($A715,Households!$A$4:$AB$246,L$1,0)),"",VLOOKUP($A715,Households!$A$4:$AB$246,L$1,0))</f>
        <v/>
      </c>
      <c r="M715" s="1303" t="str">
        <f>IF(ISERROR(VLOOKUP($A715,Households!$A$4:$AB$246,M$1,0)),"",VLOOKUP($A715,Households!$A$4:$AB$246,M$1,0))</f>
        <v/>
      </c>
      <c r="N715" s="1303" t="str">
        <f>IF(ISERROR(VLOOKUP($A715,Households!$A$4:$AB$246,N$1,0)),"",VLOOKUP($A715,Households!$A$4:$AB$246,N$1,0))</f>
        <v/>
      </c>
      <c r="O715" s="1303" t="str">
        <f>IF(ISERROR(VLOOKUP($A715,Households!$A$4:$AB$246,O$1,0)),"",VLOOKUP($A715,Households!$A$4:$AB$246,O$1,0))</f>
        <v/>
      </c>
      <c r="P715" s="1303" t="str">
        <f>IF(ISERROR(VLOOKUP($A715,Households!$A$4:$AB$246,P$1,0)),"",VLOOKUP($A715,Households!$A$4:$AB$246,P$1,0))</f>
        <v/>
      </c>
      <c r="Q715" s="1303" t="str">
        <f>IF(ISERROR(VLOOKUP($A715,Households!$A$4:$AB$246,Q$1,0)),"",VLOOKUP($A715,Households!$A$4:$AB$246,Q$1,0))</f>
        <v/>
      </c>
    </row>
    <row r="716" spans="1:17">
      <c r="A716" s="4" t="s">
        <v>2034</v>
      </c>
      <c r="B716" s="1290" t="s">
        <v>1080</v>
      </c>
      <c r="C716" s="1422" t="str">
        <f>IF(ISERROR(VLOOKUP($A716,Households!$A$4:$AA$246,C$1,0)),"",VLOOKUP($A716,Households!$A$4:$AA$246,C$1,0))</f>
        <v>tep/dw.</v>
      </c>
      <c r="D716" s="1303" t="str">
        <f>IF(ISERROR(VLOOKUP($A716,Households!$A$4:$AB$246,D$1,0)),"",VLOOKUP($A716,Households!$A$4:$AB$246,D$1,0))</f>
        <v/>
      </c>
      <c r="E716" s="1303" t="str">
        <f>IF(ISERROR(VLOOKUP($A716,Households!$A$4:$AB$246,E$1,0)),"",VLOOKUP($A716,Households!$A$4:$AB$246,E$1,0))</f>
        <v/>
      </c>
      <c r="F716" s="1303" t="str">
        <f>IF(ISERROR(VLOOKUP($A716,Households!$A$4:$AB$246,F$1,0)),"",VLOOKUP($A716,Households!$A$4:$AB$246,F$1,0))</f>
        <v/>
      </c>
      <c r="G716" s="1303" t="str">
        <f>IF(ISERROR(VLOOKUP($A716,Households!$A$4:$AB$246,G$1,0)),"",VLOOKUP($A716,Households!$A$4:$AB$246,G$1,0))</f>
        <v/>
      </c>
      <c r="H716" s="1303" t="str">
        <f>IF(ISERROR(VLOOKUP($A716,Households!$A$4:$AB$246,H$1,0)),"",VLOOKUP($A716,Households!$A$4:$AB$246,H$1,0))</f>
        <v/>
      </c>
      <c r="I716" s="1303" t="str">
        <f>IF(ISERROR(VLOOKUP($A716,Households!$A$4:$AB$246,I$1,0)),"",VLOOKUP($A716,Households!$A$4:$AB$246,I$1,0))</f>
        <v/>
      </c>
      <c r="J716" s="1303" t="str">
        <f>IF(ISERROR(VLOOKUP($A716,Households!$A$4:$AB$246,J$1,0)),"",VLOOKUP($A716,Households!$A$4:$AB$246,J$1,0))</f>
        <v/>
      </c>
      <c r="K716" s="1303" t="str">
        <f>IF(ISERROR(VLOOKUP($A716,Households!$A$4:$AB$246,K$1,0)),"",VLOOKUP($A716,Households!$A$4:$AB$246,K$1,0))</f>
        <v/>
      </c>
      <c r="L716" s="1303" t="str">
        <f>IF(ISERROR(VLOOKUP($A716,Households!$A$4:$AB$246,L$1,0)),"",VLOOKUP($A716,Households!$A$4:$AB$246,L$1,0))</f>
        <v/>
      </c>
      <c r="M716" s="1303" t="str">
        <f>IF(ISERROR(VLOOKUP($A716,Households!$A$4:$AB$246,M$1,0)),"",VLOOKUP($A716,Households!$A$4:$AB$246,M$1,0))</f>
        <v/>
      </c>
      <c r="N716" s="1303" t="str">
        <f>IF(ISERROR(VLOOKUP($A716,Households!$A$4:$AB$246,N$1,0)),"",VLOOKUP($A716,Households!$A$4:$AB$246,N$1,0))</f>
        <v/>
      </c>
      <c r="O716" s="1303" t="str">
        <f>IF(ISERROR(VLOOKUP($A716,Households!$A$4:$AB$246,O$1,0)),"",VLOOKUP($A716,Households!$A$4:$AB$246,O$1,0))</f>
        <v/>
      </c>
      <c r="P716" s="1303" t="str">
        <f>IF(ISERROR(VLOOKUP($A716,Households!$A$4:$AB$246,P$1,0)),"",VLOOKUP($A716,Households!$A$4:$AB$246,P$1,0))</f>
        <v/>
      </c>
      <c r="Q716" s="1303" t="str">
        <f>IF(ISERROR(VLOOKUP($A716,Households!$A$4:$AB$246,Q$1,0)),"",VLOOKUP($A716,Households!$A$4:$AB$246,Q$1,0))</f>
        <v/>
      </c>
    </row>
    <row r="717" spans="1:17">
      <c r="A717" s="4" t="s">
        <v>2032</v>
      </c>
      <c r="B717" s="1290" t="s">
        <v>1080</v>
      </c>
      <c r="C717" s="1422" t="str">
        <f>IF(ISERROR(VLOOKUP($A717,Households!$A$4:$AA$246,C$1,0)),"",VLOOKUP($A717,Households!$A$4:$AA$246,C$1,0))</f>
        <v>tep/dw.</v>
      </c>
      <c r="D717" s="1303" t="str">
        <f>IF(ISERROR(VLOOKUP($A717,Households!$A$4:$AB$246,D$1,0)),"",VLOOKUP($A717,Households!$A$4:$AB$246,D$1,0))</f>
        <v/>
      </c>
      <c r="E717" s="1303" t="str">
        <f>IF(ISERROR(VLOOKUP($A717,Households!$A$4:$AB$246,E$1,0)),"",VLOOKUP($A717,Households!$A$4:$AB$246,E$1,0))</f>
        <v/>
      </c>
      <c r="F717" s="1303" t="str">
        <f>IF(ISERROR(VLOOKUP($A717,Households!$A$4:$AB$246,F$1,0)),"",VLOOKUP($A717,Households!$A$4:$AB$246,F$1,0))</f>
        <v/>
      </c>
      <c r="G717" s="1303" t="str">
        <f>IF(ISERROR(VLOOKUP($A717,Households!$A$4:$AB$246,G$1,0)),"",VLOOKUP($A717,Households!$A$4:$AB$246,G$1,0))</f>
        <v/>
      </c>
      <c r="H717" s="1303" t="str">
        <f>IF(ISERROR(VLOOKUP($A717,Households!$A$4:$AB$246,H$1,0)),"",VLOOKUP($A717,Households!$A$4:$AB$246,H$1,0))</f>
        <v/>
      </c>
      <c r="I717" s="1303" t="str">
        <f>IF(ISERROR(VLOOKUP($A717,Households!$A$4:$AB$246,I$1,0)),"",VLOOKUP($A717,Households!$A$4:$AB$246,I$1,0))</f>
        <v/>
      </c>
      <c r="J717" s="1303" t="str">
        <f>IF(ISERROR(VLOOKUP($A717,Households!$A$4:$AB$246,J$1,0)),"",VLOOKUP($A717,Households!$A$4:$AB$246,J$1,0))</f>
        <v/>
      </c>
      <c r="K717" s="1303" t="str">
        <f>IF(ISERROR(VLOOKUP($A717,Households!$A$4:$AB$246,K$1,0)),"",VLOOKUP($A717,Households!$A$4:$AB$246,K$1,0))</f>
        <v/>
      </c>
      <c r="L717" s="1303" t="str">
        <f>IF(ISERROR(VLOOKUP($A717,Households!$A$4:$AB$246,L$1,0)),"",VLOOKUP($A717,Households!$A$4:$AB$246,L$1,0))</f>
        <v/>
      </c>
      <c r="M717" s="1303" t="str">
        <f>IF(ISERROR(VLOOKUP($A717,Households!$A$4:$AB$246,M$1,0)),"",VLOOKUP($A717,Households!$A$4:$AB$246,M$1,0))</f>
        <v/>
      </c>
      <c r="N717" s="1303" t="str">
        <f>IF(ISERROR(VLOOKUP($A717,Households!$A$4:$AB$246,N$1,0)),"",VLOOKUP($A717,Households!$A$4:$AB$246,N$1,0))</f>
        <v/>
      </c>
      <c r="O717" s="1303" t="str">
        <f>IF(ISERROR(VLOOKUP($A717,Households!$A$4:$AB$246,O$1,0)),"",VLOOKUP($A717,Households!$A$4:$AB$246,O$1,0))</f>
        <v/>
      </c>
      <c r="P717" s="1303" t="str">
        <f>IF(ISERROR(VLOOKUP($A717,Households!$A$4:$AB$246,P$1,0)),"",VLOOKUP($A717,Households!$A$4:$AB$246,P$1,0))</f>
        <v/>
      </c>
      <c r="Q717" s="1303" t="str">
        <f>IF(ISERROR(VLOOKUP($A717,Households!$A$4:$AB$246,Q$1,0)),"",VLOOKUP($A717,Households!$A$4:$AB$246,Q$1,0))</f>
        <v/>
      </c>
    </row>
    <row r="718" spans="1:17">
      <c r="A718" s="4" t="s">
        <v>2035</v>
      </c>
      <c r="B718" s="1290" t="s">
        <v>1080</v>
      </c>
      <c r="C718" s="1422" t="str">
        <f>IF(ISERROR(VLOOKUP($A718,Households!$A$4:$AA$246,C$1,0)),"",VLOOKUP($A718,Households!$A$4:$AA$246,C$1,0))</f>
        <v>tep/dw.</v>
      </c>
      <c r="D718" s="1303" t="str">
        <f>IF(ISERROR(VLOOKUP($A718,Households!$A$4:$AB$246,D$1,0)),"",VLOOKUP($A718,Households!$A$4:$AB$246,D$1,0))</f>
        <v/>
      </c>
      <c r="E718" s="1303" t="str">
        <f>IF(ISERROR(VLOOKUP($A718,Households!$A$4:$AB$246,E$1,0)),"",VLOOKUP($A718,Households!$A$4:$AB$246,E$1,0))</f>
        <v/>
      </c>
      <c r="F718" s="1303" t="str">
        <f>IF(ISERROR(VLOOKUP($A718,Households!$A$4:$AB$246,F$1,0)),"",VLOOKUP($A718,Households!$A$4:$AB$246,F$1,0))</f>
        <v/>
      </c>
      <c r="G718" s="1303" t="str">
        <f>IF(ISERROR(VLOOKUP($A718,Households!$A$4:$AB$246,G$1,0)),"",VLOOKUP($A718,Households!$A$4:$AB$246,G$1,0))</f>
        <v/>
      </c>
      <c r="H718" s="1303" t="str">
        <f>IF(ISERROR(VLOOKUP($A718,Households!$A$4:$AB$246,H$1,0)),"",VLOOKUP($A718,Households!$A$4:$AB$246,H$1,0))</f>
        <v/>
      </c>
      <c r="I718" s="1303" t="str">
        <f>IF(ISERROR(VLOOKUP($A718,Households!$A$4:$AB$246,I$1,0)),"",VLOOKUP($A718,Households!$A$4:$AB$246,I$1,0))</f>
        <v/>
      </c>
      <c r="J718" s="1303" t="str">
        <f>IF(ISERROR(VLOOKUP($A718,Households!$A$4:$AB$246,J$1,0)),"",VLOOKUP($A718,Households!$A$4:$AB$246,J$1,0))</f>
        <v/>
      </c>
      <c r="K718" s="1303" t="str">
        <f>IF(ISERROR(VLOOKUP($A718,Households!$A$4:$AB$246,K$1,0)),"",VLOOKUP($A718,Households!$A$4:$AB$246,K$1,0))</f>
        <v/>
      </c>
      <c r="L718" s="1303" t="str">
        <f>IF(ISERROR(VLOOKUP($A718,Households!$A$4:$AB$246,L$1,0)),"",VLOOKUP($A718,Households!$A$4:$AB$246,L$1,0))</f>
        <v/>
      </c>
      <c r="M718" s="1303" t="str">
        <f>IF(ISERROR(VLOOKUP($A718,Households!$A$4:$AB$246,M$1,0)),"",VLOOKUP($A718,Households!$A$4:$AB$246,M$1,0))</f>
        <v/>
      </c>
      <c r="N718" s="1303" t="str">
        <f>IF(ISERROR(VLOOKUP($A718,Households!$A$4:$AB$246,N$1,0)),"",VLOOKUP($A718,Households!$A$4:$AB$246,N$1,0))</f>
        <v/>
      </c>
      <c r="O718" s="1303" t="str">
        <f>IF(ISERROR(VLOOKUP($A718,Households!$A$4:$AB$246,O$1,0)),"",VLOOKUP($A718,Households!$A$4:$AB$246,O$1,0))</f>
        <v/>
      </c>
      <c r="P718" s="1303" t="str">
        <f>IF(ISERROR(VLOOKUP($A718,Households!$A$4:$AB$246,P$1,0)),"",VLOOKUP($A718,Households!$A$4:$AB$246,P$1,0))</f>
        <v/>
      </c>
      <c r="Q718" s="1303" t="str">
        <f>IF(ISERROR(VLOOKUP($A718,Households!$A$4:$AB$246,Q$1,0)),"",VLOOKUP($A718,Households!$A$4:$AB$246,Q$1,0))</f>
        <v/>
      </c>
    </row>
    <row r="719" spans="1:17">
      <c r="A719" s="4" t="s">
        <v>2036</v>
      </c>
      <c r="B719" s="1290" t="s">
        <v>1080</v>
      </c>
      <c r="C719" s="1422" t="str">
        <f>IF(ISERROR(VLOOKUP($A719,Households!$A$4:$AA$246,C$1,0)),"",VLOOKUP($A719,Households!$A$4:$AA$246,C$1,0))</f>
        <v>ktep/m2</v>
      </c>
      <c r="D719" s="1303" t="str">
        <f>IF(ISERROR(VLOOKUP($A719,Households!$A$4:$AB$246,D$1,0)),"",VLOOKUP($A719,Households!$A$4:$AB$246,D$1,0))</f>
        <v/>
      </c>
      <c r="E719" s="1303" t="str">
        <f>IF(ISERROR(VLOOKUP($A719,Households!$A$4:$AB$246,E$1,0)),"",VLOOKUP($A719,Households!$A$4:$AB$246,E$1,0))</f>
        <v/>
      </c>
      <c r="F719" s="1303" t="str">
        <f>IF(ISERROR(VLOOKUP($A719,Households!$A$4:$AB$246,F$1,0)),"",VLOOKUP($A719,Households!$A$4:$AB$246,F$1,0))</f>
        <v/>
      </c>
      <c r="G719" s="1303" t="str">
        <f>IF(ISERROR(VLOOKUP($A719,Households!$A$4:$AB$246,G$1,0)),"",VLOOKUP($A719,Households!$A$4:$AB$246,G$1,0))</f>
        <v/>
      </c>
      <c r="H719" s="1303" t="str">
        <f>IF(ISERROR(VLOOKUP($A719,Households!$A$4:$AB$246,H$1,0)),"",VLOOKUP($A719,Households!$A$4:$AB$246,H$1,0))</f>
        <v/>
      </c>
      <c r="I719" s="1303" t="str">
        <f>IF(ISERROR(VLOOKUP($A719,Households!$A$4:$AB$246,I$1,0)),"",VLOOKUP($A719,Households!$A$4:$AB$246,I$1,0))</f>
        <v/>
      </c>
      <c r="J719" s="1303" t="str">
        <f>IF(ISERROR(VLOOKUP($A719,Households!$A$4:$AB$246,J$1,0)),"",VLOOKUP($A719,Households!$A$4:$AB$246,J$1,0))</f>
        <v/>
      </c>
      <c r="K719" s="1303" t="str">
        <f>IF(ISERROR(VLOOKUP($A719,Households!$A$4:$AB$246,K$1,0)),"",VLOOKUP($A719,Households!$A$4:$AB$246,K$1,0))</f>
        <v/>
      </c>
      <c r="L719" s="1303" t="str">
        <f>IF(ISERROR(VLOOKUP($A719,Households!$A$4:$AB$246,L$1,0)),"",VLOOKUP($A719,Households!$A$4:$AB$246,L$1,0))</f>
        <v/>
      </c>
      <c r="M719" s="1303" t="str">
        <f>IF(ISERROR(VLOOKUP($A719,Households!$A$4:$AB$246,M$1,0)),"",VLOOKUP($A719,Households!$A$4:$AB$246,M$1,0))</f>
        <v/>
      </c>
      <c r="N719" s="1303" t="str">
        <f>IF(ISERROR(VLOOKUP($A719,Households!$A$4:$AB$246,N$1,0)),"",VLOOKUP($A719,Households!$A$4:$AB$246,N$1,0))</f>
        <v/>
      </c>
      <c r="O719" s="1303" t="str">
        <f>IF(ISERROR(VLOOKUP($A719,Households!$A$4:$AB$246,O$1,0)),"",VLOOKUP($A719,Households!$A$4:$AB$246,O$1,0))</f>
        <v/>
      </c>
      <c r="P719" s="1303" t="str">
        <f>IF(ISERROR(VLOOKUP($A719,Households!$A$4:$AB$246,P$1,0)),"",VLOOKUP($A719,Households!$A$4:$AB$246,P$1,0))</f>
        <v/>
      </c>
      <c r="Q719" s="1303" t="str">
        <f>IF(ISERROR(VLOOKUP($A719,Households!$A$4:$AB$246,Q$1,0)),"",VLOOKUP($A719,Households!$A$4:$AB$246,Q$1,0))</f>
        <v/>
      </c>
    </row>
    <row r="720" spans="1:17">
      <c r="A720" s="4" t="s">
        <v>2037</v>
      </c>
      <c r="B720" s="1290" t="s">
        <v>1080</v>
      </c>
      <c r="C720" s="1422" t="str">
        <f>IF(ISERROR(VLOOKUP($A720,Households!$A$4:$AA$246,C$1,0)),"",VLOOKUP($A720,Households!$A$4:$AA$246,C$1,0))</f>
        <v>ktep/m2</v>
      </c>
      <c r="D720" s="1303" t="str">
        <f>IF(ISERROR(VLOOKUP($A720,Households!$A$4:$AB$246,D$1,0)),"",VLOOKUP($A720,Households!$A$4:$AB$246,D$1,0))</f>
        <v/>
      </c>
      <c r="E720" s="1303" t="str">
        <f>IF(ISERROR(VLOOKUP($A720,Households!$A$4:$AB$246,E$1,0)),"",VLOOKUP($A720,Households!$A$4:$AB$246,E$1,0))</f>
        <v/>
      </c>
      <c r="F720" s="1303" t="str">
        <f>IF(ISERROR(VLOOKUP($A720,Households!$A$4:$AB$246,F$1,0)),"",VLOOKUP($A720,Households!$A$4:$AB$246,F$1,0))</f>
        <v/>
      </c>
      <c r="G720" s="1303" t="str">
        <f>IF(ISERROR(VLOOKUP($A720,Households!$A$4:$AB$246,G$1,0)),"",VLOOKUP($A720,Households!$A$4:$AB$246,G$1,0))</f>
        <v/>
      </c>
      <c r="H720" s="1303" t="str">
        <f>IF(ISERROR(VLOOKUP($A720,Households!$A$4:$AB$246,H$1,0)),"",VLOOKUP($A720,Households!$A$4:$AB$246,H$1,0))</f>
        <v/>
      </c>
      <c r="I720" s="1303" t="str">
        <f>IF(ISERROR(VLOOKUP($A720,Households!$A$4:$AB$246,I$1,0)),"",VLOOKUP($A720,Households!$A$4:$AB$246,I$1,0))</f>
        <v/>
      </c>
      <c r="J720" s="1303" t="str">
        <f>IF(ISERROR(VLOOKUP($A720,Households!$A$4:$AB$246,J$1,0)),"",VLOOKUP($A720,Households!$A$4:$AB$246,J$1,0))</f>
        <v/>
      </c>
      <c r="K720" s="1303" t="str">
        <f>IF(ISERROR(VLOOKUP($A720,Households!$A$4:$AB$246,K$1,0)),"",VLOOKUP($A720,Households!$A$4:$AB$246,K$1,0))</f>
        <v/>
      </c>
      <c r="L720" s="1303" t="str">
        <f>IF(ISERROR(VLOOKUP($A720,Households!$A$4:$AB$246,L$1,0)),"",VLOOKUP($A720,Households!$A$4:$AB$246,L$1,0))</f>
        <v/>
      </c>
      <c r="M720" s="1303" t="str">
        <f>IF(ISERROR(VLOOKUP($A720,Households!$A$4:$AB$246,M$1,0)),"",VLOOKUP($A720,Households!$A$4:$AB$246,M$1,0))</f>
        <v/>
      </c>
      <c r="N720" s="1303" t="str">
        <f>IF(ISERROR(VLOOKUP($A720,Households!$A$4:$AB$246,N$1,0)),"",VLOOKUP($A720,Households!$A$4:$AB$246,N$1,0))</f>
        <v/>
      </c>
      <c r="O720" s="1303" t="str">
        <f>IF(ISERROR(VLOOKUP($A720,Households!$A$4:$AB$246,O$1,0)),"",VLOOKUP($A720,Households!$A$4:$AB$246,O$1,0))</f>
        <v/>
      </c>
      <c r="P720" s="1303" t="str">
        <f>IF(ISERROR(VLOOKUP($A720,Households!$A$4:$AB$246,P$1,0)),"",VLOOKUP($A720,Households!$A$4:$AB$246,P$1,0))</f>
        <v/>
      </c>
      <c r="Q720" s="1303" t="str">
        <f>IF(ISERROR(VLOOKUP($A720,Households!$A$4:$AB$246,Q$1,0)),"",VLOOKUP($A720,Households!$A$4:$AB$246,Q$1,0))</f>
        <v/>
      </c>
    </row>
    <row r="721" spans="1:17">
      <c r="A721" s="4" t="s">
        <v>838</v>
      </c>
      <c r="B721" s="1290" t="s">
        <v>1080</v>
      </c>
      <c r="C721" s="1422" t="str">
        <f>IF(ISERROR(VLOOKUP($A721,Households!$A$4:$AA$246,C$1,0)),"",VLOOKUP($A721,Households!$A$4:$AA$246,C$1,0))</f>
        <v>tep/dw.</v>
      </c>
      <c r="D721" s="1303" t="str">
        <f>IF(ISERROR(VLOOKUP($A721,Households!$A$4:$AB$246,D$1,0)),"",VLOOKUP($A721,Households!$A$4:$AB$246,D$1,0))</f>
        <v/>
      </c>
      <c r="E721" s="1303" t="str">
        <f>IF(ISERROR(VLOOKUP($A721,Households!$A$4:$AB$246,E$1,0)),"",VLOOKUP($A721,Households!$A$4:$AB$246,E$1,0))</f>
        <v/>
      </c>
      <c r="F721" s="1303" t="str">
        <f>IF(ISERROR(VLOOKUP($A721,Households!$A$4:$AB$246,F$1,0)),"",VLOOKUP($A721,Households!$A$4:$AB$246,F$1,0))</f>
        <v/>
      </c>
      <c r="G721" s="1303" t="str">
        <f>IF(ISERROR(VLOOKUP($A721,Households!$A$4:$AB$246,G$1,0)),"",VLOOKUP($A721,Households!$A$4:$AB$246,G$1,0))</f>
        <v/>
      </c>
      <c r="H721" s="1303" t="str">
        <f>IF(ISERROR(VLOOKUP($A721,Households!$A$4:$AB$246,H$1,0)),"",VLOOKUP($A721,Households!$A$4:$AB$246,H$1,0))</f>
        <v/>
      </c>
      <c r="I721" s="1303" t="str">
        <f>IF(ISERROR(VLOOKUP($A721,Households!$A$4:$AB$246,I$1,0)),"",VLOOKUP($A721,Households!$A$4:$AB$246,I$1,0))</f>
        <v/>
      </c>
      <c r="J721" s="1303" t="str">
        <f>IF(ISERROR(VLOOKUP($A721,Households!$A$4:$AB$246,J$1,0)),"",VLOOKUP($A721,Households!$A$4:$AB$246,J$1,0))</f>
        <v/>
      </c>
      <c r="K721" s="1303" t="str">
        <f>IF(ISERROR(VLOOKUP($A721,Households!$A$4:$AB$246,K$1,0)),"",VLOOKUP($A721,Households!$A$4:$AB$246,K$1,0))</f>
        <v/>
      </c>
      <c r="L721" s="1303" t="str">
        <f>IF(ISERROR(VLOOKUP($A721,Households!$A$4:$AB$246,L$1,0)),"",VLOOKUP($A721,Households!$A$4:$AB$246,L$1,0))</f>
        <v/>
      </c>
      <c r="M721" s="1303" t="str">
        <f>IF(ISERROR(VLOOKUP($A721,Households!$A$4:$AB$246,M$1,0)),"",VLOOKUP($A721,Households!$A$4:$AB$246,M$1,0))</f>
        <v/>
      </c>
      <c r="N721" s="1303" t="str">
        <f>IF(ISERROR(VLOOKUP($A721,Households!$A$4:$AB$246,N$1,0)),"",VLOOKUP($A721,Households!$A$4:$AB$246,N$1,0))</f>
        <v/>
      </c>
      <c r="O721" s="1303" t="str">
        <f>IF(ISERROR(VLOOKUP($A721,Households!$A$4:$AB$246,O$1,0)),"",VLOOKUP($A721,Households!$A$4:$AB$246,O$1,0))</f>
        <v/>
      </c>
      <c r="P721" s="1303" t="str">
        <f>IF(ISERROR(VLOOKUP($A721,Households!$A$4:$AB$246,P$1,0)),"",VLOOKUP($A721,Households!$A$4:$AB$246,P$1,0))</f>
        <v/>
      </c>
      <c r="Q721" s="1303" t="str">
        <f>IF(ISERROR(VLOOKUP($A721,Households!$A$4:$AB$246,Q$1,0)),"",VLOOKUP($A721,Households!$A$4:$AB$246,Q$1,0))</f>
        <v/>
      </c>
    </row>
    <row r="722" spans="1:17">
      <c r="A722" s="4" t="s">
        <v>839</v>
      </c>
      <c r="B722" s="1290" t="s">
        <v>1080</v>
      </c>
      <c r="C722" s="1422" t="str">
        <f>IF(ISERROR(VLOOKUP($A722,Households!$A$4:$AA$246,C$1,0)),"",VLOOKUP($A722,Households!$A$4:$AA$246,C$1,0))</f>
        <v>ktep/m2</v>
      </c>
      <c r="D722" s="1303" t="str">
        <f>IF(ISERROR(VLOOKUP($A722,Households!$A$4:$AB$246,D$1,0)),"",VLOOKUP($A722,Households!$A$4:$AB$246,D$1,0))</f>
        <v/>
      </c>
      <c r="E722" s="1303" t="str">
        <f>IF(ISERROR(VLOOKUP($A722,Households!$A$4:$AB$246,E$1,0)),"",VLOOKUP($A722,Households!$A$4:$AB$246,E$1,0))</f>
        <v/>
      </c>
      <c r="F722" s="1303" t="str">
        <f>IF(ISERROR(VLOOKUP($A722,Households!$A$4:$AB$246,F$1,0)),"",VLOOKUP($A722,Households!$A$4:$AB$246,F$1,0))</f>
        <v/>
      </c>
      <c r="G722" s="1303" t="str">
        <f>IF(ISERROR(VLOOKUP($A722,Households!$A$4:$AB$246,G$1,0)),"",VLOOKUP($A722,Households!$A$4:$AB$246,G$1,0))</f>
        <v/>
      </c>
      <c r="H722" s="1303" t="str">
        <f>IF(ISERROR(VLOOKUP($A722,Households!$A$4:$AB$246,H$1,0)),"",VLOOKUP($A722,Households!$A$4:$AB$246,H$1,0))</f>
        <v/>
      </c>
      <c r="I722" s="1303" t="str">
        <f>IF(ISERROR(VLOOKUP($A722,Households!$A$4:$AB$246,I$1,0)),"",VLOOKUP($A722,Households!$A$4:$AB$246,I$1,0))</f>
        <v/>
      </c>
      <c r="J722" s="1303" t="str">
        <f>IF(ISERROR(VLOOKUP($A722,Households!$A$4:$AB$246,J$1,0)),"",VLOOKUP($A722,Households!$A$4:$AB$246,J$1,0))</f>
        <v/>
      </c>
      <c r="K722" s="1303" t="str">
        <f>IF(ISERROR(VLOOKUP($A722,Households!$A$4:$AB$246,K$1,0)),"",VLOOKUP($A722,Households!$A$4:$AB$246,K$1,0))</f>
        <v/>
      </c>
      <c r="L722" s="1303" t="str">
        <f>IF(ISERROR(VLOOKUP($A722,Households!$A$4:$AB$246,L$1,0)),"",VLOOKUP($A722,Households!$A$4:$AB$246,L$1,0))</f>
        <v/>
      </c>
      <c r="M722" s="1303" t="str">
        <f>IF(ISERROR(VLOOKUP($A722,Households!$A$4:$AB$246,M$1,0)),"",VLOOKUP($A722,Households!$A$4:$AB$246,M$1,0))</f>
        <v/>
      </c>
      <c r="N722" s="1303" t="str">
        <f>IF(ISERROR(VLOOKUP($A722,Households!$A$4:$AB$246,N$1,0)),"",VLOOKUP($A722,Households!$A$4:$AB$246,N$1,0))</f>
        <v/>
      </c>
      <c r="O722" s="1303" t="str">
        <f>IF(ISERROR(VLOOKUP($A722,Households!$A$4:$AB$246,O$1,0)),"",VLOOKUP($A722,Households!$A$4:$AB$246,O$1,0))</f>
        <v/>
      </c>
      <c r="P722" s="1303" t="str">
        <f>IF(ISERROR(VLOOKUP($A722,Households!$A$4:$AB$246,P$1,0)),"",VLOOKUP($A722,Households!$A$4:$AB$246,P$1,0))</f>
        <v/>
      </c>
      <c r="Q722" s="1303" t="str">
        <f>IF(ISERROR(VLOOKUP($A722,Households!$A$4:$AB$246,Q$1,0)),"",VLOOKUP($A722,Households!$A$4:$AB$246,Q$1,0))</f>
        <v/>
      </c>
    </row>
    <row r="723" spans="1:17">
      <c r="A723" s="4" t="s">
        <v>844</v>
      </c>
      <c r="B723" s="1290" t="s">
        <v>1080</v>
      </c>
      <c r="C723" s="1422" t="str">
        <f>IF(ISERROR(VLOOKUP($A723,Households!$A$4:$AA$246,C$1,0)),"",VLOOKUP($A723,Households!$A$4:$AA$246,C$1,0))</f>
        <v>tep/dw.</v>
      </c>
      <c r="D723" s="1303" t="str">
        <f>IF(ISERROR(VLOOKUP($A723,Households!$A$4:$AB$246,D$1,0)),"",VLOOKUP($A723,Households!$A$4:$AB$246,D$1,0))</f>
        <v/>
      </c>
      <c r="E723" s="1303" t="str">
        <f>IF(ISERROR(VLOOKUP($A723,Households!$A$4:$AB$246,E$1,0)),"",VLOOKUP($A723,Households!$A$4:$AB$246,E$1,0))</f>
        <v/>
      </c>
      <c r="F723" s="1303" t="str">
        <f>IF(ISERROR(VLOOKUP($A723,Households!$A$4:$AB$246,F$1,0)),"",VLOOKUP($A723,Households!$A$4:$AB$246,F$1,0))</f>
        <v/>
      </c>
      <c r="G723" s="1303" t="str">
        <f>IF(ISERROR(VLOOKUP($A723,Households!$A$4:$AB$246,G$1,0)),"",VLOOKUP($A723,Households!$A$4:$AB$246,G$1,0))</f>
        <v/>
      </c>
      <c r="H723" s="1303" t="str">
        <f>IF(ISERROR(VLOOKUP($A723,Households!$A$4:$AB$246,H$1,0)),"",VLOOKUP($A723,Households!$A$4:$AB$246,H$1,0))</f>
        <v/>
      </c>
      <c r="I723" s="1303" t="str">
        <f>IF(ISERROR(VLOOKUP($A723,Households!$A$4:$AB$246,I$1,0)),"",VLOOKUP($A723,Households!$A$4:$AB$246,I$1,0))</f>
        <v/>
      </c>
      <c r="J723" s="1303" t="str">
        <f>IF(ISERROR(VLOOKUP($A723,Households!$A$4:$AB$246,J$1,0)),"",VLOOKUP($A723,Households!$A$4:$AB$246,J$1,0))</f>
        <v/>
      </c>
      <c r="K723" s="1303" t="str">
        <f>IF(ISERROR(VLOOKUP($A723,Households!$A$4:$AB$246,K$1,0)),"",VLOOKUP($A723,Households!$A$4:$AB$246,K$1,0))</f>
        <v/>
      </c>
      <c r="L723" s="1303" t="str">
        <f>IF(ISERROR(VLOOKUP($A723,Households!$A$4:$AB$246,L$1,0)),"",VLOOKUP($A723,Households!$A$4:$AB$246,L$1,0))</f>
        <v/>
      </c>
      <c r="M723" s="1303" t="str">
        <f>IF(ISERROR(VLOOKUP($A723,Households!$A$4:$AB$246,M$1,0)),"",VLOOKUP($A723,Households!$A$4:$AB$246,M$1,0))</f>
        <v/>
      </c>
      <c r="N723" s="1303" t="str">
        <f>IF(ISERROR(VLOOKUP($A723,Households!$A$4:$AB$246,N$1,0)),"",VLOOKUP($A723,Households!$A$4:$AB$246,N$1,0))</f>
        <v/>
      </c>
      <c r="O723" s="1303" t="str">
        <f>IF(ISERROR(VLOOKUP($A723,Households!$A$4:$AB$246,O$1,0)),"",VLOOKUP($A723,Households!$A$4:$AB$246,O$1,0))</f>
        <v/>
      </c>
      <c r="P723" s="1303" t="str">
        <f>IF(ISERROR(VLOOKUP($A723,Households!$A$4:$AB$246,P$1,0)),"",VLOOKUP($A723,Households!$A$4:$AB$246,P$1,0))</f>
        <v/>
      </c>
      <c r="Q723" s="1303" t="str">
        <f>IF(ISERROR(VLOOKUP($A723,Households!$A$4:$AB$246,Q$1,0)),"",VLOOKUP($A723,Households!$A$4:$AB$246,Q$1,0))</f>
        <v/>
      </c>
    </row>
    <row r="724" spans="1:17">
      <c r="A724" s="4" t="s">
        <v>845</v>
      </c>
      <c r="B724" s="1290" t="s">
        <v>1080</v>
      </c>
      <c r="C724" s="1422" t="str">
        <f>IF(ISERROR(VLOOKUP($A724,Households!$A$4:$AA$246,C$1,0)),"",VLOOKUP($A724,Households!$A$4:$AA$246,C$1,0))</f>
        <v>ktep/m2</v>
      </c>
      <c r="D724" s="1303" t="str">
        <f>IF(ISERROR(VLOOKUP($A724,Households!$A$4:$AB$246,D$1,0)),"",VLOOKUP($A724,Households!$A$4:$AB$246,D$1,0))</f>
        <v/>
      </c>
      <c r="E724" s="1303" t="str">
        <f>IF(ISERROR(VLOOKUP($A724,Households!$A$4:$AB$246,E$1,0)),"",VLOOKUP($A724,Households!$A$4:$AB$246,E$1,0))</f>
        <v/>
      </c>
      <c r="F724" s="1303" t="str">
        <f>IF(ISERROR(VLOOKUP($A724,Households!$A$4:$AB$246,F$1,0)),"",VLOOKUP($A724,Households!$A$4:$AB$246,F$1,0))</f>
        <v/>
      </c>
      <c r="G724" s="1303" t="str">
        <f>IF(ISERROR(VLOOKUP($A724,Households!$A$4:$AB$246,G$1,0)),"",VLOOKUP($A724,Households!$A$4:$AB$246,G$1,0))</f>
        <v/>
      </c>
      <c r="H724" s="1303" t="str">
        <f>IF(ISERROR(VLOOKUP($A724,Households!$A$4:$AB$246,H$1,0)),"",VLOOKUP($A724,Households!$A$4:$AB$246,H$1,0))</f>
        <v/>
      </c>
      <c r="I724" s="1303" t="str">
        <f>IF(ISERROR(VLOOKUP($A724,Households!$A$4:$AB$246,I$1,0)),"",VLOOKUP($A724,Households!$A$4:$AB$246,I$1,0))</f>
        <v/>
      </c>
      <c r="J724" s="1303" t="str">
        <f>IF(ISERROR(VLOOKUP($A724,Households!$A$4:$AB$246,J$1,0)),"",VLOOKUP($A724,Households!$A$4:$AB$246,J$1,0))</f>
        <v/>
      </c>
      <c r="K724" s="1303" t="str">
        <f>IF(ISERROR(VLOOKUP($A724,Households!$A$4:$AB$246,K$1,0)),"",VLOOKUP($A724,Households!$A$4:$AB$246,K$1,0))</f>
        <v/>
      </c>
      <c r="L724" s="1303" t="str">
        <f>IF(ISERROR(VLOOKUP($A724,Households!$A$4:$AB$246,L$1,0)),"",VLOOKUP($A724,Households!$A$4:$AB$246,L$1,0))</f>
        <v/>
      </c>
      <c r="M724" s="1303" t="str">
        <f>IF(ISERROR(VLOOKUP($A724,Households!$A$4:$AB$246,M$1,0)),"",VLOOKUP($A724,Households!$A$4:$AB$246,M$1,0))</f>
        <v/>
      </c>
      <c r="N724" s="1303" t="str">
        <f>IF(ISERROR(VLOOKUP($A724,Households!$A$4:$AB$246,N$1,0)),"",VLOOKUP($A724,Households!$A$4:$AB$246,N$1,0))</f>
        <v/>
      </c>
      <c r="O724" s="1303" t="str">
        <f>IF(ISERROR(VLOOKUP($A724,Households!$A$4:$AB$246,O$1,0)),"",VLOOKUP($A724,Households!$A$4:$AB$246,O$1,0))</f>
        <v/>
      </c>
      <c r="P724" s="1303" t="str">
        <f>IF(ISERROR(VLOOKUP($A724,Households!$A$4:$AB$246,P$1,0)),"",VLOOKUP($A724,Households!$A$4:$AB$246,P$1,0))</f>
        <v/>
      </c>
      <c r="Q724" s="1303" t="str">
        <f>IF(ISERROR(VLOOKUP($A724,Households!$A$4:$AB$246,Q$1,0)),"",VLOOKUP($A724,Households!$A$4:$AB$246,Q$1,0))</f>
        <v/>
      </c>
    </row>
    <row r="725" spans="1:17">
      <c r="A725" s="4" t="s">
        <v>859</v>
      </c>
      <c r="B725" s="1290" t="s">
        <v>1080</v>
      </c>
      <c r="C725" s="1422" t="str">
        <f>IF(ISERROR(VLOOKUP($A725,Households!$A$4:$AA$246,C$1,0)),"",VLOOKUP($A725,Households!$A$4:$AA$246,C$1,0))</f>
        <v>tep/dw.</v>
      </c>
      <c r="D725" s="1303" t="str">
        <f>IF(ISERROR(VLOOKUP($A725,Households!$A$4:$AB$246,D$1,0)),"",VLOOKUP($A725,Households!$A$4:$AB$246,D$1,0))</f>
        <v/>
      </c>
      <c r="E725" s="1303" t="str">
        <f>IF(ISERROR(VLOOKUP($A725,Households!$A$4:$AB$246,E$1,0)),"",VLOOKUP($A725,Households!$A$4:$AB$246,E$1,0))</f>
        <v/>
      </c>
      <c r="F725" s="1303" t="str">
        <f>IF(ISERROR(VLOOKUP($A725,Households!$A$4:$AB$246,F$1,0)),"",VLOOKUP($A725,Households!$A$4:$AB$246,F$1,0))</f>
        <v/>
      </c>
      <c r="G725" s="1303" t="str">
        <f>IF(ISERROR(VLOOKUP($A725,Households!$A$4:$AB$246,G$1,0)),"",VLOOKUP($A725,Households!$A$4:$AB$246,G$1,0))</f>
        <v/>
      </c>
      <c r="H725" s="1303" t="str">
        <f>IF(ISERROR(VLOOKUP($A725,Households!$A$4:$AB$246,H$1,0)),"",VLOOKUP($A725,Households!$A$4:$AB$246,H$1,0))</f>
        <v/>
      </c>
      <c r="I725" s="1303" t="str">
        <f>IF(ISERROR(VLOOKUP($A725,Households!$A$4:$AB$246,I$1,0)),"",VLOOKUP($A725,Households!$A$4:$AB$246,I$1,0))</f>
        <v/>
      </c>
      <c r="J725" s="1303" t="str">
        <f>IF(ISERROR(VLOOKUP($A725,Households!$A$4:$AB$246,J$1,0)),"",VLOOKUP($A725,Households!$A$4:$AB$246,J$1,0))</f>
        <v/>
      </c>
      <c r="K725" s="1303" t="str">
        <f>IF(ISERROR(VLOOKUP($A725,Households!$A$4:$AB$246,K$1,0)),"",VLOOKUP($A725,Households!$A$4:$AB$246,K$1,0))</f>
        <v/>
      </c>
      <c r="L725" s="1303" t="str">
        <f>IF(ISERROR(VLOOKUP($A725,Households!$A$4:$AB$246,L$1,0)),"",VLOOKUP($A725,Households!$A$4:$AB$246,L$1,0))</f>
        <v/>
      </c>
      <c r="M725" s="1303" t="str">
        <f>IF(ISERROR(VLOOKUP($A725,Households!$A$4:$AB$246,M$1,0)),"",VLOOKUP($A725,Households!$A$4:$AB$246,M$1,0))</f>
        <v/>
      </c>
      <c r="N725" s="1303" t="str">
        <f>IF(ISERROR(VLOOKUP($A725,Households!$A$4:$AB$246,N$1,0)),"",VLOOKUP($A725,Households!$A$4:$AB$246,N$1,0))</f>
        <v/>
      </c>
      <c r="O725" s="1303" t="str">
        <f>IF(ISERROR(VLOOKUP($A725,Households!$A$4:$AB$246,O$1,0)),"",VLOOKUP($A725,Households!$A$4:$AB$246,O$1,0))</f>
        <v/>
      </c>
      <c r="P725" s="1303" t="str">
        <f>IF(ISERROR(VLOOKUP($A725,Households!$A$4:$AB$246,P$1,0)),"",VLOOKUP($A725,Households!$A$4:$AB$246,P$1,0))</f>
        <v/>
      </c>
      <c r="Q725" s="1303" t="str">
        <f>IF(ISERROR(VLOOKUP($A725,Households!$A$4:$AB$246,Q$1,0)),"",VLOOKUP($A725,Households!$A$4:$AB$246,Q$1,0))</f>
        <v/>
      </c>
    </row>
    <row r="726" spans="1:17">
      <c r="A726" s="4" t="s">
        <v>860</v>
      </c>
      <c r="B726" s="1290" t="s">
        <v>1080</v>
      </c>
      <c r="C726" s="1422" t="str">
        <f>IF(ISERROR(VLOOKUP($A726,Households!$A$4:$AA$246,C$1,0)),"",VLOOKUP($A726,Households!$A$4:$AA$246,C$1,0))</f>
        <v>tep/dw.</v>
      </c>
      <c r="D726" s="1303" t="str">
        <f>IF(ISERROR(VLOOKUP($A726,Households!$A$4:$AB$246,D$1,0)),"",VLOOKUP($A726,Households!$A$4:$AB$246,D$1,0))</f>
        <v/>
      </c>
      <c r="E726" s="1303" t="str">
        <f>IF(ISERROR(VLOOKUP($A726,Households!$A$4:$AB$246,E$1,0)),"",VLOOKUP($A726,Households!$A$4:$AB$246,E$1,0))</f>
        <v/>
      </c>
      <c r="F726" s="1303" t="str">
        <f>IF(ISERROR(VLOOKUP($A726,Households!$A$4:$AB$246,F$1,0)),"",VLOOKUP($A726,Households!$A$4:$AB$246,F$1,0))</f>
        <v/>
      </c>
      <c r="G726" s="1303" t="str">
        <f>IF(ISERROR(VLOOKUP($A726,Households!$A$4:$AB$246,G$1,0)),"",VLOOKUP($A726,Households!$A$4:$AB$246,G$1,0))</f>
        <v/>
      </c>
      <c r="H726" s="1303" t="str">
        <f>IF(ISERROR(VLOOKUP($A726,Households!$A$4:$AB$246,H$1,0)),"",VLOOKUP($A726,Households!$A$4:$AB$246,H$1,0))</f>
        <v/>
      </c>
      <c r="I726" s="1303" t="str">
        <f>IF(ISERROR(VLOOKUP($A726,Households!$A$4:$AB$246,I$1,0)),"",VLOOKUP($A726,Households!$A$4:$AB$246,I$1,0))</f>
        <v/>
      </c>
      <c r="J726" s="1303" t="str">
        <f>IF(ISERROR(VLOOKUP($A726,Households!$A$4:$AB$246,J$1,0)),"",VLOOKUP($A726,Households!$A$4:$AB$246,J$1,0))</f>
        <v/>
      </c>
      <c r="K726" s="1303" t="str">
        <f>IF(ISERROR(VLOOKUP($A726,Households!$A$4:$AB$246,K$1,0)),"",VLOOKUP($A726,Households!$A$4:$AB$246,K$1,0))</f>
        <v/>
      </c>
      <c r="L726" s="1303" t="str">
        <f>IF(ISERROR(VLOOKUP($A726,Households!$A$4:$AB$246,L$1,0)),"",VLOOKUP($A726,Households!$A$4:$AB$246,L$1,0))</f>
        <v/>
      </c>
      <c r="M726" s="1303" t="str">
        <f>IF(ISERROR(VLOOKUP($A726,Households!$A$4:$AB$246,M$1,0)),"",VLOOKUP($A726,Households!$A$4:$AB$246,M$1,0))</f>
        <v/>
      </c>
      <c r="N726" s="1303" t="str">
        <f>IF(ISERROR(VLOOKUP($A726,Households!$A$4:$AB$246,N$1,0)),"",VLOOKUP($A726,Households!$A$4:$AB$246,N$1,0))</f>
        <v/>
      </c>
      <c r="O726" s="1303" t="str">
        <f>IF(ISERROR(VLOOKUP($A726,Households!$A$4:$AB$246,O$1,0)),"",VLOOKUP($A726,Households!$A$4:$AB$246,O$1,0))</f>
        <v/>
      </c>
      <c r="P726" s="1303" t="str">
        <f>IF(ISERROR(VLOOKUP($A726,Households!$A$4:$AB$246,P$1,0)),"",VLOOKUP($A726,Households!$A$4:$AB$246,P$1,0))</f>
        <v/>
      </c>
      <c r="Q726" s="1303" t="str">
        <f>IF(ISERROR(VLOOKUP($A726,Households!$A$4:$AB$246,Q$1,0)),"",VLOOKUP($A726,Households!$A$4:$AB$246,Q$1,0))</f>
        <v/>
      </c>
    </row>
    <row r="727" spans="1:17">
      <c r="A727" s="852" t="s">
        <v>680</v>
      </c>
      <c r="B727" s="1290" t="s">
        <v>1080</v>
      </c>
      <c r="C727" s="1422" t="str">
        <f>IF(ISERROR(VLOOKUP($A727,Services!$A$4:$AD$231,C$1,0)),"",VLOOKUP($A727,Services!$A$4:$AD$231,C$1,0))</f>
        <v>ktoe</v>
      </c>
      <c r="D727" s="1303">
        <f>IF(ISERROR(VLOOKUP($A727,Services!$A$4:$AD$231,D$1,0)),"",VLOOKUP($A727,Services!$A$4:$AD$231,D$1,0))</f>
        <v>0</v>
      </c>
      <c r="E727" s="1303">
        <f>IF(ISERROR(VLOOKUP($A727,Services!$A$4:$AD$231,E$1,0)),"",VLOOKUP($A727,Services!$A$4:$AD$231,E$1,0))</f>
        <v>0</v>
      </c>
      <c r="F727" s="1303">
        <f>IF(ISERROR(VLOOKUP($A727,Services!$A$4:$AD$231,F$1,0)),"",VLOOKUP($A727,Services!$A$4:$AD$231,F$1,0))</f>
        <v>0</v>
      </c>
      <c r="G727" s="1303">
        <f>IF(ISERROR(VLOOKUP($A727,Services!$A$4:$AD$231,G$1,0)),"",VLOOKUP($A727,Services!$A$4:$AD$231,G$1,0))</f>
        <v>0</v>
      </c>
      <c r="H727" s="1303">
        <f>IF(ISERROR(VLOOKUP($A727,Services!$A$4:$AD$231,H$1,0)),"",VLOOKUP($A727,Services!$A$4:$AD$231,H$1,0))</f>
        <v>0</v>
      </c>
      <c r="I727" s="1303">
        <f>IF(ISERROR(VLOOKUP($A727,Services!$A$4:$AD$231,I$1,0)),"",VLOOKUP($A727,Services!$A$4:$AD$231,I$1,0))</f>
        <v>0</v>
      </c>
      <c r="J727" s="1303">
        <f>IF(ISERROR(VLOOKUP($A727,Services!$A$4:$AD$231,J$1,0)),"",VLOOKUP($A727,Services!$A$4:$AD$231,J$1,0))</f>
        <v>0</v>
      </c>
      <c r="K727" s="1303">
        <f>IF(ISERROR(VLOOKUP($A727,Services!$A$4:$AD$231,K$1,0)),"",VLOOKUP($A727,Services!$A$4:$AD$231,K$1,0))</f>
        <v>0</v>
      </c>
      <c r="L727" s="1303">
        <f>IF(ISERROR(VLOOKUP($A727,Services!$A$4:$AD$231,L$1,0)),"",VLOOKUP($A727,Services!$A$4:$AD$231,L$1,0))</f>
        <v>0</v>
      </c>
      <c r="M727" s="1303">
        <f>IF(ISERROR(VLOOKUP($A727,Services!$A$4:$AD$231,M$1,0)),"",VLOOKUP($A727,Services!$A$4:$AD$231,M$1,0))</f>
        <v>0</v>
      </c>
      <c r="N727" s="1303">
        <f>IF(ISERROR(VLOOKUP($A727,Services!$A$4:$AD$231,N$1,0)),"",VLOOKUP($A727,Services!$A$4:$AD$231,N$1,0))</f>
        <v>0</v>
      </c>
      <c r="O727" s="1303">
        <f>IF(ISERROR(VLOOKUP($A727,Services!$A$4:$AD$231,O$1,0)),"",VLOOKUP($A727,Services!$A$4:$AD$231,O$1,0))</f>
        <v>0</v>
      </c>
      <c r="P727" s="1303">
        <f>IF(ISERROR(VLOOKUP($A727,Services!$A$4:$AD$231,P$1,0)),"",VLOOKUP($A727,Services!$A$4:$AD$231,P$1,0))</f>
        <v>0</v>
      </c>
      <c r="Q727" s="1303">
        <f>IF(ISERROR(VLOOKUP($A727,Services!$A$4:$AD$231,Q$1,0)),"",VLOOKUP($A727,Services!$A$4:$AD$231,Q$1,0))</f>
        <v>0</v>
      </c>
    </row>
    <row r="728" spans="1:17">
      <c r="A728" s="852" t="s">
        <v>681</v>
      </c>
      <c r="B728" s="1290" t="s">
        <v>1080</v>
      </c>
      <c r="C728" s="1422" t="str">
        <f>IF(ISERROR(VLOOKUP($A728,Services!$A$4:$AD$231,C$1,0)),"",VLOOKUP($A728,Services!$A$4:$AD$231,C$1,0))</f>
        <v>ktoe</v>
      </c>
      <c r="D728" s="1303">
        <f>IF(ISERROR(VLOOKUP($A728,Services!$A$4:$AD$231,D$1,0)),"",VLOOKUP($A728,Services!$A$4:$AD$231,D$1,0))</f>
        <v>0</v>
      </c>
      <c r="E728" s="1303">
        <f>IF(ISERROR(VLOOKUP($A728,Services!$A$4:$AD$231,E$1,0)),"",VLOOKUP($A728,Services!$A$4:$AD$231,E$1,0))</f>
        <v>0</v>
      </c>
      <c r="F728" s="1303">
        <f>IF(ISERROR(VLOOKUP($A728,Services!$A$4:$AD$231,F$1,0)),"",VLOOKUP($A728,Services!$A$4:$AD$231,F$1,0))</f>
        <v>0</v>
      </c>
      <c r="G728" s="1303">
        <f>IF(ISERROR(VLOOKUP($A728,Services!$A$4:$AD$231,G$1,0)),"",VLOOKUP($A728,Services!$A$4:$AD$231,G$1,0))</f>
        <v>0</v>
      </c>
      <c r="H728" s="1303">
        <f>IF(ISERROR(VLOOKUP($A728,Services!$A$4:$AD$231,H$1,0)),"",VLOOKUP($A728,Services!$A$4:$AD$231,H$1,0))</f>
        <v>0</v>
      </c>
      <c r="I728" s="1303">
        <f>IF(ISERROR(VLOOKUP($A728,Services!$A$4:$AD$231,I$1,0)),"",VLOOKUP($A728,Services!$A$4:$AD$231,I$1,0))</f>
        <v>0</v>
      </c>
      <c r="J728" s="1303">
        <f>IF(ISERROR(VLOOKUP($A728,Services!$A$4:$AD$231,J$1,0)),"",VLOOKUP($A728,Services!$A$4:$AD$231,J$1,0))</f>
        <v>0</v>
      </c>
      <c r="K728" s="1303">
        <f>IF(ISERROR(VLOOKUP($A728,Services!$A$4:$AD$231,K$1,0)),"",VLOOKUP($A728,Services!$A$4:$AD$231,K$1,0))</f>
        <v>0</v>
      </c>
      <c r="L728" s="1303">
        <f>IF(ISERROR(VLOOKUP($A728,Services!$A$4:$AD$231,L$1,0)),"",VLOOKUP($A728,Services!$A$4:$AD$231,L$1,0))</f>
        <v>0</v>
      </c>
      <c r="M728" s="1303">
        <f>IF(ISERROR(VLOOKUP($A728,Services!$A$4:$AD$231,M$1,0)),"",VLOOKUP($A728,Services!$A$4:$AD$231,M$1,0))</f>
        <v>0</v>
      </c>
      <c r="N728" s="1303">
        <f>IF(ISERROR(VLOOKUP($A728,Services!$A$4:$AD$231,N$1,0)),"",VLOOKUP($A728,Services!$A$4:$AD$231,N$1,0))</f>
        <v>0</v>
      </c>
      <c r="O728" s="1303">
        <f>IF(ISERROR(VLOOKUP($A728,Services!$A$4:$AD$231,O$1,0)),"",VLOOKUP($A728,Services!$A$4:$AD$231,O$1,0))</f>
        <v>0</v>
      </c>
      <c r="P728" s="1303">
        <f>IF(ISERROR(VLOOKUP($A728,Services!$A$4:$AD$231,P$1,0)),"",VLOOKUP($A728,Services!$A$4:$AD$231,P$1,0))</f>
        <v>0</v>
      </c>
      <c r="Q728" s="1303">
        <f>IF(ISERROR(VLOOKUP($A728,Services!$A$4:$AD$231,Q$1,0)),"",VLOOKUP($A728,Services!$A$4:$AD$231,Q$1,0))</f>
        <v>0</v>
      </c>
    </row>
    <row r="729" spans="1:17">
      <c r="A729" s="852" t="s">
        <v>682</v>
      </c>
      <c r="B729" s="1290" t="s">
        <v>1080</v>
      </c>
      <c r="C729" s="1422" t="str">
        <f>IF(ISERROR(VLOOKUP($A729,Services!$A$4:$AD$231,C$1,0)),"",VLOOKUP($A729,Services!$A$4:$AD$231,C$1,0))</f>
        <v>ktoe</v>
      </c>
      <c r="D729" s="1303">
        <f>IF(ISERROR(VLOOKUP($A729,Services!$A$4:$AD$231,D$1,0)),"",VLOOKUP($A729,Services!$A$4:$AD$231,D$1,0))</f>
        <v>0</v>
      </c>
      <c r="E729" s="1303">
        <f>IF(ISERROR(VLOOKUP($A729,Services!$A$4:$AD$231,E$1,0)),"",VLOOKUP($A729,Services!$A$4:$AD$231,E$1,0))</f>
        <v>0</v>
      </c>
      <c r="F729" s="1303">
        <f>IF(ISERROR(VLOOKUP($A729,Services!$A$4:$AD$231,F$1,0)),"",VLOOKUP($A729,Services!$A$4:$AD$231,F$1,0))</f>
        <v>0</v>
      </c>
      <c r="G729" s="1303">
        <f>IF(ISERROR(VLOOKUP($A729,Services!$A$4:$AD$231,G$1,0)),"",VLOOKUP($A729,Services!$A$4:$AD$231,G$1,0))</f>
        <v>0</v>
      </c>
      <c r="H729" s="1303">
        <f>IF(ISERROR(VLOOKUP($A729,Services!$A$4:$AD$231,H$1,0)),"",VLOOKUP($A729,Services!$A$4:$AD$231,H$1,0))</f>
        <v>0</v>
      </c>
      <c r="I729" s="1303">
        <f>IF(ISERROR(VLOOKUP($A729,Services!$A$4:$AD$231,I$1,0)),"",VLOOKUP($A729,Services!$A$4:$AD$231,I$1,0))</f>
        <v>0</v>
      </c>
      <c r="J729" s="1303">
        <f>IF(ISERROR(VLOOKUP($A729,Services!$A$4:$AD$231,J$1,0)),"",VLOOKUP($A729,Services!$A$4:$AD$231,J$1,0))</f>
        <v>0</v>
      </c>
      <c r="K729" s="1303">
        <f>IF(ISERROR(VLOOKUP($A729,Services!$A$4:$AD$231,K$1,0)),"",VLOOKUP($A729,Services!$A$4:$AD$231,K$1,0))</f>
        <v>0</v>
      </c>
      <c r="L729" s="1303">
        <f>IF(ISERROR(VLOOKUP($A729,Services!$A$4:$AD$231,L$1,0)),"",VLOOKUP($A729,Services!$A$4:$AD$231,L$1,0))</f>
        <v>0</v>
      </c>
      <c r="M729" s="1303">
        <f>IF(ISERROR(VLOOKUP($A729,Services!$A$4:$AD$231,M$1,0)),"",VLOOKUP($A729,Services!$A$4:$AD$231,M$1,0))</f>
        <v>0</v>
      </c>
      <c r="N729" s="1303">
        <f>IF(ISERROR(VLOOKUP($A729,Services!$A$4:$AD$231,N$1,0)),"",VLOOKUP($A729,Services!$A$4:$AD$231,N$1,0))</f>
        <v>0</v>
      </c>
      <c r="O729" s="1303">
        <f>IF(ISERROR(VLOOKUP($A729,Services!$A$4:$AD$231,O$1,0)),"",VLOOKUP($A729,Services!$A$4:$AD$231,O$1,0))</f>
        <v>0</v>
      </c>
      <c r="P729" s="1303">
        <f>IF(ISERROR(VLOOKUP($A729,Services!$A$4:$AD$231,P$1,0)),"",VLOOKUP($A729,Services!$A$4:$AD$231,P$1,0))</f>
        <v>0</v>
      </c>
      <c r="Q729" s="1303">
        <f>IF(ISERROR(VLOOKUP($A729,Services!$A$4:$AD$231,Q$1,0)),"",VLOOKUP($A729,Services!$A$4:$AD$231,Q$1,0))</f>
        <v>0</v>
      </c>
    </row>
    <row r="730" spans="1:17">
      <c r="A730" s="852" t="s">
        <v>2318</v>
      </c>
      <c r="B730" s="1290" t="s">
        <v>1080</v>
      </c>
      <c r="C730" s="1422" t="str">
        <f>IF(ISERROR(VLOOKUP($A730,Services!$A$4:$AD$231,C$1,0)),"",VLOOKUP($A730,Services!$A$4:$AD$231,C$1,0))</f>
        <v>ktoe</v>
      </c>
      <c r="D730" s="1303">
        <f>IF(ISERROR(VLOOKUP($A730,Services!$A$4:$AD$231,D$1,0)),"",VLOOKUP($A730,Services!$A$4:$AD$231,D$1,0))</f>
        <v>0</v>
      </c>
      <c r="E730" s="1303">
        <f>IF(ISERROR(VLOOKUP($A730,Services!$A$4:$AD$231,E$1,0)),"",VLOOKUP($A730,Services!$A$4:$AD$231,E$1,0))</f>
        <v>0</v>
      </c>
      <c r="F730" s="1303">
        <f>IF(ISERROR(VLOOKUP($A730,Services!$A$4:$AD$231,F$1,0)),"",VLOOKUP($A730,Services!$A$4:$AD$231,F$1,0))</f>
        <v>0</v>
      </c>
      <c r="G730" s="1303">
        <f>IF(ISERROR(VLOOKUP($A730,Services!$A$4:$AD$231,G$1,0)),"",VLOOKUP($A730,Services!$A$4:$AD$231,G$1,0))</f>
        <v>0</v>
      </c>
      <c r="H730" s="1303">
        <f>IF(ISERROR(VLOOKUP($A730,Services!$A$4:$AD$231,H$1,0)),"",VLOOKUP($A730,Services!$A$4:$AD$231,H$1,0))</f>
        <v>0</v>
      </c>
      <c r="I730" s="1303">
        <f>IF(ISERROR(VLOOKUP($A730,Services!$A$4:$AD$231,I$1,0)),"",VLOOKUP($A730,Services!$A$4:$AD$231,I$1,0))</f>
        <v>0</v>
      </c>
      <c r="J730" s="1303">
        <f>IF(ISERROR(VLOOKUP($A730,Services!$A$4:$AD$231,J$1,0)),"",VLOOKUP($A730,Services!$A$4:$AD$231,J$1,0))</f>
        <v>0</v>
      </c>
      <c r="K730" s="1303">
        <f>IF(ISERROR(VLOOKUP($A730,Services!$A$4:$AD$231,K$1,0)),"",VLOOKUP($A730,Services!$A$4:$AD$231,K$1,0))</f>
        <v>0</v>
      </c>
      <c r="L730" s="1303">
        <f>IF(ISERROR(VLOOKUP($A730,Services!$A$4:$AD$231,L$1,0)),"",VLOOKUP($A730,Services!$A$4:$AD$231,L$1,0))</f>
        <v>0</v>
      </c>
      <c r="M730" s="1303">
        <f>IF(ISERROR(VLOOKUP($A730,Services!$A$4:$AD$231,M$1,0)),"",VLOOKUP($A730,Services!$A$4:$AD$231,M$1,0))</f>
        <v>0</v>
      </c>
      <c r="N730" s="1303">
        <f>IF(ISERROR(VLOOKUP($A730,Services!$A$4:$AD$231,N$1,0)),"",VLOOKUP($A730,Services!$A$4:$AD$231,N$1,0))</f>
        <v>0</v>
      </c>
      <c r="O730" s="1303">
        <f>IF(ISERROR(VLOOKUP($A730,Services!$A$4:$AD$231,O$1,0)),"",VLOOKUP($A730,Services!$A$4:$AD$231,O$1,0))</f>
        <v>0</v>
      </c>
      <c r="P730" s="1303">
        <f>IF(ISERROR(VLOOKUP($A730,Services!$A$4:$AD$231,P$1,0)),"",VLOOKUP($A730,Services!$A$4:$AD$231,P$1,0))</f>
        <v>0</v>
      </c>
      <c r="Q730" s="1303">
        <f>IF(ISERROR(VLOOKUP($A730,Services!$A$4:$AD$231,Q$1,0)),"",VLOOKUP($A730,Services!$A$4:$AD$231,Q$1,0))</f>
        <v>0</v>
      </c>
    </row>
    <row r="731" spans="1:17">
      <c r="A731" s="852" t="s">
        <v>420</v>
      </c>
      <c r="B731" s="1290" t="s">
        <v>1080</v>
      </c>
      <c r="C731" s="1422" t="str">
        <f>IF(ISERROR(VLOOKUP($A731,Services!$A$4:$AD$231,C$1,0)),"",VLOOKUP($A731,Services!$A$4:$AD$231,C$1,0))</f>
        <v>ktoe</v>
      </c>
      <c r="D731" s="1303">
        <f>IF(ISERROR(VLOOKUP($A731,Services!$A$4:$AD$231,D$1,0)),"",VLOOKUP($A731,Services!$A$4:$AD$231,D$1,0))</f>
        <v>0</v>
      </c>
      <c r="E731" s="1303">
        <f>IF(ISERROR(VLOOKUP($A731,Services!$A$4:$AD$231,E$1,0)),"",VLOOKUP($A731,Services!$A$4:$AD$231,E$1,0))</f>
        <v>0</v>
      </c>
      <c r="F731" s="1303">
        <f>IF(ISERROR(VLOOKUP($A731,Services!$A$4:$AD$231,F$1,0)),"",VLOOKUP($A731,Services!$A$4:$AD$231,F$1,0))</f>
        <v>0</v>
      </c>
      <c r="G731" s="1303">
        <f>IF(ISERROR(VLOOKUP($A731,Services!$A$4:$AD$231,G$1,0)),"",VLOOKUP($A731,Services!$A$4:$AD$231,G$1,0))</f>
        <v>0</v>
      </c>
      <c r="H731" s="1303">
        <f>IF(ISERROR(VLOOKUP($A731,Services!$A$4:$AD$231,H$1,0)),"",VLOOKUP($A731,Services!$A$4:$AD$231,H$1,0))</f>
        <v>0</v>
      </c>
      <c r="I731" s="1303">
        <f>IF(ISERROR(VLOOKUP($A731,Services!$A$4:$AD$231,I$1,0)),"",VLOOKUP($A731,Services!$A$4:$AD$231,I$1,0))</f>
        <v>0</v>
      </c>
      <c r="J731" s="1303">
        <f>IF(ISERROR(VLOOKUP($A731,Services!$A$4:$AD$231,J$1,0)),"",VLOOKUP($A731,Services!$A$4:$AD$231,J$1,0))</f>
        <v>0</v>
      </c>
      <c r="K731" s="1303">
        <f>IF(ISERROR(VLOOKUP($A731,Services!$A$4:$AD$231,K$1,0)),"",VLOOKUP($A731,Services!$A$4:$AD$231,K$1,0))</f>
        <v>0</v>
      </c>
      <c r="L731" s="1303">
        <f>IF(ISERROR(VLOOKUP($A731,Services!$A$4:$AD$231,L$1,0)),"",VLOOKUP($A731,Services!$A$4:$AD$231,L$1,0))</f>
        <v>0</v>
      </c>
      <c r="M731" s="1303">
        <f>IF(ISERROR(VLOOKUP($A731,Services!$A$4:$AD$231,M$1,0)),"",VLOOKUP($A731,Services!$A$4:$AD$231,M$1,0))</f>
        <v>0</v>
      </c>
      <c r="N731" s="1303">
        <f>IF(ISERROR(VLOOKUP($A731,Services!$A$4:$AD$231,N$1,0)),"",VLOOKUP($A731,Services!$A$4:$AD$231,N$1,0))</f>
        <v>0</v>
      </c>
      <c r="O731" s="1303">
        <f>IF(ISERROR(VLOOKUP($A731,Services!$A$4:$AD$231,O$1,0)),"",VLOOKUP($A731,Services!$A$4:$AD$231,O$1,0))</f>
        <v>0</v>
      </c>
      <c r="P731" s="1303">
        <f>IF(ISERROR(VLOOKUP($A731,Services!$A$4:$AD$231,P$1,0)),"",VLOOKUP($A731,Services!$A$4:$AD$231,P$1,0))</f>
        <v>0</v>
      </c>
      <c r="Q731" s="1303">
        <f>IF(ISERROR(VLOOKUP($A731,Services!$A$4:$AD$231,Q$1,0)),"",VLOOKUP($A731,Services!$A$4:$AD$231,Q$1,0))</f>
        <v>0</v>
      </c>
    </row>
    <row r="732" spans="1:17">
      <c r="A732" s="852" t="s">
        <v>487</v>
      </c>
      <c r="B732" s="1290" t="s">
        <v>1080</v>
      </c>
      <c r="C732" s="1422" t="str">
        <f>IF(ISERROR(VLOOKUP($A732,Services!$A$4:$AD$231,C$1,0)),"",VLOOKUP($A732,Services!$A$4:$AD$231,C$1,0))</f>
        <v>ktoe</v>
      </c>
      <c r="D732" s="1303">
        <f>IF(ISERROR(VLOOKUP($A732,Services!$A$4:$AD$231,D$1,0)),"",VLOOKUP($A732,Services!$A$4:$AD$231,D$1,0))</f>
        <v>0</v>
      </c>
      <c r="E732" s="1303">
        <f>IF(ISERROR(VLOOKUP($A732,Services!$A$4:$AD$231,E$1,0)),"",VLOOKUP($A732,Services!$A$4:$AD$231,E$1,0))</f>
        <v>0</v>
      </c>
      <c r="F732" s="1303">
        <f>IF(ISERROR(VLOOKUP($A732,Services!$A$4:$AD$231,F$1,0)),"",VLOOKUP($A732,Services!$A$4:$AD$231,F$1,0))</f>
        <v>0</v>
      </c>
      <c r="G732" s="1303">
        <f>IF(ISERROR(VLOOKUP($A732,Services!$A$4:$AD$231,G$1,0)),"",VLOOKUP($A732,Services!$A$4:$AD$231,G$1,0))</f>
        <v>0</v>
      </c>
      <c r="H732" s="1303">
        <f>IF(ISERROR(VLOOKUP($A732,Services!$A$4:$AD$231,H$1,0)),"",VLOOKUP($A732,Services!$A$4:$AD$231,H$1,0))</f>
        <v>0</v>
      </c>
      <c r="I732" s="1303">
        <f>IF(ISERROR(VLOOKUP($A732,Services!$A$4:$AD$231,I$1,0)),"",VLOOKUP($A732,Services!$A$4:$AD$231,I$1,0))</f>
        <v>0</v>
      </c>
      <c r="J732" s="1303">
        <f>IF(ISERROR(VLOOKUP($A732,Services!$A$4:$AD$231,J$1,0)),"",VLOOKUP($A732,Services!$A$4:$AD$231,J$1,0))</f>
        <v>0</v>
      </c>
      <c r="K732" s="1303">
        <f>IF(ISERROR(VLOOKUP($A732,Services!$A$4:$AD$231,K$1,0)),"",VLOOKUP($A732,Services!$A$4:$AD$231,K$1,0))</f>
        <v>0</v>
      </c>
      <c r="L732" s="1303">
        <f>IF(ISERROR(VLOOKUP($A732,Services!$A$4:$AD$231,L$1,0)),"",VLOOKUP($A732,Services!$A$4:$AD$231,L$1,0))</f>
        <v>0</v>
      </c>
      <c r="M732" s="1303">
        <f>IF(ISERROR(VLOOKUP($A732,Services!$A$4:$AD$231,M$1,0)),"",VLOOKUP($A732,Services!$A$4:$AD$231,M$1,0))</f>
        <v>0</v>
      </c>
      <c r="N732" s="1303">
        <f>IF(ISERROR(VLOOKUP($A732,Services!$A$4:$AD$231,N$1,0)),"",VLOOKUP($A732,Services!$A$4:$AD$231,N$1,0))</f>
        <v>0</v>
      </c>
      <c r="O732" s="1303">
        <f>IF(ISERROR(VLOOKUP($A732,Services!$A$4:$AD$231,O$1,0)),"",VLOOKUP($A732,Services!$A$4:$AD$231,O$1,0))</f>
        <v>0</v>
      </c>
      <c r="P732" s="1303">
        <f>IF(ISERROR(VLOOKUP($A732,Services!$A$4:$AD$231,P$1,0)),"",VLOOKUP($A732,Services!$A$4:$AD$231,P$1,0))</f>
        <v>0</v>
      </c>
      <c r="Q732" s="1303">
        <f>IF(ISERROR(VLOOKUP($A732,Services!$A$4:$AD$231,Q$1,0)),"",VLOOKUP($A732,Services!$A$4:$AD$231,Q$1,0))</f>
        <v>0</v>
      </c>
    </row>
    <row r="733" spans="1:17">
      <c r="A733" s="854" t="s">
        <v>521</v>
      </c>
      <c r="B733" s="1290" t="s">
        <v>1080</v>
      </c>
      <c r="C733" s="1422" t="str">
        <f>IF(ISERROR(VLOOKUP($A733,Services!$A$4:$AD$231,C$1,0)),"",VLOOKUP($A733,Services!$A$4:$AD$231,C$1,0))</f>
        <v>ktoe</v>
      </c>
      <c r="D733" s="1303">
        <f>IF(ISERROR(VLOOKUP($A733,Services!$A$4:$AD$231,D$1,0)),"",VLOOKUP($A733,Services!$A$4:$AD$231,D$1,0))</f>
        <v>0</v>
      </c>
      <c r="E733" s="1303">
        <f>IF(ISERROR(VLOOKUP($A733,Services!$A$4:$AD$231,E$1,0)),"",VLOOKUP($A733,Services!$A$4:$AD$231,E$1,0))</f>
        <v>0</v>
      </c>
      <c r="F733" s="1303">
        <f>IF(ISERROR(VLOOKUP($A733,Services!$A$4:$AD$231,F$1,0)),"",VLOOKUP($A733,Services!$A$4:$AD$231,F$1,0))</f>
        <v>0</v>
      </c>
      <c r="G733" s="1303">
        <f>IF(ISERROR(VLOOKUP($A733,Services!$A$4:$AD$231,G$1,0)),"",VLOOKUP($A733,Services!$A$4:$AD$231,G$1,0))</f>
        <v>0</v>
      </c>
      <c r="H733" s="1303">
        <f>IF(ISERROR(VLOOKUP($A733,Services!$A$4:$AD$231,H$1,0)),"",VLOOKUP($A733,Services!$A$4:$AD$231,H$1,0))</f>
        <v>0</v>
      </c>
      <c r="I733" s="1303">
        <f>IF(ISERROR(VLOOKUP($A733,Services!$A$4:$AD$231,I$1,0)),"",VLOOKUP($A733,Services!$A$4:$AD$231,I$1,0))</f>
        <v>0</v>
      </c>
      <c r="J733" s="1303">
        <f>IF(ISERROR(VLOOKUP($A733,Services!$A$4:$AD$231,J$1,0)),"",VLOOKUP($A733,Services!$A$4:$AD$231,J$1,0))</f>
        <v>0</v>
      </c>
      <c r="K733" s="1303">
        <f>IF(ISERROR(VLOOKUP($A733,Services!$A$4:$AD$231,K$1,0)),"",VLOOKUP($A733,Services!$A$4:$AD$231,K$1,0))</f>
        <v>0</v>
      </c>
      <c r="L733" s="1303">
        <f>IF(ISERROR(VLOOKUP($A733,Services!$A$4:$AD$231,L$1,0)),"",VLOOKUP($A733,Services!$A$4:$AD$231,L$1,0))</f>
        <v>0</v>
      </c>
      <c r="M733" s="1303">
        <f>IF(ISERROR(VLOOKUP($A733,Services!$A$4:$AD$231,M$1,0)),"",VLOOKUP($A733,Services!$A$4:$AD$231,M$1,0))</f>
        <v>0</v>
      </c>
      <c r="N733" s="1303">
        <f>IF(ISERROR(VLOOKUP($A733,Services!$A$4:$AD$231,N$1,0)),"",VLOOKUP($A733,Services!$A$4:$AD$231,N$1,0))</f>
        <v>0</v>
      </c>
      <c r="O733" s="1303">
        <f>IF(ISERROR(VLOOKUP($A733,Services!$A$4:$AD$231,O$1,0)),"",VLOOKUP($A733,Services!$A$4:$AD$231,O$1,0))</f>
        <v>0</v>
      </c>
      <c r="P733" s="1303">
        <f>IF(ISERROR(VLOOKUP($A733,Services!$A$4:$AD$231,P$1,0)),"",VLOOKUP($A733,Services!$A$4:$AD$231,P$1,0))</f>
        <v>0</v>
      </c>
      <c r="Q733" s="1303">
        <f>IF(ISERROR(VLOOKUP($A733,Services!$A$4:$AD$231,Q$1,0)),"",VLOOKUP($A733,Services!$A$4:$AD$231,Q$1,0))</f>
        <v>0</v>
      </c>
    </row>
    <row r="734" spans="1:17">
      <c r="A734" s="852" t="s">
        <v>1512</v>
      </c>
      <c r="B734" s="1290" t="s">
        <v>1080</v>
      </c>
      <c r="C734" s="1422" t="str">
        <f>IF(ISERROR(VLOOKUP($A734,Services!$A$4:$AD$231,C$1,0)),"",VLOOKUP($A734,Services!$A$4:$AD$231,C$1,0))</f>
        <v>ktoe</v>
      </c>
      <c r="D734" s="1303">
        <f>IF(ISERROR(VLOOKUP($A734,Services!$A$4:$AD$231,D$1,0)),"",VLOOKUP($A734,Services!$A$4:$AD$231,D$1,0))</f>
        <v>0</v>
      </c>
      <c r="E734" s="1303">
        <f>IF(ISERROR(VLOOKUP($A734,Services!$A$4:$AD$231,E$1,0)),"",VLOOKUP($A734,Services!$A$4:$AD$231,E$1,0))</f>
        <v>0</v>
      </c>
      <c r="F734" s="1303">
        <f>IF(ISERROR(VLOOKUP($A734,Services!$A$4:$AD$231,F$1,0)),"",VLOOKUP($A734,Services!$A$4:$AD$231,F$1,0))</f>
        <v>0</v>
      </c>
      <c r="G734" s="1303">
        <f>IF(ISERROR(VLOOKUP($A734,Services!$A$4:$AD$231,G$1,0)),"",VLOOKUP($A734,Services!$A$4:$AD$231,G$1,0))</f>
        <v>0</v>
      </c>
      <c r="H734" s="1303">
        <f>IF(ISERROR(VLOOKUP($A734,Services!$A$4:$AD$231,H$1,0)),"",VLOOKUP($A734,Services!$A$4:$AD$231,H$1,0))</f>
        <v>0</v>
      </c>
      <c r="I734" s="1303">
        <f>IF(ISERROR(VLOOKUP($A734,Services!$A$4:$AD$231,I$1,0)),"",VLOOKUP($A734,Services!$A$4:$AD$231,I$1,0))</f>
        <v>0</v>
      </c>
      <c r="J734" s="1303">
        <f>IF(ISERROR(VLOOKUP($A734,Services!$A$4:$AD$231,J$1,0)),"",VLOOKUP($A734,Services!$A$4:$AD$231,J$1,0))</f>
        <v>0</v>
      </c>
      <c r="K734" s="1303">
        <f>IF(ISERROR(VLOOKUP($A734,Services!$A$4:$AD$231,K$1,0)),"",VLOOKUP($A734,Services!$A$4:$AD$231,K$1,0))</f>
        <v>0</v>
      </c>
      <c r="L734" s="1303">
        <f>IF(ISERROR(VLOOKUP($A734,Services!$A$4:$AD$231,L$1,0)),"",VLOOKUP($A734,Services!$A$4:$AD$231,L$1,0))</f>
        <v>0</v>
      </c>
      <c r="M734" s="1303">
        <f>IF(ISERROR(VLOOKUP($A734,Services!$A$4:$AD$231,M$1,0)),"",VLOOKUP($A734,Services!$A$4:$AD$231,M$1,0))</f>
        <v>0</v>
      </c>
      <c r="N734" s="1303">
        <f>IF(ISERROR(VLOOKUP($A734,Services!$A$4:$AD$231,N$1,0)),"",VLOOKUP($A734,Services!$A$4:$AD$231,N$1,0))</f>
        <v>0</v>
      </c>
      <c r="O734" s="1303">
        <f>IF(ISERROR(VLOOKUP($A734,Services!$A$4:$AD$231,O$1,0)),"",VLOOKUP($A734,Services!$A$4:$AD$231,O$1,0))</f>
        <v>0</v>
      </c>
      <c r="P734" s="1303">
        <f>IF(ISERROR(VLOOKUP($A734,Services!$A$4:$AD$231,P$1,0)),"",VLOOKUP($A734,Services!$A$4:$AD$231,P$1,0))</f>
        <v>0</v>
      </c>
      <c r="Q734" s="1303">
        <f>IF(ISERROR(VLOOKUP($A734,Services!$A$4:$AD$231,Q$1,0)),"",VLOOKUP($A734,Services!$A$4:$AD$231,Q$1,0))</f>
        <v>0</v>
      </c>
    </row>
    <row r="735" spans="1:17">
      <c r="A735" s="852" t="s">
        <v>1514</v>
      </c>
      <c r="B735" s="1290" t="s">
        <v>1080</v>
      </c>
      <c r="C735" s="1422" t="str">
        <f>IF(ISERROR(VLOOKUP($A735,Services!$A$4:$AD$231,C$1,0)),"",VLOOKUP($A735,Services!$A$4:$AD$231,C$1,0))</f>
        <v>ktoe</v>
      </c>
      <c r="D735" s="1303">
        <f>IF(ISERROR(VLOOKUP($A735,Services!$A$4:$AD$231,D$1,0)),"",VLOOKUP($A735,Services!$A$4:$AD$231,D$1,0))</f>
        <v>0</v>
      </c>
      <c r="E735" s="1303">
        <f>IF(ISERROR(VLOOKUP($A735,Services!$A$4:$AD$231,E$1,0)),"",VLOOKUP($A735,Services!$A$4:$AD$231,E$1,0))</f>
        <v>0</v>
      </c>
      <c r="F735" s="1303">
        <f>IF(ISERROR(VLOOKUP($A735,Services!$A$4:$AD$231,F$1,0)),"",VLOOKUP($A735,Services!$A$4:$AD$231,F$1,0))</f>
        <v>0</v>
      </c>
      <c r="G735" s="1303">
        <f>IF(ISERROR(VLOOKUP($A735,Services!$A$4:$AD$231,G$1,0)),"",VLOOKUP($A735,Services!$A$4:$AD$231,G$1,0))</f>
        <v>0</v>
      </c>
      <c r="H735" s="1303">
        <f>IF(ISERROR(VLOOKUP($A735,Services!$A$4:$AD$231,H$1,0)),"",VLOOKUP($A735,Services!$A$4:$AD$231,H$1,0))</f>
        <v>0</v>
      </c>
      <c r="I735" s="1303">
        <f>IF(ISERROR(VLOOKUP($A735,Services!$A$4:$AD$231,I$1,0)),"",VLOOKUP($A735,Services!$A$4:$AD$231,I$1,0))</f>
        <v>0</v>
      </c>
      <c r="J735" s="1303">
        <f>IF(ISERROR(VLOOKUP($A735,Services!$A$4:$AD$231,J$1,0)),"",VLOOKUP($A735,Services!$A$4:$AD$231,J$1,0))</f>
        <v>0</v>
      </c>
      <c r="K735" s="1303">
        <f>IF(ISERROR(VLOOKUP($A735,Services!$A$4:$AD$231,K$1,0)),"",VLOOKUP($A735,Services!$A$4:$AD$231,K$1,0))</f>
        <v>0</v>
      </c>
      <c r="L735" s="1303">
        <f>IF(ISERROR(VLOOKUP($A735,Services!$A$4:$AD$231,L$1,0)),"",VLOOKUP($A735,Services!$A$4:$AD$231,L$1,0))</f>
        <v>0</v>
      </c>
      <c r="M735" s="1303">
        <f>IF(ISERROR(VLOOKUP($A735,Services!$A$4:$AD$231,M$1,0)),"",VLOOKUP($A735,Services!$A$4:$AD$231,M$1,0))</f>
        <v>0</v>
      </c>
      <c r="N735" s="1303">
        <f>IF(ISERROR(VLOOKUP($A735,Services!$A$4:$AD$231,N$1,0)),"",VLOOKUP($A735,Services!$A$4:$AD$231,N$1,0))</f>
        <v>0</v>
      </c>
      <c r="O735" s="1303">
        <f>IF(ISERROR(VLOOKUP($A735,Services!$A$4:$AD$231,O$1,0)),"",VLOOKUP($A735,Services!$A$4:$AD$231,O$1,0))</f>
        <v>0</v>
      </c>
      <c r="P735" s="1303">
        <f>IF(ISERROR(VLOOKUP($A735,Services!$A$4:$AD$231,P$1,0)),"",VLOOKUP($A735,Services!$A$4:$AD$231,P$1,0))</f>
        <v>0</v>
      </c>
      <c r="Q735" s="1303">
        <f>IF(ISERROR(VLOOKUP($A735,Services!$A$4:$AD$231,Q$1,0)),"",VLOOKUP($A735,Services!$A$4:$AD$231,Q$1,0))</f>
        <v>0</v>
      </c>
    </row>
    <row r="736" spans="1:17">
      <c r="A736" s="852" t="s">
        <v>1515</v>
      </c>
      <c r="B736" s="1290" t="s">
        <v>1080</v>
      </c>
      <c r="C736" s="1422">
        <f>IF(ISERROR(VLOOKUP($A736,Services!$A$4:$AD$231,C$1,0)),"",VLOOKUP($A736,Services!$A$4:$AD$231,C$1,0))</f>
        <v>0</v>
      </c>
      <c r="D736" s="1303">
        <f>IF(ISERROR(VLOOKUP($A736,Services!$A$4:$AD$231,D$1,0)),"",VLOOKUP($A736,Services!$A$4:$AD$231,D$1,0))</f>
        <v>0</v>
      </c>
      <c r="E736" s="1303">
        <f>IF(ISERROR(VLOOKUP($A736,Services!$A$4:$AD$231,E$1,0)),"",VLOOKUP($A736,Services!$A$4:$AD$231,E$1,0))</f>
        <v>0</v>
      </c>
      <c r="F736" s="1303">
        <f>IF(ISERROR(VLOOKUP($A736,Services!$A$4:$AD$231,F$1,0)),"",VLOOKUP($A736,Services!$A$4:$AD$231,F$1,0))</f>
        <v>0</v>
      </c>
      <c r="G736" s="1303">
        <f>IF(ISERROR(VLOOKUP($A736,Services!$A$4:$AD$231,G$1,0)),"",VLOOKUP($A736,Services!$A$4:$AD$231,G$1,0))</f>
        <v>0</v>
      </c>
      <c r="H736" s="1303">
        <f>IF(ISERROR(VLOOKUP($A736,Services!$A$4:$AD$231,H$1,0)),"",VLOOKUP($A736,Services!$A$4:$AD$231,H$1,0))</f>
        <v>0</v>
      </c>
      <c r="I736" s="1303">
        <f>IF(ISERROR(VLOOKUP($A736,Services!$A$4:$AD$231,I$1,0)),"",VLOOKUP($A736,Services!$A$4:$AD$231,I$1,0))</f>
        <v>0</v>
      </c>
      <c r="J736" s="1303">
        <f>IF(ISERROR(VLOOKUP($A736,Services!$A$4:$AD$231,J$1,0)),"",VLOOKUP($A736,Services!$A$4:$AD$231,J$1,0))</f>
        <v>0</v>
      </c>
      <c r="K736" s="1303">
        <f>IF(ISERROR(VLOOKUP($A736,Services!$A$4:$AD$231,K$1,0)),"",VLOOKUP($A736,Services!$A$4:$AD$231,K$1,0))</f>
        <v>0</v>
      </c>
      <c r="L736" s="1303">
        <f>IF(ISERROR(VLOOKUP($A736,Services!$A$4:$AD$231,L$1,0)),"",VLOOKUP($A736,Services!$A$4:$AD$231,L$1,0))</f>
        <v>0</v>
      </c>
      <c r="M736" s="1303">
        <f>IF(ISERROR(VLOOKUP($A736,Services!$A$4:$AD$231,M$1,0)),"",VLOOKUP($A736,Services!$A$4:$AD$231,M$1,0))</f>
        <v>0</v>
      </c>
      <c r="N736" s="1303">
        <f>IF(ISERROR(VLOOKUP($A736,Services!$A$4:$AD$231,N$1,0)),"",VLOOKUP($A736,Services!$A$4:$AD$231,N$1,0))</f>
        <v>0</v>
      </c>
      <c r="O736" s="1303">
        <f>IF(ISERROR(VLOOKUP($A736,Services!$A$4:$AD$231,O$1,0)),"",VLOOKUP($A736,Services!$A$4:$AD$231,O$1,0))</f>
        <v>0</v>
      </c>
      <c r="P736" s="1303">
        <f>IF(ISERROR(VLOOKUP($A736,Services!$A$4:$AD$231,P$1,0)),"",VLOOKUP($A736,Services!$A$4:$AD$231,P$1,0))</f>
        <v>0</v>
      </c>
      <c r="Q736" s="1303">
        <f>IF(ISERROR(VLOOKUP($A736,Services!$A$4:$AD$231,Q$1,0)),"",VLOOKUP($A736,Services!$A$4:$AD$231,Q$1,0))</f>
        <v>0</v>
      </c>
    </row>
    <row r="737" spans="1:17">
      <c r="A737" s="852" t="s">
        <v>1516</v>
      </c>
      <c r="B737" s="1290" t="s">
        <v>1080</v>
      </c>
      <c r="C737" s="1422">
        <f>IF(ISERROR(VLOOKUP($A737,Services!$A$4:$AD$231,C$1,0)),"",VLOOKUP($A737,Services!$A$4:$AD$231,C$1,0))</f>
        <v>0</v>
      </c>
      <c r="D737" s="1303">
        <f>IF(ISERROR(VLOOKUP($A737,Services!$A$4:$AD$231,D$1,0)),"",VLOOKUP($A737,Services!$A$4:$AD$231,D$1,0))</f>
        <v>0</v>
      </c>
      <c r="E737" s="1303">
        <f>IF(ISERROR(VLOOKUP($A737,Services!$A$4:$AD$231,E$1,0)),"",VLOOKUP($A737,Services!$A$4:$AD$231,E$1,0))</f>
        <v>0</v>
      </c>
      <c r="F737" s="1303">
        <f>IF(ISERROR(VLOOKUP($A737,Services!$A$4:$AD$231,F$1,0)),"",VLOOKUP($A737,Services!$A$4:$AD$231,F$1,0))</f>
        <v>0</v>
      </c>
      <c r="G737" s="1303">
        <f>IF(ISERROR(VLOOKUP($A737,Services!$A$4:$AD$231,G$1,0)),"",VLOOKUP($A737,Services!$A$4:$AD$231,G$1,0))</f>
        <v>0</v>
      </c>
      <c r="H737" s="1303">
        <f>IF(ISERROR(VLOOKUP($A737,Services!$A$4:$AD$231,H$1,0)),"",VLOOKUP($A737,Services!$A$4:$AD$231,H$1,0))</f>
        <v>0</v>
      </c>
      <c r="I737" s="1303">
        <f>IF(ISERROR(VLOOKUP($A737,Services!$A$4:$AD$231,I$1,0)),"",VLOOKUP($A737,Services!$A$4:$AD$231,I$1,0))</f>
        <v>0</v>
      </c>
      <c r="J737" s="1303">
        <f>IF(ISERROR(VLOOKUP($A737,Services!$A$4:$AD$231,J$1,0)),"",VLOOKUP($A737,Services!$A$4:$AD$231,J$1,0))</f>
        <v>0</v>
      </c>
      <c r="K737" s="1303">
        <f>IF(ISERROR(VLOOKUP($A737,Services!$A$4:$AD$231,K$1,0)),"",VLOOKUP($A737,Services!$A$4:$AD$231,K$1,0))</f>
        <v>0</v>
      </c>
      <c r="L737" s="1303">
        <f>IF(ISERROR(VLOOKUP($A737,Services!$A$4:$AD$231,L$1,0)),"",VLOOKUP($A737,Services!$A$4:$AD$231,L$1,0))</f>
        <v>0</v>
      </c>
      <c r="M737" s="1303">
        <f>IF(ISERROR(VLOOKUP($A737,Services!$A$4:$AD$231,M$1,0)),"",VLOOKUP($A737,Services!$A$4:$AD$231,M$1,0))</f>
        <v>0</v>
      </c>
      <c r="N737" s="1303">
        <f>IF(ISERROR(VLOOKUP($A737,Services!$A$4:$AD$231,N$1,0)),"",VLOOKUP($A737,Services!$A$4:$AD$231,N$1,0))</f>
        <v>0</v>
      </c>
      <c r="O737" s="1303">
        <f>IF(ISERROR(VLOOKUP($A737,Services!$A$4:$AD$231,O$1,0)),"",VLOOKUP($A737,Services!$A$4:$AD$231,O$1,0))</f>
        <v>0</v>
      </c>
      <c r="P737" s="1303">
        <f>IF(ISERROR(VLOOKUP($A737,Services!$A$4:$AD$231,P$1,0)),"",VLOOKUP($A737,Services!$A$4:$AD$231,P$1,0))</f>
        <v>0</v>
      </c>
      <c r="Q737" s="1303">
        <f>IF(ISERROR(VLOOKUP($A737,Services!$A$4:$AD$231,Q$1,0)),"",VLOOKUP($A737,Services!$A$4:$AD$231,Q$1,0))</f>
        <v>0</v>
      </c>
    </row>
    <row r="738" spans="1:17">
      <c r="A738" s="852" t="s">
        <v>1517</v>
      </c>
      <c r="B738" s="1290" t="s">
        <v>1080</v>
      </c>
      <c r="C738" s="1422" t="str">
        <f>IF(ISERROR(VLOOKUP($A738,Services!$A$4:$AD$231,C$1,0)),"",VLOOKUP($A738,Services!$A$4:$AD$231,C$1,0))</f>
        <v>ktoe</v>
      </c>
      <c r="D738" s="1303">
        <f>IF(ISERROR(VLOOKUP($A738,Services!$A$4:$AD$231,D$1,0)),"",VLOOKUP($A738,Services!$A$4:$AD$231,D$1,0))</f>
        <v>0</v>
      </c>
      <c r="E738" s="1303">
        <f>IF(ISERROR(VLOOKUP($A738,Services!$A$4:$AD$231,E$1,0)),"",VLOOKUP($A738,Services!$A$4:$AD$231,E$1,0))</f>
        <v>0</v>
      </c>
      <c r="F738" s="1303">
        <f>IF(ISERROR(VLOOKUP($A738,Services!$A$4:$AD$231,F$1,0)),"",VLOOKUP($A738,Services!$A$4:$AD$231,F$1,0))</f>
        <v>0</v>
      </c>
      <c r="G738" s="1303">
        <f>IF(ISERROR(VLOOKUP($A738,Services!$A$4:$AD$231,G$1,0)),"",VLOOKUP($A738,Services!$A$4:$AD$231,G$1,0))</f>
        <v>0</v>
      </c>
      <c r="H738" s="1303">
        <f>IF(ISERROR(VLOOKUP($A738,Services!$A$4:$AD$231,H$1,0)),"",VLOOKUP($A738,Services!$A$4:$AD$231,H$1,0))</f>
        <v>0</v>
      </c>
      <c r="I738" s="1303">
        <f>IF(ISERROR(VLOOKUP($A738,Services!$A$4:$AD$231,I$1,0)),"",VLOOKUP($A738,Services!$A$4:$AD$231,I$1,0))</f>
        <v>0</v>
      </c>
      <c r="J738" s="1303">
        <f>IF(ISERROR(VLOOKUP($A738,Services!$A$4:$AD$231,J$1,0)),"",VLOOKUP($A738,Services!$A$4:$AD$231,J$1,0))</f>
        <v>0</v>
      </c>
      <c r="K738" s="1303">
        <f>IF(ISERROR(VLOOKUP($A738,Services!$A$4:$AD$231,K$1,0)),"",VLOOKUP($A738,Services!$A$4:$AD$231,K$1,0))</f>
        <v>0</v>
      </c>
      <c r="L738" s="1303">
        <f>IF(ISERROR(VLOOKUP($A738,Services!$A$4:$AD$231,L$1,0)),"",VLOOKUP($A738,Services!$A$4:$AD$231,L$1,0))</f>
        <v>0</v>
      </c>
      <c r="M738" s="1303">
        <f>IF(ISERROR(VLOOKUP($A738,Services!$A$4:$AD$231,M$1,0)),"",VLOOKUP($A738,Services!$A$4:$AD$231,M$1,0))</f>
        <v>0</v>
      </c>
      <c r="N738" s="1303">
        <f>IF(ISERROR(VLOOKUP($A738,Services!$A$4:$AD$231,N$1,0)),"",VLOOKUP($A738,Services!$A$4:$AD$231,N$1,0))</f>
        <v>0</v>
      </c>
      <c r="O738" s="1303">
        <f>IF(ISERROR(VLOOKUP($A738,Services!$A$4:$AD$231,O$1,0)),"",VLOOKUP($A738,Services!$A$4:$AD$231,O$1,0))</f>
        <v>0</v>
      </c>
      <c r="P738" s="1303">
        <f>IF(ISERROR(VLOOKUP($A738,Services!$A$4:$AD$231,P$1,0)),"",VLOOKUP($A738,Services!$A$4:$AD$231,P$1,0))</f>
        <v>0</v>
      </c>
      <c r="Q738" s="1303">
        <f>IF(ISERROR(VLOOKUP($A738,Services!$A$4:$AD$231,Q$1,0)),"",VLOOKUP($A738,Services!$A$4:$AD$231,Q$1,0))</f>
        <v>0</v>
      </c>
    </row>
    <row r="739" spans="1:17">
      <c r="A739" s="852" t="s">
        <v>1518</v>
      </c>
      <c r="B739" s="1290" t="s">
        <v>1080</v>
      </c>
      <c r="C739" s="1422" t="str">
        <f>IF(ISERROR(VLOOKUP($A739,Services!$A$4:$AD$231,C$1,0)),"",VLOOKUP($A739,Services!$A$4:$AD$231,C$1,0))</f>
        <v>ktoe</v>
      </c>
      <c r="D739" s="1303">
        <f>IF(ISERROR(VLOOKUP($A739,Services!$A$4:$AD$231,D$1,0)),"",VLOOKUP($A739,Services!$A$4:$AD$231,D$1,0))</f>
        <v>0</v>
      </c>
      <c r="E739" s="1303">
        <f>IF(ISERROR(VLOOKUP($A739,Services!$A$4:$AD$231,E$1,0)),"",VLOOKUP($A739,Services!$A$4:$AD$231,E$1,0))</f>
        <v>0</v>
      </c>
      <c r="F739" s="1303">
        <f>IF(ISERROR(VLOOKUP($A739,Services!$A$4:$AD$231,F$1,0)),"",VLOOKUP($A739,Services!$A$4:$AD$231,F$1,0))</f>
        <v>0</v>
      </c>
      <c r="G739" s="1303">
        <f>IF(ISERROR(VLOOKUP($A739,Services!$A$4:$AD$231,G$1,0)),"",VLOOKUP($A739,Services!$A$4:$AD$231,G$1,0))</f>
        <v>0</v>
      </c>
      <c r="H739" s="1303">
        <f>IF(ISERROR(VLOOKUP($A739,Services!$A$4:$AD$231,H$1,0)),"",VLOOKUP($A739,Services!$A$4:$AD$231,H$1,0))</f>
        <v>0</v>
      </c>
      <c r="I739" s="1303">
        <f>IF(ISERROR(VLOOKUP($A739,Services!$A$4:$AD$231,I$1,0)),"",VLOOKUP($A739,Services!$A$4:$AD$231,I$1,0))</f>
        <v>0</v>
      </c>
      <c r="J739" s="1303">
        <f>IF(ISERROR(VLOOKUP($A739,Services!$A$4:$AD$231,J$1,0)),"",VLOOKUP($A739,Services!$A$4:$AD$231,J$1,0))</f>
        <v>0</v>
      </c>
      <c r="K739" s="1303">
        <f>IF(ISERROR(VLOOKUP($A739,Services!$A$4:$AD$231,K$1,0)),"",VLOOKUP($A739,Services!$A$4:$AD$231,K$1,0))</f>
        <v>0</v>
      </c>
      <c r="L739" s="1303">
        <f>IF(ISERROR(VLOOKUP($A739,Services!$A$4:$AD$231,L$1,0)),"",VLOOKUP($A739,Services!$A$4:$AD$231,L$1,0))</f>
        <v>0</v>
      </c>
      <c r="M739" s="1303">
        <f>IF(ISERROR(VLOOKUP($A739,Services!$A$4:$AD$231,M$1,0)),"",VLOOKUP($A739,Services!$A$4:$AD$231,M$1,0))</f>
        <v>0</v>
      </c>
      <c r="N739" s="1303">
        <f>IF(ISERROR(VLOOKUP($A739,Services!$A$4:$AD$231,N$1,0)),"",VLOOKUP($A739,Services!$A$4:$AD$231,N$1,0))</f>
        <v>0</v>
      </c>
      <c r="O739" s="1303">
        <f>IF(ISERROR(VLOOKUP($A739,Services!$A$4:$AD$231,O$1,0)),"",VLOOKUP($A739,Services!$A$4:$AD$231,O$1,0))</f>
        <v>0</v>
      </c>
      <c r="P739" s="1303">
        <f>IF(ISERROR(VLOOKUP($A739,Services!$A$4:$AD$231,P$1,0)),"",VLOOKUP($A739,Services!$A$4:$AD$231,P$1,0))</f>
        <v>0</v>
      </c>
      <c r="Q739" s="1303">
        <f>IF(ISERROR(VLOOKUP($A739,Services!$A$4:$AD$231,Q$1,0)),"",VLOOKUP($A739,Services!$A$4:$AD$231,Q$1,0))</f>
        <v>0</v>
      </c>
    </row>
    <row r="740" spans="1:17">
      <c r="A740" s="854" t="s">
        <v>1519</v>
      </c>
      <c r="B740" s="1290" t="s">
        <v>1080</v>
      </c>
      <c r="C740" s="1422" t="str">
        <f>IF(ISERROR(VLOOKUP($A740,Services!$A$4:$AD$231,C$1,0)),"",VLOOKUP($A740,Services!$A$4:$AD$231,C$1,0))</f>
        <v>ktoe</v>
      </c>
      <c r="D740" s="1303">
        <f>IF(ISERROR(VLOOKUP($A740,Services!$A$4:$AD$231,D$1,0)),"",VLOOKUP($A740,Services!$A$4:$AD$231,D$1,0))</f>
        <v>0</v>
      </c>
      <c r="E740" s="1303">
        <f>IF(ISERROR(VLOOKUP($A740,Services!$A$4:$AD$231,E$1,0)),"",VLOOKUP($A740,Services!$A$4:$AD$231,E$1,0))</f>
        <v>0</v>
      </c>
      <c r="F740" s="1303">
        <f>IF(ISERROR(VLOOKUP($A740,Services!$A$4:$AD$231,F$1,0)),"",VLOOKUP($A740,Services!$A$4:$AD$231,F$1,0))</f>
        <v>0</v>
      </c>
      <c r="G740" s="1303">
        <f>IF(ISERROR(VLOOKUP($A740,Services!$A$4:$AD$231,G$1,0)),"",VLOOKUP($A740,Services!$A$4:$AD$231,G$1,0))</f>
        <v>0</v>
      </c>
      <c r="H740" s="1303">
        <f>IF(ISERROR(VLOOKUP($A740,Services!$A$4:$AD$231,H$1,0)),"",VLOOKUP($A740,Services!$A$4:$AD$231,H$1,0))</f>
        <v>0</v>
      </c>
      <c r="I740" s="1303">
        <f>IF(ISERROR(VLOOKUP($A740,Services!$A$4:$AD$231,I$1,0)),"",VLOOKUP($A740,Services!$A$4:$AD$231,I$1,0))</f>
        <v>0</v>
      </c>
      <c r="J740" s="1303">
        <f>IF(ISERROR(VLOOKUP($A740,Services!$A$4:$AD$231,J$1,0)),"",VLOOKUP($A740,Services!$A$4:$AD$231,J$1,0))</f>
        <v>0</v>
      </c>
      <c r="K740" s="1303">
        <f>IF(ISERROR(VLOOKUP($A740,Services!$A$4:$AD$231,K$1,0)),"",VLOOKUP($A740,Services!$A$4:$AD$231,K$1,0))</f>
        <v>0</v>
      </c>
      <c r="L740" s="1303">
        <f>IF(ISERROR(VLOOKUP($A740,Services!$A$4:$AD$231,L$1,0)),"",VLOOKUP($A740,Services!$A$4:$AD$231,L$1,0))</f>
        <v>0</v>
      </c>
      <c r="M740" s="1303">
        <f>IF(ISERROR(VLOOKUP($A740,Services!$A$4:$AD$231,M$1,0)),"",VLOOKUP($A740,Services!$A$4:$AD$231,M$1,0))</f>
        <v>0</v>
      </c>
      <c r="N740" s="1303">
        <f>IF(ISERROR(VLOOKUP($A740,Services!$A$4:$AD$231,N$1,0)),"",VLOOKUP($A740,Services!$A$4:$AD$231,N$1,0))</f>
        <v>0</v>
      </c>
      <c r="O740" s="1303">
        <f>IF(ISERROR(VLOOKUP($A740,Services!$A$4:$AD$231,O$1,0)),"",VLOOKUP($A740,Services!$A$4:$AD$231,O$1,0))</f>
        <v>0</v>
      </c>
      <c r="P740" s="1303">
        <f>IF(ISERROR(VLOOKUP($A740,Services!$A$4:$AD$231,P$1,0)),"",VLOOKUP($A740,Services!$A$4:$AD$231,P$1,0))</f>
        <v>0</v>
      </c>
      <c r="Q740" s="1303">
        <f>IF(ISERROR(VLOOKUP($A740,Services!$A$4:$AD$231,Q$1,0)),"",VLOOKUP($A740,Services!$A$4:$AD$231,Q$1,0))</f>
        <v>0</v>
      </c>
    </row>
    <row r="741" spans="1:17">
      <c r="A741" s="852" t="s">
        <v>1513</v>
      </c>
      <c r="B741" s="1290" t="s">
        <v>1080</v>
      </c>
      <c r="C741" s="1422" t="str">
        <f>IF(ISERROR(VLOOKUP($A741,Services!$A$4:$AD$231,C$1,0)),"",VLOOKUP($A741,Services!$A$4:$AD$231,C$1,0))</f>
        <v>ktoe</v>
      </c>
      <c r="D741" s="1303">
        <f>IF(ISERROR(VLOOKUP($A741,Services!$A$4:$AD$231,D$1,0)),"",VLOOKUP($A741,Services!$A$4:$AD$231,D$1,0))</f>
        <v>0</v>
      </c>
      <c r="E741" s="1303">
        <f>IF(ISERROR(VLOOKUP($A741,Services!$A$4:$AD$231,E$1,0)),"",VLOOKUP($A741,Services!$A$4:$AD$231,E$1,0))</f>
        <v>0</v>
      </c>
      <c r="F741" s="1303">
        <f>IF(ISERROR(VLOOKUP($A741,Services!$A$4:$AD$231,F$1,0)),"",VLOOKUP($A741,Services!$A$4:$AD$231,F$1,0))</f>
        <v>0</v>
      </c>
      <c r="G741" s="1303">
        <f>IF(ISERROR(VLOOKUP($A741,Services!$A$4:$AD$231,G$1,0)),"",VLOOKUP($A741,Services!$A$4:$AD$231,G$1,0))</f>
        <v>0</v>
      </c>
      <c r="H741" s="1303">
        <f>IF(ISERROR(VLOOKUP($A741,Services!$A$4:$AD$231,H$1,0)),"",VLOOKUP($A741,Services!$A$4:$AD$231,H$1,0))</f>
        <v>0</v>
      </c>
      <c r="I741" s="1303">
        <f>IF(ISERROR(VLOOKUP($A741,Services!$A$4:$AD$231,I$1,0)),"",VLOOKUP($A741,Services!$A$4:$AD$231,I$1,0))</f>
        <v>0</v>
      </c>
      <c r="J741" s="1303">
        <f>IF(ISERROR(VLOOKUP($A741,Services!$A$4:$AD$231,J$1,0)),"",VLOOKUP($A741,Services!$A$4:$AD$231,J$1,0))</f>
        <v>0</v>
      </c>
      <c r="K741" s="1303">
        <f>IF(ISERROR(VLOOKUP($A741,Services!$A$4:$AD$231,K$1,0)),"",VLOOKUP($A741,Services!$A$4:$AD$231,K$1,0))</f>
        <v>0</v>
      </c>
      <c r="L741" s="1303">
        <f>IF(ISERROR(VLOOKUP($A741,Services!$A$4:$AD$231,L$1,0)),"",VLOOKUP($A741,Services!$A$4:$AD$231,L$1,0))</f>
        <v>0</v>
      </c>
      <c r="M741" s="1303">
        <f>IF(ISERROR(VLOOKUP($A741,Services!$A$4:$AD$231,M$1,0)),"",VLOOKUP($A741,Services!$A$4:$AD$231,M$1,0))</f>
        <v>0</v>
      </c>
      <c r="N741" s="1303">
        <f>IF(ISERROR(VLOOKUP($A741,Services!$A$4:$AD$231,N$1,0)),"",VLOOKUP($A741,Services!$A$4:$AD$231,N$1,0))</f>
        <v>0</v>
      </c>
      <c r="O741" s="1303">
        <f>IF(ISERROR(VLOOKUP($A741,Services!$A$4:$AD$231,O$1,0)),"",VLOOKUP($A741,Services!$A$4:$AD$231,O$1,0))</f>
        <v>0</v>
      </c>
      <c r="P741" s="1303">
        <f>IF(ISERROR(VLOOKUP($A741,Services!$A$4:$AD$231,P$1,0)),"",VLOOKUP($A741,Services!$A$4:$AD$231,P$1,0))</f>
        <v>0</v>
      </c>
      <c r="Q741" s="1303">
        <f>IF(ISERROR(VLOOKUP($A741,Services!$A$4:$AD$231,Q$1,0)),"",VLOOKUP($A741,Services!$A$4:$AD$231,Q$1,0))</f>
        <v>0</v>
      </c>
    </row>
    <row r="742" spans="1:17">
      <c r="A742" s="852" t="s">
        <v>1520</v>
      </c>
      <c r="B742" s="1290" t="s">
        <v>1080</v>
      </c>
      <c r="C742" s="1422" t="str">
        <f>IF(ISERROR(VLOOKUP($A742,Services!$A$4:$AD$231,C$1,0)),"",VLOOKUP($A742,Services!$A$4:$AD$231,C$1,0))</f>
        <v>ktoe</v>
      </c>
      <c r="D742" s="1303">
        <f>IF(ISERROR(VLOOKUP($A742,Services!$A$4:$AD$231,D$1,0)),"",VLOOKUP($A742,Services!$A$4:$AD$231,D$1,0))</f>
        <v>0</v>
      </c>
      <c r="E742" s="1303">
        <f>IF(ISERROR(VLOOKUP($A742,Services!$A$4:$AD$231,E$1,0)),"",VLOOKUP($A742,Services!$A$4:$AD$231,E$1,0))</f>
        <v>0</v>
      </c>
      <c r="F742" s="1303">
        <f>IF(ISERROR(VLOOKUP($A742,Services!$A$4:$AD$231,F$1,0)),"",VLOOKUP($A742,Services!$A$4:$AD$231,F$1,0))</f>
        <v>0</v>
      </c>
      <c r="G742" s="1303">
        <f>IF(ISERROR(VLOOKUP($A742,Services!$A$4:$AD$231,G$1,0)),"",VLOOKUP($A742,Services!$A$4:$AD$231,G$1,0))</f>
        <v>0</v>
      </c>
      <c r="H742" s="1303">
        <f>IF(ISERROR(VLOOKUP($A742,Services!$A$4:$AD$231,H$1,0)),"",VLOOKUP($A742,Services!$A$4:$AD$231,H$1,0))</f>
        <v>0</v>
      </c>
      <c r="I742" s="1303">
        <f>IF(ISERROR(VLOOKUP($A742,Services!$A$4:$AD$231,I$1,0)),"",VLOOKUP($A742,Services!$A$4:$AD$231,I$1,0))</f>
        <v>0</v>
      </c>
      <c r="J742" s="1303">
        <f>IF(ISERROR(VLOOKUP($A742,Services!$A$4:$AD$231,J$1,0)),"",VLOOKUP($A742,Services!$A$4:$AD$231,J$1,0))</f>
        <v>0</v>
      </c>
      <c r="K742" s="1303">
        <f>IF(ISERROR(VLOOKUP($A742,Services!$A$4:$AD$231,K$1,0)),"",VLOOKUP($A742,Services!$A$4:$AD$231,K$1,0))</f>
        <v>0</v>
      </c>
      <c r="L742" s="1303">
        <f>IF(ISERROR(VLOOKUP($A742,Services!$A$4:$AD$231,L$1,0)),"",VLOOKUP($A742,Services!$A$4:$AD$231,L$1,0))</f>
        <v>0</v>
      </c>
      <c r="M742" s="1303">
        <f>IF(ISERROR(VLOOKUP($A742,Services!$A$4:$AD$231,M$1,0)),"",VLOOKUP($A742,Services!$A$4:$AD$231,M$1,0))</f>
        <v>0</v>
      </c>
      <c r="N742" s="1303">
        <f>IF(ISERROR(VLOOKUP($A742,Services!$A$4:$AD$231,N$1,0)),"",VLOOKUP($A742,Services!$A$4:$AD$231,N$1,0))</f>
        <v>0</v>
      </c>
      <c r="O742" s="1303">
        <f>IF(ISERROR(VLOOKUP($A742,Services!$A$4:$AD$231,O$1,0)),"",VLOOKUP($A742,Services!$A$4:$AD$231,O$1,0))</f>
        <v>0</v>
      </c>
      <c r="P742" s="1303">
        <f>IF(ISERROR(VLOOKUP($A742,Services!$A$4:$AD$231,P$1,0)),"",VLOOKUP($A742,Services!$A$4:$AD$231,P$1,0))</f>
        <v>0</v>
      </c>
      <c r="Q742" s="1303">
        <f>IF(ISERROR(VLOOKUP($A742,Services!$A$4:$AD$231,Q$1,0)),"",VLOOKUP($A742,Services!$A$4:$AD$231,Q$1,0))</f>
        <v>0</v>
      </c>
    </row>
    <row r="743" spans="1:17">
      <c r="A743" s="852" t="s">
        <v>1521</v>
      </c>
      <c r="B743" s="1290" t="s">
        <v>1080</v>
      </c>
      <c r="C743" s="1422" t="str">
        <f>IF(ISERROR(VLOOKUP($A743,Services!$A$4:$AD$231,C$1,0)),"",VLOOKUP($A743,Services!$A$4:$AD$231,C$1,0))</f>
        <v>ktoe</v>
      </c>
      <c r="D743" s="1303">
        <f>IF(ISERROR(VLOOKUP($A743,Services!$A$4:$AD$231,D$1,0)),"",VLOOKUP($A743,Services!$A$4:$AD$231,D$1,0))</f>
        <v>0</v>
      </c>
      <c r="E743" s="1303">
        <f>IF(ISERROR(VLOOKUP($A743,Services!$A$4:$AD$231,E$1,0)),"",VLOOKUP($A743,Services!$A$4:$AD$231,E$1,0))</f>
        <v>0</v>
      </c>
      <c r="F743" s="1303">
        <f>IF(ISERROR(VLOOKUP($A743,Services!$A$4:$AD$231,F$1,0)),"",VLOOKUP($A743,Services!$A$4:$AD$231,F$1,0))</f>
        <v>0</v>
      </c>
      <c r="G743" s="1303">
        <f>IF(ISERROR(VLOOKUP($A743,Services!$A$4:$AD$231,G$1,0)),"",VLOOKUP($A743,Services!$A$4:$AD$231,G$1,0))</f>
        <v>0</v>
      </c>
      <c r="H743" s="1303">
        <f>IF(ISERROR(VLOOKUP($A743,Services!$A$4:$AD$231,H$1,0)),"",VLOOKUP($A743,Services!$A$4:$AD$231,H$1,0))</f>
        <v>0</v>
      </c>
      <c r="I743" s="1303">
        <f>IF(ISERROR(VLOOKUP($A743,Services!$A$4:$AD$231,I$1,0)),"",VLOOKUP($A743,Services!$A$4:$AD$231,I$1,0))</f>
        <v>0</v>
      </c>
      <c r="J743" s="1303">
        <f>IF(ISERROR(VLOOKUP($A743,Services!$A$4:$AD$231,J$1,0)),"",VLOOKUP($A743,Services!$A$4:$AD$231,J$1,0))</f>
        <v>0</v>
      </c>
      <c r="K743" s="1303">
        <f>IF(ISERROR(VLOOKUP($A743,Services!$A$4:$AD$231,K$1,0)),"",VLOOKUP($A743,Services!$A$4:$AD$231,K$1,0))</f>
        <v>0</v>
      </c>
      <c r="L743" s="1303">
        <f>IF(ISERROR(VLOOKUP($A743,Services!$A$4:$AD$231,L$1,0)),"",VLOOKUP($A743,Services!$A$4:$AD$231,L$1,0))</f>
        <v>0</v>
      </c>
      <c r="M743" s="1303">
        <f>IF(ISERROR(VLOOKUP($A743,Services!$A$4:$AD$231,M$1,0)),"",VLOOKUP($A743,Services!$A$4:$AD$231,M$1,0))</f>
        <v>0</v>
      </c>
      <c r="N743" s="1303">
        <f>IF(ISERROR(VLOOKUP($A743,Services!$A$4:$AD$231,N$1,0)),"",VLOOKUP($A743,Services!$A$4:$AD$231,N$1,0))</f>
        <v>0</v>
      </c>
      <c r="O743" s="1303">
        <f>IF(ISERROR(VLOOKUP($A743,Services!$A$4:$AD$231,O$1,0)),"",VLOOKUP($A743,Services!$A$4:$AD$231,O$1,0))</f>
        <v>0</v>
      </c>
      <c r="P743" s="1303">
        <f>IF(ISERROR(VLOOKUP($A743,Services!$A$4:$AD$231,P$1,0)),"",VLOOKUP($A743,Services!$A$4:$AD$231,P$1,0))</f>
        <v>0</v>
      </c>
      <c r="Q743" s="1303">
        <f>IF(ISERROR(VLOOKUP($A743,Services!$A$4:$AD$231,Q$1,0)),"",VLOOKUP($A743,Services!$A$4:$AD$231,Q$1,0))</f>
        <v>0</v>
      </c>
    </row>
    <row r="744" spans="1:17">
      <c r="A744" s="852" t="s">
        <v>1522</v>
      </c>
      <c r="B744" s="1290" t="s">
        <v>1080</v>
      </c>
      <c r="C744" s="1422" t="str">
        <f>IF(ISERROR(VLOOKUP($A744,Services!$A$4:$AD$231,C$1,0)),"",VLOOKUP($A744,Services!$A$4:$AD$231,C$1,0))</f>
        <v>ktoe</v>
      </c>
      <c r="D744" s="1303">
        <f>IF(ISERROR(VLOOKUP($A744,Services!$A$4:$AD$231,D$1,0)),"",VLOOKUP($A744,Services!$A$4:$AD$231,D$1,0))</f>
        <v>0</v>
      </c>
      <c r="E744" s="1303">
        <f>IF(ISERROR(VLOOKUP($A744,Services!$A$4:$AD$231,E$1,0)),"",VLOOKUP($A744,Services!$A$4:$AD$231,E$1,0))</f>
        <v>0</v>
      </c>
      <c r="F744" s="1303">
        <f>IF(ISERROR(VLOOKUP($A744,Services!$A$4:$AD$231,F$1,0)),"",VLOOKUP($A744,Services!$A$4:$AD$231,F$1,0))</f>
        <v>0</v>
      </c>
      <c r="G744" s="1303">
        <f>IF(ISERROR(VLOOKUP($A744,Services!$A$4:$AD$231,G$1,0)),"",VLOOKUP($A744,Services!$A$4:$AD$231,G$1,0))</f>
        <v>0</v>
      </c>
      <c r="H744" s="1303">
        <f>IF(ISERROR(VLOOKUP($A744,Services!$A$4:$AD$231,H$1,0)),"",VLOOKUP($A744,Services!$A$4:$AD$231,H$1,0))</f>
        <v>0</v>
      </c>
      <c r="I744" s="1303">
        <f>IF(ISERROR(VLOOKUP($A744,Services!$A$4:$AD$231,I$1,0)),"",VLOOKUP($A744,Services!$A$4:$AD$231,I$1,0))</f>
        <v>0</v>
      </c>
      <c r="J744" s="1303">
        <f>IF(ISERROR(VLOOKUP($A744,Services!$A$4:$AD$231,J$1,0)),"",VLOOKUP($A744,Services!$A$4:$AD$231,J$1,0))</f>
        <v>0</v>
      </c>
      <c r="K744" s="1303">
        <f>IF(ISERROR(VLOOKUP($A744,Services!$A$4:$AD$231,K$1,0)),"",VLOOKUP($A744,Services!$A$4:$AD$231,K$1,0))</f>
        <v>0</v>
      </c>
      <c r="L744" s="1303">
        <f>IF(ISERROR(VLOOKUP($A744,Services!$A$4:$AD$231,L$1,0)),"",VLOOKUP($A744,Services!$A$4:$AD$231,L$1,0))</f>
        <v>0</v>
      </c>
      <c r="M744" s="1303">
        <f>IF(ISERROR(VLOOKUP($A744,Services!$A$4:$AD$231,M$1,0)),"",VLOOKUP($A744,Services!$A$4:$AD$231,M$1,0))</f>
        <v>0</v>
      </c>
      <c r="N744" s="1303">
        <f>IF(ISERROR(VLOOKUP($A744,Services!$A$4:$AD$231,N$1,0)),"",VLOOKUP($A744,Services!$A$4:$AD$231,N$1,0))</f>
        <v>0</v>
      </c>
      <c r="O744" s="1303">
        <f>IF(ISERROR(VLOOKUP($A744,Services!$A$4:$AD$231,O$1,0)),"",VLOOKUP($A744,Services!$A$4:$AD$231,O$1,0))</f>
        <v>0</v>
      </c>
      <c r="P744" s="1303">
        <f>IF(ISERROR(VLOOKUP($A744,Services!$A$4:$AD$231,P$1,0)),"",VLOOKUP($A744,Services!$A$4:$AD$231,P$1,0))</f>
        <v>0</v>
      </c>
      <c r="Q744" s="1303">
        <f>IF(ISERROR(VLOOKUP($A744,Services!$A$4:$AD$231,Q$1,0)),"",VLOOKUP($A744,Services!$A$4:$AD$231,Q$1,0))</f>
        <v>0</v>
      </c>
    </row>
    <row r="745" spans="1:17">
      <c r="A745" s="852" t="s">
        <v>1523</v>
      </c>
      <c r="B745" s="1290" t="s">
        <v>1080</v>
      </c>
      <c r="C745" s="1422" t="str">
        <f>IF(ISERROR(VLOOKUP($A745,Services!$A$4:$AD$231,C$1,0)),"",VLOOKUP($A745,Services!$A$4:$AD$231,C$1,0))</f>
        <v>ktoe</v>
      </c>
      <c r="D745" s="1303">
        <f>IF(ISERROR(VLOOKUP($A745,Services!$A$4:$AD$231,D$1,0)),"",VLOOKUP($A745,Services!$A$4:$AD$231,D$1,0))</f>
        <v>0</v>
      </c>
      <c r="E745" s="1303">
        <f>IF(ISERROR(VLOOKUP($A745,Services!$A$4:$AD$231,E$1,0)),"",VLOOKUP($A745,Services!$A$4:$AD$231,E$1,0))</f>
        <v>0</v>
      </c>
      <c r="F745" s="1303">
        <f>IF(ISERROR(VLOOKUP($A745,Services!$A$4:$AD$231,F$1,0)),"",VLOOKUP($A745,Services!$A$4:$AD$231,F$1,0))</f>
        <v>0</v>
      </c>
      <c r="G745" s="1303">
        <f>IF(ISERROR(VLOOKUP($A745,Services!$A$4:$AD$231,G$1,0)),"",VLOOKUP($A745,Services!$A$4:$AD$231,G$1,0))</f>
        <v>0</v>
      </c>
      <c r="H745" s="1303">
        <f>IF(ISERROR(VLOOKUP($A745,Services!$A$4:$AD$231,H$1,0)),"",VLOOKUP($A745,Services!$A$4:$AD$231,H$1,0))</f>
        <v>0</v>
      </c>
      <c r="I745" s="1303">
        <f>IF(ISERROR(VLOOKUP($A745,Services!$A$4:$AD$231,I$1,0)),"",VLOOKUP($A745,Services!$A$4:$AD$231,I$1,0))</f>
        <v>0</v>
      </c>
      <c r="J745" s="1303">
        <f>IF(ISERROR(VLOOKUP($A745,Services!$A$4:$AD$231,J$1,0)),"",VLOOKUP($A745,Services!$A$4:$AD$231,J$1,0))</f>
        <v>0</v>
      </c>
      <c r="K745" s="1303">
        <f>IF(ISERROR(VLOOKUP($A745,Services!$A$4:$AD$231,K$1,0)),"",VLOOKUP($A745,Services!$A$4:$AD$231,K$1,0))</f>
        <v>0</v>
      </c>
      <c r="L745" s="1303">
        <f>IF(ISERROR(VLOOKUP($A745,Services!$A$4:$AD$231,L$1,0)),"",VLOOKUP($A745,Services!$A$4:$AD$231,L$1,0))</f>
        <v>0</v>
      </c>
      <c r="M745" s="1303">
        <f>IF(ISERROR(VLOOKUP($A745,Services!$A$4:$AD$231,M$1,0)),"",VLOOKUP($A745,Services!$A$4:$AD$231,M$1,0))</f>
        <v>0</v>
      </c>
      <c r="N745" s="1303">
        <f>IF(ISERROR(VLOOKUP($A745,Services!$A$4:$AD$231,N$1,0)),"",VLOOKUP($A745,Services!$A$4:$AD$231,N$1,0))</f>
        <v>0</v>
      </c>
      <c r="O745" s="1303">
        <f>IF(ISERROR(VLOOKUP($A745,Services!$A$4:$AD$231,O$1,0)),"",VLOOKUP($A745,Services!$A$4:$AD$231,O$1,0))</f>
        <v>0</v>
      </c>
      <c r="P745" s="1303">
        <f>IF(ISERROR(VLOOKUP($A745,Services!$A$4:$AD$231,P$1,0)),"",VLOOKUP($A745,Services!$A$4:$AD$231,P$1,0))</f>
        <v>0</v>
      </c>
      <c r="Q745" s="1303">
        <f>IF(ISERROR(VLOOKUP($A745,Services!$A$4:$AD$231,Q$1,0)),"",VLOOKUP($A745,Services!$A$4:$AD$231,Q$1,0))</f>
        <v>0</v>
      </c>
    </row>
    <row r="746" spans="1:17">
      <c r="A746" s="852" t="s">
        <v>1524</v>
      </c>
      <c r="B746" s="1290" t="s">
        <v>1080</v>
      </c>
      <c r="C746" s="1422" t="str">
        <f>IF(ISERROR(VLOOKUP($A746,Services!$A$4:$AD$231,C$1,0)),"",VLOOKUP($A746,Services!$A$4:$AD$231,C$1,0))</f>
        <v>ktoe</v>
      </c>
      <c r="D746" s="1303">
        <f>IF(ISERROR(VLOOKUP($A746,Services!$A$4:$AD$231,D$1,0)),"",VLOOKUP($A746,Services!$A$4:$AD$231,D$1,0))</f>
        <v>0</v>
      </c>
      <c r="E746" s="1303">
        <f>IF(ISERROR(VLOOKUP($A746,Services!$A$4:$AD$231,E$1,0)),"",VLOOKUP($A746,Services!$A$4:$AD$231,E$1,0))</f>
        <v>0</v>
      </c>
      <c r="F746" s="1303">
        <f>IF(ISERROR(VLOOKUP($A746,Services!$A$4:$AD$231,F$1,0)),"",VLOOKUP($A746,Services!$A$4:$AD$231,F$1,0))</f>
        <v>0</v>
      </c>
      <c r="G746" s="1303">
        <f>IF(ISERROR(VLOOKUP($A746,Services!$A$4:$AD$231,G$1,0)),"",VLOOKUP($A746,Services!$A$4:$AD$231,G$1,0))</f>
        <v>0</v>
      </c>
      <c r="H746" s="1303">
        <f>IF(ISERROR(VLOOKUP($A746,Services!$A$4:$AD$231,H$1,0)),"",VLOOKUP($A746,Services!$A$4:$AD$231,H$1,0))</f>
        <v>0</v>
      </c>
      <c r="I746" s="1303">
        <f>IF(ISERROR(VLOOKUP($A746,Services!$A$4:$AD$231,I$1,0)),"",VLOOKUP($A746,Services!$A$4:$AD$231,I$1,0))</f>
        <v>0</v>
      </c>
      <c r="J746" s="1303">
        <f>IF(ISERROR(VLOOKUP($A746,Services!$A$4:$AD$231,J$1,0)),"",VLOOKUP($A746,Services!$A$4:$AD$231,J$1,0))</f>
        <v>0</v>
      </c>
      <c r="K746" s="1303">
        <f>IF(ISERROR(VLOOKUP($A746,Services!$A$4:$AD$231,K$1,0)),"",VLOOKUP($A746,Services!$A$4:$AD$231,K$1,0))</f>
        <v>0</v>
      </c>
      <c r="L746" s="1303">
        <f>IF(ISERROR(VLOOKUP($A746,Services!$A$4:$AD$231,L$1,0)),"",VLOOKUP($A746,Services!$A$4:$AD$231,L$1,0))</f>
        <v>0</v>
      </c>
      <c r="M746" s="1303">
        <f>IF(ISERROR(VLOOKUP($A746,Services!$A$4:$AD$231,M$1,0)),"",VLOOKUP($A746,Services!$A$4:$AD$231,M$1,0))</f>
        <v>0</v>
      </c>
      <c r="N746" s="1303">
        <f>IF(ISERROR(VLOOKUP($A746,Services!$A$4:$AD$231,N$1,0)),"",VLOOKUP($A746,Services!$A$4:$AD$231,N$1,0))</f>
        <v>0</v>
      </c>
      <c r="O746" s="1303">
        <f>IF(ISERROR(VLOOKUP($A746,Services!$A$4:$AD$231,O$1,0)),"",VLOOKUP($A746,Services!$A$4:$AD$231,O$1,0))</f>
        <v>0</v>
      </c>
      <c r="P746" s="1303">
        <f>IF(ISERROR(VLOOKUP($A746,Services!$A$4:$AD$231,P$1,0)),"",VLOOKUP($A746,Services!$A$4:$AD$231,P$1,0))</f>
        <v>0</v>
      </c>
      <c r="Q746" s="1303">
        <f>IF(ISERROR(VLOOKUP($A746,Services!$A$4:$AD$231,Q$1,0)),"",VLOOKUP($A746,Services!$A$4:$AD$231,Q$1,0))</f>
        <v>0</v>
      </c>
    </row>
    <row r="747" spans="1:17">
      <c r="A747" s="854" t="s">
        <v>1525</v>
      </c>
      <c r="B747" s="1290" t="s">
        <v>1080</v>
      </c>
      <c r="C747" s="1422" t="str">
        <f>IF(ISERROR(VLOOKUP($A747,Services!$A$4:$AD$231,C$1,0)),"",VLOOKUP($A747,Services!$A$4:$AD$231,C$1,0))</f>
        <v>ktoe</v>
      </c>
      <c r="D747" s="1303">
        <f>IF(ISERROR(VLOOKUP($A747,Services!$A$4:$AD$231,D$1,0)),"",VLOOKUP($A747,Services!$A$4:$AD$231,D$1,0))</f>
        <v>0</v>
      </c>
      <c r="E747" s="1303">
        <f>IF(ISERROR(VLOOKUP($A747,Services!$A$4:$AD$231,E$1,0)),"",VLOOKUP($A747,Services!$A$4:$AD$231,E$1,0))</f>
        <v>0</v>
      </c>
      <c r="F747" s="1303">
        <f>IF(ISERROR(VLOOKUP($A747,Services!$A$4:$AD$231,F$1,0)),"",VLOOKUP($A747,Services!$A$4:$AD$231,F$1,0))</f>
        <v>0</v>
      </c>
      <c r="G747" s="1303">
        <f>IF(ISERROR(VLOOKUP($A747,Services!$A$4:$AD$231,G$1,0)),"",VLOOKUP($A747,Services!$A$4:$AD$231,G$1,0))</f>
        <v>0</v>
      </c>
      <c r="H747" s="1303">
        <f>IF(ISERROR(VLOOKUP($A747,Services!$A$4:$AD$231,H$1,0)),"",VLOOKUP($A747,Services!$A$4:$AD$231,H$1,0))</f>
        <v>0</v>
      </c>
      <c r="I747" s="1303">
        <f>IF(ISERROR(VLOOKUP($A747,Services!$A$4:$AD$231,I$1,0)),"",VLOOKUP($A747,Services!$A$4:$AD$231,I$1,0))</f>
        <v>0</v>
      </c>
      <c r="J747" s="1303">
        <f>IF(ISERROR(VLOOKUP($A747,Services!$A$4:$AD$231,J$1,0)),"",VLOOKUP($A747,Services!$A$4:$AD$231,J$1,0))</f>
        <v>0</v>
      </c>
      <c r="K747" s="1303">
        <f>IF(ISERROR(VLOOKUP($A747,Services!$A$4:$AD$231,K$1,0)),"",VLOOKUP($A747,Services!$A$4:$AD$231,K$1,0))</f>
        <v>0</v>
      </c>
      <c r="L747" s="1303">
        <f>IF(ISERROR(VLOOKUP($A747,Services!$A$4:$AD$231,L$1,0)),"",VLOOKUP($A747,Services!$A$4:$AD$231,L$1,0))</f>
        <v>0</v>
      </c>
      <c r="M747" s="1303">
        <f>IF(ISERROR(VLOOKUP($A747,Services!$A$4:$AD$231,M$1,0)),"",VLOOKUP($A747,Services!$A$4:$AD$231,M$1,0))</f>
        <v>0</v>
      </c>
      <c r="N747" s="1303">
        <f>IF(ISERROR(VLOOKUP($A747,Services!$A$4:$AD$231,N$1,0)),"",VLOOKUP($A747,Services!$A$4:$AD$231,N$1,0))</f>
        <v>0</v>
      </c>
      <c r="O747" s="1303">
        <f>IF(ISERROR(VLOOKUP($A747,Services!$A$4:$AD$231,O$1,0)),"",VLOOKUP($A747,Services!$A$4:$AD$231,O$1,0))</f>
        <v>0</v>
      </c>
      <c r="P747" s="1303">
        <f>IF(ISERROR(VLOOKUP($A747,Services!$A$4:$AD$231,P$1,0)),"",VLOOKUP($A747,Services!$A$4:$AD$231,P$1,0))</f>
        <v>0</v>
      </c>
      <c r="Q747" s="1303">
        <f>IF(ISERROR(VLOOKUP($A747,Services!$A$4:$AD$231,Q$1,0)),"",VLOOKUP($A747,Services!$A$4:$AD$231,Q$1,0))</f>
        <v>0</v>
      </c>
    </row>
    <row r="748" spans="1:17">
      <c r="A748" s="852" t="s">
        <v>599</v>
      </c>
      <c r="B748" s="1290" t="s">
        <v>1080</v>
      </c>
      <c r="C748" s="1422" t="str">
        <f>IF(ISERROR(VLOOKUP($A748,Services!$A$4:$AD$231,C$1,0)),"",VLOOKUP($A748,Services!$A$4:$AD$231,C$1,0))</f>
        <v>ktoe</v>
      </c>
      <c r="D748" s="1303">
        <f>IF(ISERROR(VLOOKUP($A748,Services!$A$4:$AD$231,D$1,0)),"",VLOOKUP($A748,Services!$A$4:$AD$231,D$1,0))</f>
        <v>0</v>
      </c>
      <c r="E748" s="1303">
        <f>IF(ISERROR(VLOOKUP($A748,Services!$A$4:$AD$231,E$1,0)),"",VLOOKUP($A748,Services!$A$4:$AD$231,E$1,0))</f>
        <v>0</v>
      </c>
      <c r="F748" s="1303">
        <f>IF(ISERROR(VLOOKUP($A748,Services!$A$4:$AD$231,F$1,0)),"",VLOOKUP($A748,Services!$A$4:$AD$231,F$1,0))</f>
        <v>0</v>
      </c>
      <c r="G748" s="1303">
        <f>IF(ISERROR(VLOOKUP($A748,Services!$A$4:$AD$231,G$1,0)),"",VLOOKUP($A748,Services!$A$4:$AD$231,G$1,0))</f>
        <v>0</v>
      </c>
      <c r="H748" s="1303">
        <f>IF(ISERROR(VLOOKUP($A748,Services!$A$4:$AD$231,H$1,0)),"",VLOOKUP($A748,Services!$A$4:$AD$231,H$1,0))</f>
        <v>0</v>
      </c>
      <c r="I748" s="1303">
        <f>IF(ISERROR(VLOOKUP($A748,Services!$A$4:$AD$231,I$1,0)),"",VLOOKUP($A748,Services!$A$4:$AD$231,I$1,0))</f>
        <v>0</v>
      </c>
      <c r="J748" s="1303">
        <f>IF(ISERROR(VLOOKUP($A748,Services!$A$4:$AD$231,J$1,0)),"",VLOOKUP($A748,Services!$A$4:$AD$231,J$1,0))</f>
        <v>0</v>
      </c>
      <c r="K748" s="1303">
        <f>IF(ISERROR(VLOOKUP($A748,Services!$A$4:$AD$231,K$1,0)),"",VLOOKUP($A748,Services!$A$4:$AD$231,K$1,0))</f>
        <v>0</v>
      </c>
      <c r="L748" s="1303">
        <f>IF(ISERROR(VLOOKUP($A748,Services!$A$4:$AD$231,L$1,0)),"",VLOOKUP($A748,Services!$A$4:$AD$231,L$1,0))</f>
        <v>0</v>
      </c>
      <c r="M748" s="1303">
        <f>IF(ISERROR(VLOOKUP($A748,Services!$A$4:$AD$231,M$1,0)),"",VLOOKUP($A748,Services!$A$4:$AD$231,M$1,0))</f>
        <v>0</v>
      </c>
      <c r="N748" s="1303">
        <f>IF(ISERROR(VLOOKUP($A748,Services!$A$4:$AD$231,N$1,0)),"",VLOOKUP($A748,Services!$A$4:$AD$231,N$1,0))</f>
        <v>0</v>
      </c>
      <c r="O748" s="1303">
        <f>IF(ISERROR(VLOOKUP($A748,Services!$A$4:$AD$231,O$1,0)),"",VLOOKUP($A748,Services!$A$4:$AD$231,O$1,0))</f>
        <v>0</v>
      </c>
      <c r="P748" s="1303">
        <f>IF(ISERROR(VLOOKUP($A748,Services!$A$4:$AD$231,P$1,0)),"",VLOOKUP($A748,Services!$A$4:$AD$231,P$1,0))</f>
        <v>0</v>
      </c>
      <c r="Q748" s="1303">
        <f>IF(ISERROR(VLOOKUP($A748,Services!$A$4:$AD$231,Q$1,0)),"",VLOOKUP($A748,Services!$A$4:$AD$231,Q$1,0))</f>
        <v>0</v>
      </c>
    </row>
    <row r="749" spans="1:17">
      <c r="A749" s="852" t="s">
        <v>715</v>
      </c>
      <c r="B749" s="1290" t="s">
        <v>1080</v>
      </c>
      <c r="C749" s="1422" t="str">
        <f>IF(ISERROR(VLOOKUP($A749,Services!$A$4:$AD$231,C$1,0)),"",VLOOKUP($A749,Services!$A$4:$AD$231,C$1,0))</f>
        <v>ktoe</v>
      </c>
      <c r="D749" s="1303">
        <f>IF(ISERROR(VLOOKUP($A749,Services!$A$4:$AD$231,D$1,0)),"",VLOOKUP($A749,Services!$A$4:$AD$231,D$1,0))</f>
        <v>0</v>
      </c>
      <c r="E749" s="1303">
        <f>IF(ISERROR(VLOOKUP($A749,Services!$A$4:$AD$231,E$1,0)),"",VLOOKUP($A749,Services!$A$4:$AD$231,E$1,0))</f>
        <v>0</v>
      </c>
      <c r="F749" s="1303">
        <f>IF(ISERROR(VLOOKUP($A749,Services!$A$4:$AD$231,F$1,0)),"",VLOOKUP($A749,Services!$A$4:$AD$231,F$1,0))</f>
        <v>0</v>
      </c>
      <c r="G749" s="1303">
        <f>IF(ISERROR(VLOOKUP($A749,Services!$A$4:$AD$231,G$1,0)),"",VLOOKUP($A749,Services!$A$4:$AD$231,G$1,0))</f>
        <v>0</v>
      </c>
      <c r="H749" s="1303">
        <f>IF(ISERROR(VLOOKUP($A749,Services!$A$4:$AD$231,H$1,0)),"",VLOOKUP($A749,Services!$A$4:$AD$231,H$1,0))</f>
        <v>0</v>
      </c>
      <c r="I749" s="1303">
        <f>IF(ISERROR(VLOOKUP($A749,Services!$A$4:$AD$231,I$1,0)),"",VLOOKUP($A749,Services!$A$4:$AD$231,I$1,0))</f>
        <v>0</v>
      </c>
      <c r="J749" s="1303">
        <f>IF(ISERROR(VLOOKUP($A749,Services!$A$4:$AD$231,J$1,0)),"",VLOOKUP($A749,Services!$A$4:$AD$231,J$1,0))</f>
        <v>0</v>
      </c>
      <c r="K749" s="1303">
        <f>IF(ISERROR(VLOOKUP($A749,Services!$A$4:$AD$231,K$1,0)),"",VLOOKUP($A749,Services!$A$4:$AD$231,K$1,0))</f>
        <v>0</v>
      </c>
      <c r="L749" s="1303">
        <f>IF(ISERROR(VLOOKUP($A749,Services!$A$4:$AD$231,L$1,0)),"",VLOOKUP($A749,Services!$A$4:$AD$231,L$1,0))</f>
        <v>0</v>
      </c>
      <c r="M749" s="1303">
        <f>IF(ISERROR(VLOOKUP($A749,Services!$A$4:$AD$231,M$1,0)),"",VLOOKUP($A749,Services!$A$4:$AD$231,M$1,0))</f>
        <v>0</v>
      </c>
      <c r="N749" s="1303">
        <f>IF(ISERROR(VLOOKUP($A749,Services!$A$4:$AD$231,N$1,0)),"",VLOOKUP($A749,Services!$A$4:$AD$231,N$1,0))</f>
        <v>0</v>
      </c>
      <c r="O749" s="1303">
        <f>IF(ISERROR(VLOOKUP($A749,Services!$A$4:$AD$231,O$1,0)),"",VLOOKUP($A749,Services!$A$4:$AD$231,O$1,0))</f>
        <v>0</v>
      </c>
      <c r="P749" s="1303">
        <f>IF(ISERROR(VLOOKUP($A749,Services!$A$4:$AD$231,P$1,0)),"",VLOOKUP($A749,Services!$A$4:$AD$231,P$1,0))</f>
        <v>0</v>
      </c>
      <c r="Q749" s="1303">
        <f>IF(ISERROR(VLOOKUP($A749,Services!$A$4:$AD$231,Q$1,0)),"",VLOOKUP($A749,Services!$A$4:$AD$231,Q$1,0))</f>
        <v>0</v>
      </c>
    </row>
    <row r="750" spans="1:17">
      <c r="A750" s="862" t="s">
        <v>665</v>
      </c>
      <c r="B750" s="1290" t="s">
        <v>1080</v>
      </c>
      <c r="C750" s="1422" t="str">
        <f>IF(ISERROR(VLOOKUP($A750,Services!$A$4:$AD$231,C$1,0)),"",VLOOKUP($A750,Services!$A$4:$AD$231,C$1,0))</f>
        <v>ktoe</v>
      </c>
      <c r="D750" s="1303">
        <f>IF(ISERROR(VLOOKUP($A750,Services!$A$4:$AD$231,D$1,0)),"",VLOOKUP($A750,Services!$A$4:$AD$231,D$1,0))</f>
        <v>0</v>
      </c>
      <c r="E750" s="1303">
        <f>IF(ISERROR(VLOOKUP($A750,Services!$A$4:$AD$231,E$1,0)),"",VLOOKUP($A750,Services!$A$4:$AD$231,E$1,0))</f>
        <v>0</v>
      </c>
      <c r="F750" s="1303">
        <f>IF(ISERROR(VLOOKUP($A750,Services!$A$4:$AD$231,F$1,0)),"",VLOOKUP($A750,Services!$A$4:$AD$231,F$1,0))</f>
        <v>0</v>
      </c>
      <c r="G750" s="1303">
        <f>IF(ISERROR(VLOOKUP($A750,Services!$A$4:$AD$231,G$1,0)),"",VLOOKUP($A750,Services!$A$4:$AD$231,G$1,0))</f>
        <v>0</v>
      </c>
      <c r="H750" s="1303">
        <f>IF(ISERROR(VLOOKUP($A750,Services!$A$4:$AD$231,H$1,0)),"",VLOOKUP($A750,Services!$A$4:$AD$231,H$1,0))</f>
        <v>0</v>
      </c>
      <c r="I750" s="1303">
        <f>IF(ISERROR(VLOOKUP($A750,Services!$A$4:$AD$231,I$1,0)),"",VLOOKUP($A750,Services!$A$4:$AD$231,I$1,0))</f>
        <v>0</v>
      </c>
      <c r="J750" s="1303">
        <f>IF(ISERROR(VLOOKUP($A750,Services!$A$4:$AD$231,J$1,0)),"",VLOOKUP($A750,Services!$A$4:$AD$231,J$1,0))</f>
        <v>0</v>
      </c>
      <c r="K750" s="1303">
        <f>IF(ISERROR(VLOOKUP($A750,Services!$A$4:$AD$231,K$1,0)),"",VLOOKUP($A750,Services!$A$4:$AD$231,K$1,0))</f>
        <v>0</v>
      </c>
      <c r="L750" s="1303">
        <f>IF(ISERROR(VLOOKUP($A750,Services!$A$4:$AD$231,L$1,0)),"",VLOOKUP($A750,Services!$A$4:$AD$231,L$1,0))</f>
        <v>0</v>
      </c>
      <c r="M750" s="1303">
        <f>IF(ISERROR(VLOOKUP($A750,Services!$A$4:$AD$231,M$1,0)),"",VLOOKUP($A750,Services!$A$4:$AD$231,M$1,0))</f>
        <v>0</v>
      </c>
      <c r="N750" s="1303">
        <f>IF(ISERROR(VLOOKUP($A750,Services!$A$4:$AD$231,N$1,0)),"",VLOOKUP($A750,Services!$A$4:$AD$231,N$1,0))</f>
        <v>0</v>
      </c>
      <c r="O750" s="1303">
        <f>IF(ISERROR(VLOOKUP($A750,Services!$A$4:$AD$231,O$1,0)),"",VLOOKUP($A750,Services!$A$4:$AD$231,O$1,0))</f>
        <v>0</v>
      </c>
      <c r="P750" s="1303">
        <f>IF(ISERROR(VLOOKUP($A750,Services!$A$4:$AD$231,P$1,0)),"",VLOOKUP($A750,Services!$A$4:$AD$231,P$1,0))</f>
        <v>0</v>
      </c>
      <c r="Q750" s="1303">
        <f>IF(ISERROR(VLOOKUP($A750,Services!$A$4:$AD$231,Q$1,0)),"",VLOOKUP($A750,Services!$A$4:$AD$231,Q$1,0))</f>
        <v>0</v>
      </c>
    </row>
    <row r="751" spans="1:17">
      <c r="A751" s="862" t="s">
        <v>716</v>
      </c>
      <c r="B751" s="1290" t="s">
        <v>1080</v>
      </c>
      <c r="C751" s="1422" t="str">
        <f>IF(ISERROR(VLOOKUP($A751,Services!$A$4:$AD$231,C$1,0)),"",VLOOKUP($A751,Services!$A$4:$AD$231,C$1,0))</f>
        <v>ktoe</v>
      </c>
      <c r="D751" s="1303">
        <f>IF(ISERROR(VLOOKUP($A751,Services!$A$4:$AD$231,D$1,0)),"",VLOOKUP($A751,Services!$A$4:$AD$231,D$1,0))</f>
        <v>0</v>
      </c>
      <c r="E751" s="1303">
        <f>IF(ISERROR(VLOOKUP($A751,Services!$A$4:$AD$231,E$1,0)),"",VLOOKUP($A751,Services!$A$4:$AD$231,E$1,0))</f>
        <v>0</v>
      </c>
      <c r="F751" s="1303">
        <f>IF(ISERROR(VLOOKUP($A751,Services!$A$4:$AD$231,F$1,0)),"",VLOOKUP($A751,Services!$A$4:$AD$231,F$1,0))</f>
        <v>0</v>
      </c>
      <c r="G751" s="1303">
        <f>IF(ISERROR(VLOOKUP($A751,Services!$A$4:$AD$231,G$1,0)),"",VLOOKUP($A751,Services!$A$4:$AD$231,G$1,0))</f>
        <v>0</v>
      </c>
      <c r="H751" s="1303">
        <f>IF(ISERROR(VLOOKUP($A751,Services!$A$4:$AD$231,H$1,0)),"",VLOOKUP($A751,Services!$A$4:$AD$231,H$1,0))</f>
        <v>0</v>
      </c>
      <c r="I751" s="1303">
        <f>IF(ISERROR(VLOOKUP($A751,Services!$A$4:$AD$231,I$1,0)),"",VLOOKUP($A751,Services!$A$4:$AD$231,I$1,0))</f>
        <v>0</v>
      </c>
      <c r="J751" s="1303">
        <f>IF(ISERROR(VLOOKUP($A751,Services!$A$4:$AD$231,J$1,0)),"",VLOOKUP($A751,Services!$A$4:$AD$231,J$1,0))</f>
        <v>0</v>
      </c>
      <c r="K751" s="1303">
        <f>IF(ISERROR(VLOOKUP($A751,Services!$A$4:$AD$231,K$1,0)),"",VLOOKUP($A751,Services!$A$4:$AD$231,K$1,0))</f>
        <v>0</v>
      </c>
      <c r="L751" s="1303">
        <f>IF(ISERROR(VLOOKUP($A751,Services!$A$4:$AD$231,L$1,0)),"",VLOOKUP($A751,Services!$A$4:$AD$231,L$1,0))</f>
        <v>0</v>
      </c>
      <c r="M751" s="1303">
        <f>IF(ISERROR(VLOOKUP($A751,Services!$A$4:$AD$231,M$1,0)),"",VLOOKUP($A751,Services!$A$4:$AD$231,M$1,0))</f>
        <v>0</v>
      </c>
      <c r="N751" s="1303">
        <f>IF(ISERROR(VLOOKUP($A751,Services!$A$4:$AD$231,N$1,0)),"",VLOOKUP($A751,Services!$A$4:$AD$231,N$1,0))</f>
        <v>0</v>
      </c>
      <c r="O751" s="1303">
        <f>IF(ISERROR(VLOOKUP($A751,Services!$A$4:$AD$231,O$1,0)),"",VLOOKUP($A751,Services!$A$4:$AD$231,O$1,0))</f>
        <v>0</v>
      </c>
      <c r="P751" s="1303">
        <f>IF(ISERROR(VLOOKUP($A751,Services!$A$4:$AD$231,P$1,0)),"",VLOOKUP($A751,Services!$A$4:$AD$231,P$1,0))</f>
        <v>0</v>
      </c>
      <c r="Q751" s="1303">
        <f>IF(ISERROR(VLOOKUP($A751,Services!$A$4:$AD$231,Q$1,0)),"",VLOOKUP($A751,Services!$A$4:$AD$231,Q$1,0))</f>
        <v>0</v>
      </c>
    </row>
    <row r="752" spans="1:17">
      <c r="A752" s="862" t="s">
        <v>399</v>
      </c>
      <c r="B752" s="1290" t="s">
        <v>1080</v>
      </c>
      <c r="C752" s="1422" t="str">
        <f>IF(ISERROR(VLOOKUP($A752,Services!$A$4:$AD$231,C$1,0)),"",VLOOKUP($A752,Services!$A$4:$AD$231,C$1,0))</f>
        <v>ktoe</v>
      </c>
      <c r="D752" s="1303">
        <f>IF(ISERROR(VLOOKUP($A752,Services!$A$4:$AD$231,D$1,0)),"",VLOOKUP($A752,Services!$A$4:$AD$231,D$1,0))</f>
        <v>0</v>
      </c>
      <c r="E752" s="1303">
        <f>IF(ISERROR(VLOOKUP($A752,Services!$A$4:$AD$231,E$1,0)),"",VLOOKUP($A752,Services!$A$4:$AD$231,E$1,0))</f>
        <v>0</v>
      </c>
      <c r="F752" s="1303">
        <f>IF(ISERROR(VLOOKUP($A752,Services!$A$4:$AD$231,F$1,0)),"",VLOOKUP($A752,Services!$A$4:$AD$231,F$1,0))</f>
        <v>0</v>
      </c>
      <c r="G752" s="1303">
        <f>IF(ISERROR(VLOOKUP($A752,Services!$A$4:$AD$231,G$1,0)),"",VLOOKUP($A752,Services!$A$4:$AD$231,G$1,0))</f>
        <v>0</v>
      </c>
      <c r="H752" s="1303">
        <f>IF(ISERROR(VLOOKUP($A752,Services!$A$4:$AD$231,H$1,0)),"",VLOOKUP($A752,Services!$A$4:$AD$231,H$1,0))</f>
        <v>0</v>
      </c>
      <c r="I752" s="1303">
        <f>IF(ISERROR(VLOOKUP($A752,Services!$A$4:$AD$231,I$1,0)),"",VLOOKUP($A752,Services!$A$4:$AD$231,I$1,0))</f>
        <v>0</v>
      </c>
      <c r="J752" s="1303">
        <f>IF(ISERROR(VLOOKUP($A752,Services!$A$4:$AD$231,J$1,0)),"",VLOOKUP($A752,Services!$A$4:$AD$231,J$1,0))</f>
        <v>0</v>
      </c>
      <c r="K752" s="1303">
        <f>IF(ISERROR(VLOOKUP($A752,Services!$A$4:$AD$231,K$1,0)),"",VLOOKUP($A752,Services!$A$4:$AD$231,K$1,0))</f>
        <v>0</v>
      </c>
      <c r="L752" s="1303">
        <f>IF(ISERROR(VLOOKUP($A752,Services!$A$4:$AD$231,L$1,0)),"",VLOOKUP($A752,Services!$A$4:$AD$231,L$1,0))</f>
        <v>0</v>
      </c>
      <c r="M752" s="1303">
        <f>IF(ISERROR(VLOOKUP($A752,Services!$A$4:$AD$231,M$1,0)),"",VLOOKUP($A752,Services!$A$4:$AD$231,M$1,0))</f>
        <v>0</v>
      </c>
      <c r="N752" s="1303">
        <f>IF(ISERROR(VLOOKUP($A752,Services!$A$4:$AD$231,N$1,0)),"",VLOOKUP($A752,Services!$A$4:$AD$231,N$1,0))</f>
        <v>0</v>
      </c>
      <c r="O752" s="1303">
        <f>IF(ISERROR(VLOOKUP($A752,Services!$A$4:$AD$231,O$1,0)),"",VLOOKUP($A752,Services!$A$4:$AD$231,O$1,0))</f>
        <v>0</v>
      </c>
      <c r="P752" s="1303">
        <f>IF(ISERROR(VLOOKUP($A752,Services!$A$4:$AD$231,P$1,0)),"",VLOOKUP($A752,Services!$A$4:$AD$231,P$1,0))</f>
        <v>0</v>
      </c>
      <c r="Q752" s="1303">
        <f>IF(ISERROR(VLOOKUP($A752,Services!$A$4:$AD$231,Q$1,0)),"",VLOOKUP($A752,Services!$A$4:$AD$231,Q$1,0))</f>
        <v>0</v>
      </c>
    </row>
    <row r="753" spans="1:17">
      <c r="A753" s="863" t="s">
        <v>717</v>
      </c>
      <c r="B753" s="1290" t="s">
        <v>1080</v>
      </c>
      <c r="C753" s="1422" t="str">
        <f>IF(ISERROR(VLOOKUP($A753,Services!$A$4:$AD$231,C$1,0)),"",VLOOKUP($A753,Services!$A$4:$AD$231,C$1,0))</f>
        <v>ktoe</v>
      </c>
      <c r="D753" s="1303">
        <f>IF(ISERROR(VLOOKUP($A753,Services!$A$4:$AD$231,D$1,0)),"",VLOOKUP($A753,Services!$A$4:$AD$231,D$1,0))</f>
        <v>0</v>
      </c>
      <c r="E753" s="1303">
        <f>IF(ISERROR(VLOOKUP($A753,Services!$A$4:$AD$231,E$1,0)),"",VLOOKUP($A753,Services!$A$4:$AD$231,E$1,0))</f>
        <v>0</v>
      </c>
      <c r="F753" s="1303">
        <f>IF(ISERROR(VLOOKUP($A753,Services!$A$4:$AD$231,F$1,0)),"",VLOOKUP($A753,Services!$A$4:$AD$231,F$1,0))</f>
        <v>0</v>
      </c>
      <c r="G753" s="1303">
        <f>IF(ISERROR(VLOOKUP($A753,Services!$A$4:$AD$231,G$1,0)),"",VLOOKUP($A753,Services!$A$4:$AD$231,G$1,0))</f>
        <v>0</v>
      </c>
      <c r="H753" s="1303">
        <f>IF(ISERROR(VLOOKUP($A753,Services!$A$4:$AD$231,H$1,0)),"",VLOOKUP($A753,Services!$A$4:$AD$231,H$1,0))</f>
        <v>0</v>
      </c>
      <c r="I753" s="1303">
        <f>IF(ISERROR(VLOOKUP($A753,Services!$A$4:$AD$231,I$1,0)),"",VLOOKUP($A753,Services!$A$4:$AD$231,I$1,0))</f>
        <v>0</v>
      </c>
      <c r="J753" s="1303">
        <f>IF(ISERROR(VLOOKUP($A753,Services!$A$4:$AD$231,J$1,0)),"",VLOOKUP($A753,Services!$A$4:$AD$231,J$1,0))</f>
        <v>0</v>
      </c>
      <c r="K753" s="1303">
        <f>IF(ISERROR(VLOOKUP($A753,Services!$A$4:$AD$231,K$1,0)),"",VLOOKUP($A753,Services!$A$4:$AD$231,K$1,0))</f>
        <v>0</v>
      </c>
      <c r="L753" s="1303">
        <f>IF(ISERROR(VLOOKUP($A753,Services!$A$4:$AD$231,L$1,0)),"",VLOOKUP($A753,Services!$A$4:$AD$231,L$1,0))</f>
        <v>0</v>
      </c>
      <c r="M753" s="1303">
        <f>IF(ISERROR(VLOOKUP($A753,Services!$A$4:$AD$231,M$1,0)),"",VLOOKUP($A753,Services!$A$4:$AD$231,M$1,0))</f>
        <v>0</v>
      </c>
      <c r="N753" s="1303">
        <f>IF(ISERROR(VLOOKUP($A753,Services!$A$4:$AD$231,N$1,0)),"",VLOOKUP($A753,Services!$A$4:$AD$231,N$1,0))</f>
        <v>0</v>
      </c>
      <c r="O753" s="1303">
        <f>IF(ISERROR(VLOOKUP($A753,Services!$A$4:$AD$231,O$1,0)),"",VLOOKUP($A753,Services!$A$4:$AD$231,O$1,0))</f>
        <v>0</v>
      </c>
      <c r="P753" s="1303">
        <f>IF(ISERROR(VLOOKUP($A753,Services!$A$4:$AD$231,P$1,0)),"",VLOOKUP($A753,Services!$A$4:$AD$231,P$1,0))</f>
        <v>0</v>
      </c>
      <c r="Q753" s="1303">
        <f>IF(ISERROR(VLOOKUP($A753,Services!$A$4:$AD$231,Q$1,0)),"",VLOOKUP($A753,Services!$A$4:$AD$231,Q$1,0))</f>
        <v>0</v>
      </c>
    </row>
    <row r="754" spans="1:17">
      <c r="A754" s="862" t="s">
        <v>400</v>
      </c>
      <c r="B754" s="1290" t="s">
        <v>1080</v>
      </c>
      <c r="C754" s="1422" t="str">
        <f>IF(ISERROR(VLOOKUP($A754,Services!$A$4:$AD$231,C$1,0)),"",VLOOKUP($A754,Services!$A$4:$AD$231,C$1,0))</f>
        <v>ktoe</v>
      </c>
      <c r="D754" s="1303">
        <f>IF(ISERROR(VLOOKUP($A754,Services!$A$4:$AD$231,D$1,0)),"",VLOOKUP($A754,Services!$A$4:$AD$231,D$1,0))</f>
        <v>0</v>
      </c>
      <c r="E754" s="1303">
        <f>IF(ISERROR(VLOOKUP($A754,Services!$A$4:$AD$231,E$1,0)),"",VLOOKUP($A754,Services!$A$4:$AD$231,E$1,0))</f>
        <v>0</v>
      </c>
      <c r="F754" s="1303">
        <f>IF(ISERROR(VLOOKUP($A754,Services!$A$4:$AD$231,F$1,0)),"",VLOOKUP($A754,Services!$A$4:$AD$231,F$1,0))</f>
        <v>0</v>
      </c>
      <c r="G754" s="1303">
        <f>IF(ISERROR(VLOOKUP($A754,Services!$A$4:$AD$231,G$1,0)),"",VLOOKUP($A754,Services!$A$4:$AD$231,G$1,0))</f>
        <v>0</v>
      </c>
      <c r="H754" s="1303">
        <f>IF(ISERROR(VLOOKUP($A754,Services!$A$4:$AD$231,H$1,0)),"",VLOOKUP($A754,Services!$A$4:$AD$231,H$1,0))</f>
        <v>0</v>
      </c>
      <c r="I754" s="1303">
        <f>IF(ISERROR(VLOOKUP($A754,Services!$A$4:$AD$231,I$1,0)),"",VLOOKUP($A754,Services!$A$4:$AD$231,I$1,0))</f>
        <v>0</v>
      </c>
      <c r="J754" s="1303">
        <f>IF(ISERROR(VLOOKUP($A754,Services!$A$4:$AD$231,J$1,0)),"",VLOOKUP($A754,Services!$A$4:$AD$231,J$1,0))</f>
        <v>0</v>
      </c>
      <c r="K754" s="1303">
        <f>IF(ISERROR(VLOOKUP($A754,Services!$A$4:$AD$231,K$1,0)),"",VLOOKUP($A754,Services!$A$4:$AD$231,K$1,0))</f>
        <v>0</v>
      </c>
      <c r="L754" s="1303">
        <f>IF(ISERROR(VLOOKUP($A754,Services!$A$4:$AD$231,L$1,0)),"",VLOOKUP($A754,Services!$A$4:$AD$231,L$1,0))</f>
        <v>0</v>
      </c>
      <c r="M754" s="1303">
        <f>IF(ISERROR(VLOOKUP($A754,Services!$A$4:$AD$231,M$1,0)),"",VLOOKUP($A754,Services!$A$4:$AD$231,M$1,0))</f>
        <v>0</v>
      </c>
      <c r="N754" s="1303">
        <f>IF(ISERROR(VLOOKUP($A754,Services!$A$4:$AD$231,N$1,0)),"",VLOOKUP($A754,Services!$A$4:$AD$231,N$1,0))</f>
        <v>0</v>
      </c>
      <c r="O754" s="1303">
        <f>IF(ISERROR(VLOOKUP($A754,Services!$A$4:$AD$231,O$1,0)),"",VLOOKUP($A754,Services!$A$4:$AD$231,O$1,0))</f>
        <v>0</v>
      </c>
      <c r="P754" s="1303">
        <f>IF(ISERROR(VLOOKUP($A754,Services!$A$4:$AD$231,P$1,0)),"",VLOOKUP($A754,Services!$A$4:$AD$231,P$1,0))</f>
        <v>0</v>
      </c>
      <c r="Q754" s="1303">
        <f>IF(ISERROR(VLOOKUP($A754,Services!$A$4:$AD$231,Q$1,0)),"",VLOOKUP($A754,Services!$A$4:$AD$231,Q$1,0))</f>
        <v>0</v>
      </c>
    </row>
    <row r="755" spans="1:17">
      <c r="A755" s="862" t="s">
        <v>718</v>
      </c>
      <c r="B755" s="1290" t="s">
        <v>1080</v>
      </c>
      <c r="C755" s="1422" t="str">
        <f>IF(ISERROR(VLOOKUP($A755,Services!$A$4:$AD$231,C$1,0)),"",VLOOKUP($A755,Services!$A$4:$AD$231,C$1,0))</f>
        <v>ktoe</v>
      </c>
      <c r="D755" s="1303">
        <f>IF(ISERROR(VLOOKUP($A755,Services!$A$4:$AD$231,D$1,0)),"",VLOOKUP($A755,Services!$A$4:$AD$231,D$1,0))</f>
        <v>0</v>
      </c>
      <c r="E755" s="1303">
        <f>IF(ISERROR(VLOOKUP($A755,Services!$A$4:$AD$231,E$1,0)),"",VLOOKUP($A755,Services!$A$4:$AD$231,E$1,0))</f>
        <v>0</v>
      </c>
      <c r="F755" s="1303">
        <f>IF(ISERROR(VLOOKUP($A755,Services!$A$4:$AD$231,F$1,0)),"",VLOOKUP($A755,Services!$A$4:$AD$231,F$1,0))</f>
        <v>0</v>
      </c>
      <c r="G755" s="1303">
        <f>IF(ISERROR(VLOOKUP($A755,Services!$A$4:$AD$231,G$1,0)),"",VLOOKUP($A755,Services!$A$4:$AD$231,G$1,0))</f>
        <v>0</v>
      </c>
      <c r="H755" s="1303">
        <f>IF(ISERROR(VLOOKUP($A755,Services!$A$4:$AD$231,H$1,0)),"",VLOOKUP($A755,Services!$A$4:$AD$231,H$1,0))</f>
        <v>0</v>
      </c>
      <c r="I755" s="1303">
        <f>IF(ISERROR(VLOOKUP($A755,Services!$A$4:$AD$231,I$1,0)),"",VLOOKUP($A755,Services!$A$4:$AD$231,I$1,0))</f>
        <v>0</v>
      </c>
      <c r="J755" s="1303">
        <f>IF(ISERROR(VLOOKUP($A755,Services!$A$4:$AD$231,J$1,0)),"",VLOOKUP($A755,Services!$A$4:$AD$231,J$1,0))</f>
        <v>0</v>
      </c>
      <c r="K755" s="1303">
        <f>IF(ISERROR(VLOOKUP($A755,Services!$A$4:$AD$231,K$1,0)),"",VLOOKUP($A755,Services!$A$4:$AD$231,K$1,0))</f>
        <v>0</v>
      </c>
      <c r="L755" s="1303">
        <f>IF(ISERROR(VLOOKUP($A755,Services!$A$4:$AD$231,L$1,0)),"",VLOOKUP($A755,Services!$A$4:$AD$231,L$1,0))</f>
        <v>0</v>
      </c>
      <c r="M755" s="1303">
        <f>IF(ISERROR(VLOOKUP($A755,Services!$A$4:$AD$231,M$1,0)),"",VLOOKUP($A755,Services!$A$4:$AD$231,M$1,0))</f>
        <v>0</v>
      </c>
      <c r="N755" s="1303">
        <f>IF(ISERROR(VLOOKUP($A755,Services!$A$4:$AD$231,N$1,0)),"",VLOOKUP($A755,Services!$A$4:$AD$231,N$1,0))</f>
        <v>0</v>
      </c>
      <c r="O755" s="1303">
        <f>IF(ISERROR(VLOOKUP($A755,Services!$A$4:$AD$231,O$1,0)),"",VLOOKUP($A755,Services!$A$4:$AD$231,O$1,0))</f>
        <v>0</v>
      </c>
      <c r="P755" s="1303">
        <f>IF(ISERROR(VLOOKUP($A755,Services!$A$4:$AD$231,P$1,0)),"",VLOOKUP($A755,Services!$A$4:$AD$231,P$1,0))</f>
        <v>0</v>
      </c>
      <c r="Q755" s="1303">
        <f>IF(ISERROR(VLOOKUP($A755,Services!$A$4:$AD$231,Q$1,0)),"",VLOOKUP($A755,Services!$A$4:$AD$231,Q$1,0))</f>
        <v>0</v>
      </c>
    </row>
    <row r="756" spans="1:17">
      <c r="A756" s="862" t="s">
        <v>435</v>
      </c>
      <c r="B756" s="1290" t="s">
        <v>1080</v>
      </c>
      <c r="C756" s="1422" t="str">
        <f>IF(ISERROR(VLOOKUP($A756,Services!$A$4:$AD$231,C$1,0)),"",VLOOKUP($A756,Services!$A$4:$AD$231,C$1,0))</f>
        <v>ktoe</v>
      </c>
      <c r="D756" s="1303">
        <f>IF(ISERROR(VLOOKUP($A756,Services!$A$4:$AD$231,D$1,0)),"",VLOOKUP($A756,Services!$A$4:$AD$231,D$1,0))</f>
        <v>0</v>
      </c>
      <c r="E756" s="1303">
        <f>IF(ISERROR(VLOOKUP($A756,Services!$A$4:$AD$231,E$1,0)),"",VLOOKUP($A756,Services!$A$4:$AD$231,E$1,0))</f>
        <v>0</v>
      </c>
      <c r="F756" s="1303">
        <f>IF(ISERROR(VLOOKUP($A756,Services!$A$4:$AD$231,F$1,0)),"",VLOOKUP($A756,Services!$A$4:$AD$231,F$1,0))</f>
        <v>0</v>
      </c>
      <c r="G756" s="1303">
        <f>IF(ISERROR(VLOOKUP($A756,Services!$A$4:$AD$231,G$1,0)),"",VLOOKUP($A756,Services!$A$4:$AD$231,G$1,0))</f>
        <v>0</v>
      </c>
      <c r="H756" s="1303">
        <f>IF(ISERROR(VLOOKUP($A756,Services!$A$4:$AD$231,H$1,0)),"",VLOOKUP($A756,Services!$A$4:$AD$231,H$1,0))</f>
        <v>0</v>
      </c>
      <c r="I756" s="1303">
        <f>IF(ISERROR(VLOOKUP($A756,Services!$A$4:$AD$231,I$1,0)),"",VLOOKUP($A756,Services!$A$4:$AD$231,I$1,0))</f>
        <v>0</v>
      </c>
      <c r="J756" s="1303">
        <f>IF(ISERROR(VLOOKUP($A756,Services!$A$4:$AD$231,J$1,0)),"",VLOOKUP($A756,Services!$A$4:$AD$231,J$1,0))</f>
        <v>0</v>
      </c>
      <c r="K756" s="1303">
        <f>IF(ISERROR(VLOOKUP($A756,Services!$A$4:$AD$231,K$1,0)),"",VLOOKUP($A756,Services!$A$4:$AD$231,K$1,0))</f>
        <v>0</v>
      </c>
      <c r="L756" s="1303">
        <f>IF(ISERROR(VLOOKUP($A756,Services!$A$4:$AD$231,L$1,0)),"",VLOOKUP($A756,Services!$A$4:$AD$231,L$1,0))</f>
        <v>0</v>
      </c>
      <c r="M756" s="1303">
        <f>IF(ISERROR(VLOOKUP($A756,Services!$A$4:$AD$231,M$1,0)),"",VLOOKUP($A756,Services!$A$4:$AD$231,M$1,0))</f>
        <v>0</v>
      </c>
      <c r="N756" s="1303">
        <f>IF(ISERROR(VLOOKUP($A756,Services!$A$4:$AD$231,N$1,0)),"",VLOOKUP($A756,Services!$A$4:$AD$231,N$1,0))</f>
        <v>0</v>
      </c>
      <c r="O756" s="1303">
        <f>IF(ISERROR(VLOOKUP($A756,Services!$A$4:$AD$231,O$1,0)),"",VLOOKUP($A756,Services!$A$4:$AD$231,O$1,0))</f>
        <v>0</v>
      </c>
      <c r="P756" s="1303">
        <f>IF(ISERROR(VLOOKUP($A756,Services!$A$4:$AD$231,P$1,0)),"",VLOOKUP($A756,Services!$A$4:$AD$231,P$1,0))</f>
        <v>0</v>
      </c>
      <c r="Q756" s="1303">
        <f>IF(ISERROR(VLOOKUP($A756,Services!$A$4:$AD$231,Q$1,0)),"",VLOOKUP($A756,Services!$A$4:$AD$231,Q$1,0))</f>
        <v>0</v>
      </c>
    </row>
    <row r="757" spans="1:17">
      <c r="A757" s="863" t="s">
        <v>719</v>
      </c>
      <c r="B757" s="1290" t="s">
        <v>1080</v>
      </c>
      <c r="C757" s="1422" t="str">
        <f>IF(ISERROR(VLOOKUP($A757,Services!$A$4:$AD$231,C$1,0)),"",VLOOKUP($A757,Services!$A$4:$AD$231,C$1,0))</f>
        <v>ktoe</v>
      </c>
      <c r="D757" s="1303">
        <f>IF(ISERROR(VLOOKUP($A757,Services!$A$4:$AD$231,D$1,0)),"",VLOOKUP($A757,Services!$A$4:$AD$231,D$1,0))</f>
        <v>0</v>
      </c>
      <c r="E757" s="1303">
        <f>IF(ISERROR(VLOOKUP($A757,Services!$A$4:$AD$231,E$1,0)),"",VLOOKUP($A757,Services!$A$4:$AD$231,E$1,0))</f>
        <v>0</v>
      </c>
      <c r="F757" s="1303">
        <f>IF(ISERROR(VLOOKUP($A757,Services!$A$4:$AD$231,F$1,0)),"",VLOOKUP($A757,Services!$A$4:$AD$231,F$1,0))</f>
        <v>0</v>
      </c>
      <c r="G757" s="1303">
        <f>IF(ISERROR(VLOOKUP($A757,Services!$A$4:$AD$231,G$1,0)),"",VLOOKUP($A757,Services!$A$4:$AD$231,G$1,0))</f>
        <v>0</v>
      </c>
      <c r="H757" s="1303">
        <f>IF(ISERROR(VLOOKUP($A757,Services!$A$4:$AD$231,H$1,0)),"",VLOOKUP($A757,Services!$A$4:$AD$231,H$1,0))</f>
        <v>0</v>
      </c>
      <c r="I757" s="1303">
        <f>IF(ISERROR(VLOOKUP($A757,Services!$A$4:$AD$231,I$1,0)),"",VLOOKUP($A757,Services!$A$4:$AD$231,I$1,0))</f>
        <v>0</v>
      </c>
      <c r="J757" s="1303">
        <f>IF(ISERROR(VLOOKUP($A757,Services!$A$4:$AD$231,J$1,0)),"",VLOOKUP($A757,Services!$A$4:$AD$231,J$1,0))</f>
        <v>0</v>
      </c>
      <c r="K757" s="1303">
        <f>IF(ISERROR(VLOOKUP($A757,Services!$A$4:$AD$231,K$1,0)),"",VLOOKUP($A757,Services!$A$4:$AD$231,K$1,0))</f>
        <v>0</v>
      </c>
      <c r="L757" s="1303">
        <f>IF(ISERROR(VLOOKUP($A757,Services!$A$4:$AD$231,L$1,0)),"",VLOOKUP($A757,Services!$A$4:$AD$231,L$1,0))</f>
        <v>0</v>
      </c>
      <c r="M757" s="1303">
        <f>IF(ISERROR(VLOOKUP($A757,Services!$A$4:$AD$231,M$1,0)),"",VLOOKUP($A757,Services!$A$4:$AD$231,M$1,0))</f>
        <v>0</v>
      </c>
      <c r="N757" s="1303">
        <f>IF(ISERROR(VLOOKUP($A757,Services!$A$4:$AD$231,N$1,0)),"",VLOOKUP($A757,Services!$A$4:$AD$231,N$1,0))</f>
        <v>0</v>
      </c>
      <c r="O757" s="1303">
        <f>IF(ISERROR(VLOOKUP($A757,Services!$A$4:$AD$231,O$1,0)),"",VLOOKUP($A757,Services!$A$4:$AD$231,O$1,0))</f>
        <v>0</v>
      </c>
      <c r="P757" s="1303">
        <f>IF(ISERROR(VLOOKUP($A757,Services!$A$4:$AD$231,P$1,0)),"",VLOOKUP($A757,Services!$A$4:$AD$231,P$1,0))</f>
        <v>0</v>
      </c>
      <c r="Q757" s="1303">
        <f>IF(ISERROR(VLOOKUP($A757,Services!$A$4:$AD$231,Q$1,0)),"",VLOOKUP($A757,Services!$A$4:$AD$231,Q$1,0))</f>
        <v>0</v>
      </c>
    </row>
    <row r="758" spans="1:17">
      <c r="A758" s="862" t="s">
        <v>436</v>
      </c>
      <c r="B758" s="1290" t="s">
        <v>1080</v>
      </c>
      <c r="C758" s="1422" t="str">
        <f>IF(ISERROR(VLOOKUP($A758,Services!$A$4:$AD$231,C$1,0)),"",VLOOKUP($A758,Services!$A$4:$AD$231,C$1,0))</f>
        <v>ktoe</v>
      </c>
      <c r="D758" s="1303">
        <f>IF(ISERROR(VLOOKUP($A758,Services!$A$4:$AD$231,D$1,0)),"",VLOOKUP($A758,Services!$A$4:$AD$231,D$1,0))</f>
        <v>0</v>
      </c>
      <c r="E758" s="1303">
        <f>IF(ISERROR(VLOOKUP($A758,Services!$A$4:$AD$231,E$1,0)),"",VLOOKUP($A758,Services!$A$4:$AD$231,E$1,0))</f>
        <v>0</v>
      </c>
      <c r="F758" s="1303">
        <f>IF(ISERROR(VLOOKUP($A758,Services!$A$4:$AD$231,F$1,0)),"",VLOOKUP($A758,Services!$A$4:$AD$231,F$1,0))</f>
        <v>0</v>
      </c>
      <c r="G758" s="1303">
        <f>IF(ISERROR(VLOOKUP($A758,Services!$A$4:$AD$231,G$1,0)),"",VLOOKUP($A758,Services!$A$4:$AD$231,G$1,0))</f>
        <v>0</v>
      </c>
      <c r="H758" s="1303">
        <f>IF(ISERROR(VLOOKUP($A758,Services!$A$4:$AD$231,H$1,0)),"",VLOOKUP($A758,Services!$A$4:$AD$231,H$1,0))</f>
        <v>0</v>
      </c>
      <c r="I758" s="1303">
        <f>IF(ISERROR(VLOOKUP($A758,Services!$A$4:$AD$231,I$1,0)),"",VLOOKUP($A758,Services!$A$4:$AD$231,I$1,0))</f>
        <v>0</v>
      </c>
      <c r="J758" s="1303">
        <f>IF(ISERROR(VLOOKUP($A758,Services!$A$4:$AD$231,J$1,0)),"",VLOOKUP($A758,Services!$A$4:$AD$231,J$1,0))</f>
        <v>0</v>
      </c>
      <c r="K758" s="1303">
        <f>IF(ISERROR(VLOOKUP($A758,Services!$A$4:$AD$231,K$1,0)),"",VLOOKUP($A758,Services!$A$4:$AD$231,K$1,0))</f>
        <v>0</v>
      </c>
      <c r="L758" s="1303">
        <f>IF(ISERROR(VLOOKUP($A758,Services!$A$4:$AD$231,L$1,0)),"",VLOOKUP($A758,Services!$A$4:$AD$231,L$1,0))</f>
        <v>0</v>
      </c>
      <c r="M758" s="1303">
        <f>IF(ISERROR(VLOOKUP($A758,Services!$A$4:$AD$231,M$1,0)),"",VLOOKUP($A758,Services!$A$4:$AD$231,M$1,0))</f>
        <v>0</v>
      </c>
      <c r="N758" s="1303">
        <f>IF(ISERROR(VLOOKUP($A758,Services!$A$4:$AD$231,N$1,0)),"",VLOOKUP($A758,Services!$A$4:$AD$231,N$1,0))</f>
        <v>0</v>
      </c>
      <c r="O758" s="1303">
        <f>IF(ISERROR(VLOOKUP($A758,Services!$A$4:$AD$231,O$1,0)),"",VLOOKUP($A758,Services!$A$4:$AD$231,O$1,0))</f>
        <v>0</v>
      </c>
      <c r="P758" s="1303">
        <f>IF(ISERROR(VLOOKUP($A758,Services!$A$4:$AD$231,P$1,0)),"",VLOOKUP($A758,Services!$A$4:$AD$231,P$1,0))</f>
        <v>0</v>
      </c>
      <c r="Q758" s="1303">
        <f>IF(ISERROR(VLOOKUP($A758,Services!$A$4:$AD$231,Q$1,0)),"",VLOOKUP($A758,Services!$A$4:$AD$231,Q$1,0))</f>
        <v>0</v>
      </c>
    </row>
    <row r="759" spans="1:17">
      <c r="A759" s="862" t="s">
        <v>720</v>
      </c>
      <c r="B759" s="1290" t="s">
        <v>1080</v>
      </c>
      <c r="C759" s="1422" t="str">
        <f>IF(ISERROR(VLOOKUP($A759,Services!$A$4:$AD$231,C$1,0)),"",VLOOKUP($A759,Services!$A$4:$AD$231,C$1,0))</f>
        <v>ktoe</v>
      </c>
      <c r="D759" s="1303">
        <f>IF(ISERROR(VLOOKUP($A759,Services!$A$4:$AD$231,D$1,0)),"",VLOOKUP($A759,Services!$A$4:$AD$231,D$1,0))</f>
        <v>0</v>
      </c>
      <c r="E759" s="1303">
        <f>IF(ISERROR(VLOOKUP($A759,Services!$A$4:$AD$231,E$1,0)),"",VLOOKUP($A759,Services!$A$4:$AD$231,E$1,0))</f>
        <v>0</v>
      </c>
      <c r="F759" s="1303">
        <f>IF(ISERROR(VLOOKUP($A759,Services!$A$4:$AD$231,F$1,0)),"",VLOOKUP($A759,Services!$A$4:$AD$231,F$1,0))</f>
        <v>0</v>
      </c>
      <c r="G759" s="1303">
        <f>IF(ISERROR(VLOOKUP($A759,Services!$A$4:$AD$231,G$1,0)),"",VLOOKUP($A759,Services!$A$4:$AD$231,G$1,0))</f>
        <v>0</v>
      </c>
      <c r="H759" s="1303">
        <f>IF(ISERROR(VLOOKUP($A759,Services!$A$4:$AD$231,H$1,0)),"",VLOOKUP($A759,Services!$A$4:$AD$231,H$1,0))</f>
        <v>0</v>
      </c>
      <c r="I759" s="1303">
        <f>IF(ISERROR(VLOOKUP($A759,Services!$A$4:$AD$231,I$1,0)),"",VLOOKUP($A759,Services!$A$4:$AD$231,I$1,0))</f>
        <v>0</v>
      </c>
      <c r="J759" s="1303">
        <f>IF(ISERROR(VLOOKUP($A759,Services!$A$4:$AD$231,J$1,0)),"",VLOOKUP($A759,Services!$A$4:$AD$231,J$1,0))</f>
        <v>0</v>
      </c>
      <c r="K759" s="1303">
        <f>IF(ISERROR(VLOOKUP($A759,Services!$A$4:$AD$231,K$1,0)),"",VLOOKUP($A759,Services!$A$4:$AD$231,K$1,0))</f>
        <v>0</v>
      </c>
      <c r="L759" s="1303">
        <f>IF(ISERROR(VLOOKUP($A759,Services!$A$4:$AD$231,L$1,0)),"",VLOOKUP($A759,Services!$A$4:$AD$231,L$1,0))</f>
        <v>0</v>
      </c>
      <c r="M759" s="1303">
        <f>IF(ISERROR(VLOOKUP($A759,Services!$A$4:$AD$231,M$1,0)),"",VLOOKUP($A759,Services!$A$4:$AD$231,M$1,0))</f>
        <v>0</v>
      </c>
      <c r="N759" s="1303">
        <f>IF(ISERROR(VLOOKUP($A759,Services!$A$4:$AD$231,N$1,0)),"",VLOOKUP($A759,Services!$A$4:$AD$231,N$1,0))</f>
        <v>0</v>
      </c>
      <c r="O759" s="1303">
        <f>IF(ISERROR(VLOOKUP($A759,Services!$A$4:$AD$231,O$1,0)),"",VLOOKUP($A759,Services!$A$4:$AD$231,O$1,0))</f>
        <v>0</v>
      </c>
      <c r="P759" s="1303">
        <f>IF(ISERROR(VLOOKUP($A759,Services!$A$4:$AD$231,P$1,0)),"",VLOOKUP($A759,Services!$A$4:$AD$231,P$1,0))</f>
        <v>0</v>
      </c>
      <c r="Q759" s="1303">
        <f>IF(ISERROR(VLOOKUP($A759,Services!$A$4:$AD$231,Q$1,0)),"",VLOOKUP($A759,Services!$A$4:$AD$231,Q$1,0))</f>
        <v>0</v>
      </c>
    </row>
    <row r="760" spans="1:17">
      <c r="A760" s="862" t="s">
        <v>2507</v>
      </c>
      <c r="B760" s="1290" t="s">
        <v>1080</v>
      </c>
      <c r="C760" s="1422" t="str">
        <f>IF(ISERROR(VLOOKUP($A760,Services!$A$4:$AD$231,C$1,0)),"",VLOOKUP($A760,Services!$A$4:$AD$231,C$1,0))</f>
        <v>ktoe</v>
      </c>
      <c r="D760" s="1303">
        <f>IF(ISERROR(VLOOKUP($A760,Services!$A$4:$AD$231,D$1,0)),"",VLOOKUP($A760,Services!$A$4:$AD$231,D$1,0))</f>
        <v>0</v>
      </c>
      <c r="E760" s="1303">
        <f>IF(ISERROR(VLOOKUP($A760,Services!$A$4:$AD$231,E$1,0)),"",VLOOKUP($A760,Services!$A$4:$AD$231,E$1,0))</f>
        <v>0</v>
      </c>
      <c r="F760" s="1303">
        <f>IF(ISERROR(VLOOKUP($A760,Services!$A$4:$AD$231,F$1,0)),"",VLOOKUP($A760,Services!$A$4:$AD$231,F$1,0))</f>
        <v>0</v>
      </c>
      <c r="G760" s="1303">
        <f>IF(ISERROR(VLOOKUP($A760,Services!$A$4:$AD$231,G$1,0)),"",VLOOKUP($A760,Services!$A$4:$AD$231,G$1,0))</f>
        <v>0</v>
      </c>
      <c r="H760" s="1303">
        <f>IF(ISERROR(VLOOKUP($A760,Services!$A$4:$AD$231,H$1,0)),"",VLOOKUP($A760,Services!$A$4:$AD$231,H$1,0))</f>
        <v>0</v>
      </c>
      <c r="I760" s="1303">
        <f>IF(ISERROR(VLOOKUP($A760,Services!$A$4:$AD$231,I$1,0)),"",VLOOKUP($A760,Services!$A$4:$AD$231,I$1,0))</f>
        <v>0</v>
      </c>
      <c r="J760" s="1303">
        <f>IF(ISERROR(VLOOKUP($A760,Services!$A$4:$AD$231,J$1,0)),"",VLOOKUP($A760,Services!$A$4:$AD$231,J$1,0))</f>
        <v>0</v>
      </c>
      <c r="K760" s="1303">
        <f>IF(ISERROR(VLOOKUP($A760,Services!$A$4:$AD$231,K$1,0)),"",VLOOKUP($A760,Services!$A$4:$AD$231,K$1,0))</f>
        <v>0</v>
      </c>
      <c r="L760" s="1303">
        <f>IF(ISERROR(VLOOKUP($A760,Services!$A$4:$AD$231,L$1,0)),"",VLOOKUP($A760,Services!$A$4:$AD$231,L$1,0))</f>
        <v>0</v>
      </c>
      <c r="M760" s="1303">
        <f>IF(ISERROR(VLOOKUP($A760,Services!$A$4:$AD$231,M$1,0)),"",VLOOKUP($A760,Services!$A$4:$AD$231,M$1,0))</f>
        <v>0</v>
      </c>
      <c r="N760" s="1303">
        <f>IF(ISERROR(VLOOKUP($A760,Services!$A$4:$AD$231,N$1,0)),"",VLOOKUP($A760,Services!$A$4:$AD$231,N$1,0))</f>
        <v>0</v>
      </c>
      <c r="O760" s="1303">
        <f>IF(ISERROR(VLOOKUP($A760,Services!$A$4:$AD$231,O$1,0)),"",VLOOKUP($A760,Services!$A$4:$AD$231,O$1,0))</f>
        <v>0</v>
      </c>
      <c r="P760" s="1303">
        <f>IF(ISERROR(VLOOKUP($A760,Services!$A$4:$AD$231,P$1,0)),"",VLOOKUP($A760,Services!$A$4:$AD$231,P$1,0))</f>
        <v>0</v>
      </c>
      <c r="Q760" s="1303">
        <f>IF(ISERROR(VLOOKUP($A760,Services!$A$4:$AD$231,Q$1,0)),"",VLOOKUP($A760,Services!$A$4:$AD$231,Q$1,0))</f>
        <v>0</v>
      </c>
    </row>
    <row r="761" spans="1:17">
      <c r="A761" s="862" t="s">
        <v>721</v>
      </c>
      <c r="B761" s="1290" t="s">
        <v>1080</v>
      </c>
      <c r="C761" s="1422" t="str">
        <f>IF(ISERROR(VLOOKUP($A761,Services!$A$4:$AD$231,C$1,0)),"",VLOOKUP($A761,Services!$A$4:$AD$231,C$1,0))</f>
        <v>ktoe</v>
      </c>
      <c r="D761" s="1303">
        <f>IF(ISERROR(VLOOKUP($A761,Services!$A$4:$AD$231,D$1,0)),"",VLOOKUP($A761,Services!$A$4:$AD$231,D$1,0))</f>
        <v>0</v>
      </c>
      <c r="E761" s="1303">
        <f>IF(ISERROR(VLOOKUP($A761,Services!$A$4:$AD$231,E$1,0)),"",VLOOKUP($A761,Services!$A$4:$AD$231,E$1,0))</f>
        <v>0</v>
      </c>
      <c r="F761" s="1303">
        <f>IF(ISERROR(VLOOKUP($A761,Services!$A$4:$AD$231,F$1,0)),"",VLOOKUP($A761,Services!$A$4:$AD$231,F$1,0))</f>
        <v>0</v>
      </c>
      <c r="G761" s="1303">
        <f>IF(ISERROR(VLOOKUP($A761,Services!$A$4:$AD$231,G$1,0)),"",VLOOKUP($A761,Services!$A$4:$AD$231,G$1,0))</f>
        <v>0</v>
      </c>
      <c r="H761" s="1303">
        <f>IF(ISERROR(VLOOKUP($A761,Services!$A$4:$AD$231,H$1,0)),"",VLOOKUP($A761,Services!$A$4:$AD$231,H$1,0))</f>
        <v>0</v>
      </c>
      <c r="I761" s="1303">
        <f>IF(ISERROR(VLOOKUP($A761,Services!$A$4:$AD$231,I$1,0)),"",VLOOKUP($A761,Services!$A$4:$AD$231,I$1,0))</f>
        <v>0</v>
      </c>
      <c r="J761" s="1303">
        <f>IF(ISERROR(VLOOKUP($A761,Services!$A$4:$AD$231,J$1,0)),"",VLOOKUP($A761,Services!$A$4:$AD$231,J$1,0))</f>
        <v>0</v>
      </c>
      <c r="K761" s="1303">
        <f>IF(ISERROR(VLOOKUP($A761,Services!$A$4:$AD$231,K$1,0)),"",VLOOKUP($A761,Services!$A$4:$AD$231,K$1,0))</f>
        <v>0</v>
      </c>
      <c r="L761" s="1303">
        <f>IF(ISERROR(VLOOKUP($A761,Services!$A$4:$AD$231,L$1,0)),"",VLOOKUP($A761,Services!$A$4:$AD$231,L$1,0))</f>
        <v>0</v>
      </c>
      <c r="M761" s="1303">
        <f>IF(ISERROR(VLOOKUP($A761,Services!$A$4:$AD$231,M$1,0)),"",VLOOKUP($A761,Services!$A$4:$AD$231,M$1,0))</f>
        <v>0</v>
      </c>
      <c r="N761" s="1303">
        <f>IF(ISERROR(VLOOKUP($A761,Services!$A$4:$AD$231,N$1,0)),"",VLOOKUP($A761,Services!$A$4:$AD$231,N$1,0))</f>
        <v>0</v>
      </c>
      <c r="O761" s="1303">
        <f>IF(ISERROR(VLOOKUP($A761,Services!$A$4:$AD$231,O$1,0)),"",VLOOKUP($A761,Services!$A$4:$AD$231,O$1,0))</f>
        <v>0</v>
      </c>
      <c r="P761" s="1303">
        <f>IF(ISERROR(VLOOKUP($A761,Services!$A$4:$AD$231,P$1,0)),"",VLOOKUP($A761,Services!$A$4:$AD$231,P$1,0))</f>
        <v>0</v>
      </c>
      <c r="Q761" s="1303">
        <f>IF(ISERROR(VLOOKUP($A761,Services!$A$4:$AD$231,Q$1,0)),"",VLOOKUP($A761,Services!$A$4:$AD$231,Q$1,0))</f>
        <v>0</v>
      </c>
    </row>
    <row r="762" spans="1:17">
      <c r="A762" s="862" t="s">
        <v>2514</v>
      </c>
      <c r="B762" s="1290" t="s">
        <v>1080</v>
      </c>
      <c r="C762" s="1422" t="str">
        <f>IF(ISERROR(VLOOKUP($A762,Services!$A$4:$AD$231,C$1,0)),"",VLOOKUP($A762,Services!$A$4:$AD$231,C$1,0))</f>
        <v>ktoe</v>
      </c>
      <c r="D762" s="1303">
        <f>IF(ISERROR(VLOOKUP($A762,Services!$A$4:$AD$231,D$1,0)),"",VLOOKUP($A762,Services!$A$4:$AD$231,D$1,0))</f>
        <v>0</v>
      </c>
      <c r="E762" s="1303">
        <f>IF(ISERROR(VLOOKUP($A762,Services!$A$4:$AD$231,E$1,0)),"",VLOOKUP($A762,Services!$A$4:$AD$231,E$1,0))</f>
        <v>0</v>
      </c>
      <c r="F762" s="1303">
        <f>IF(ISERROR(VLOOKUP($A762,Services!$A$4:$AD$231,F$1,0)),"",VLOOKUP($A762,Services!$A$4:$AD$231,F$1,0))</f>
        <v>0</v>
      </c>
      <c r="G762" s="1303">
        <f>IF(ISERROR(VLOOKUP($A762,Services!$A$4:$AD$231,G$1,0)),"",VLOOKUP($A762,Services!$A$4:$AD$231,G$1,0))</f>
        <v>0</v>
      </c>
      <c r="H762" s="1303">
        <f>IF(ISERROR(VLOOKUP($A762,Services!$A$4:$AD$231,H$1,0)),"",VLOOKUP($A762,Services!$A$4:$AD$231,H$1,0))</f>
        <v>0</v>
      </c>
      <c r="I762" s="1303">
        <f>IF(ISERROR(VLOOKUP($A762,Services!$A$4:$AD$231,I$1,0)),"",VLOOKUP($A762,Services!$A$4:$AD$231,I$1,0))</f>
        <v>0</v>
      </c>
      <c r="J762" s="1303">
        <f>IF(ISERROR(VLOOKUP($A762,Services!$A$4:$AD$231,J$1,0)),"",VLOOKUP($A762,Services!$A$4:$AD$231,J$1,0))</f>
        <v>0</v>
      </c>
      <c r="K762" s="1303">
        <f>IF(ISERROR(VLOOKUP($A762,Services!$A$4:$AD$231,K$1,0)),"",VLOOKUP($A762,Services!$A$4:$AD$231,K$1,0))</f>
        <v>0</v>
      </c>
      <c r="L762" s="1303">
        <f>IF(ISERROR(VLOOKUP($A762,Services!$A$4:$AD$231,L$1,0)),"",VLOOKUP($A762,Services!$A$4:$AD$231,L$1,0))</f>
        <v>0</v>
      </c>
      <c r="M762" s="1303">
        <f>IF(ISERROR(VLOOKUP($A762,Services!$A$4:$AD$231,M$1,0)),"",VLOOKUP($A762,Services!$A$4:$AD$231,M$1,0))</f>
        <v>0</v>
      </c>
      <c r="N762" s="1303">
        <f>IF(ISERROR(VLOOKUP($A762,Services!$A$4:$AD$231,N$1,0)),"",VLOOKUP($A762,Services!$A$4:$AD$231,N$1,0))</f>
        <v>0</v>
      </c>
      <c r="O762" s="1303">
        <f>IF(ISERROR(VLOOKUP($A762,Services!$A$4:$AD$231,O$1,0)),"",VLOOKUP($A762,Services!$A$4:$AD$231,O$1,0))</f>
        <v>0</v>
      </c>
      <c r="P762" s="1303">
        <f>IF(ISERROR(VLOOKUP($A762,Services!$A$4:$AD$231,P$1,0)),"",VLOOKUP($A762,Services!$A$4:$AD$231,P$1,0))</f>
        <v>0</v>
      </c>
      <c r="Q762" s="1303">
        <f>IF(ISERROR(VLOOKUP($A762,Services!$A$4:$AD$231,Q$1,0)),"",VLOOKUP($A762,Services!$A$4:$AD$231,Q$1,0))</f>
        <v>0</v>
      </c>
    </row>
    <row r="763" spans="1:17">
      <c r="A763" s="852" t="s">
        <v>364</v>
      </c>
      <c r="B763" s="1290" t="s">
        <v>1080</v>
      </c>
      <c r="C763" s="1422" t="str">
        <f>IF(ISERROR(VLOOKUP($A763,Services!$A$4:$AD$231,C$1,0)),"",VLOOKUP($A763,Services!$A$4:$AD$231,C$1,0))</f>
        <v>ktoe</v>
      </c>
      <c r="D763" s="1303">
        <f>IF(ISERROR(VLOOKUP($A763,Services!$A$4:$AD$231,D$1,0)),"",VLOOKUP($A763,Services!$A$4:$AD$231,D$1,0))</f>
        <v>0</v>
      </c>
      <c r="E763" s="1303">
        <f>IF(ISERROR(VLOOKUP($A763,Services!$A$4:$AD$231,E$1,0)),"",VLOOKUP($A763,Services!$A$4:$AD$231,E$1,0))</f>
        <v>0</v>
      </c>
      <c r="F763" s="1303">
        <f>IF(ISERROR(VLOOKUP($A763,Services!$A$4:$AD$231,F$1,0)),"",VLOOKUP($A763,Services!$A$4:$AD$231,F$1,0))</f>
        <v>0</v>
      </c>
      <c r="G763" s="1303">
        <f>IF(ISERROR(VLOOKUP($A763,Services!$A$4:$AD$231,G$1,0)),"",VLOOKUP($A763,Services!$A$4:$AD$231,G$1,0))</f>
        <v>0</v>
      </c>
      <c r="H763" s="1303">
        <f>IF(ISERROR(VLOOKUP($A763,Services!$A$4:$AD$231,H$1,0)),"",VLOOKUP($A763,Services!$A$4:$AD$231,H$1,0))</f>
        <v>0</v>
      </c>
      <c r="I763" s="1303">
        <f>IF(ISERROR(VLOOKUP($A763,Services!$A$4:$AD$231,I$1,0)),"",VLOOKUP($A763,Services!$A$4:$AD$231,I$1,0))</f>
        <v>0</v>
      </c>
      <c r="J763" s="1303">
        <f>IF(ISERROR(VLOOKUP($A763,Services!$A$4:$AD$231,J$1,0)),"",VLOOKUP($A763,Services!$A$4:$AD$231,J$1,0))</f>
        <v>0</v>
      </c>
      <c r="K763" s="1303">
        <f>IF(ISERROR(VLOOKUP($A763,Services!$A$4:$AD$231,K$1,0)),"",VLOOKUP($A763,Services!$A$4:$AD$231,K$1,0))</f>
        <v>0</v>
      </c>
      <c r="L763" s="1303">
        <f>IF(ISERROR(VLOOKUP($A763,Services!$A$4:$AD$231,L$1,0)),"",VLOOKUP($A763,Services!$A$4:$AD$231,L$1,0))</f>
        <v>0</v>
      </c>
      <c r="M763" s="1303">
        <f>IF(ISERROR(VLOOKUP($A763,Services!$A$4:$AD$231,M$1,0)),"",VLOOKUP($A763,Services!$A$4:$AD$231,M$1,0))</f>
        <v>0</v>
      </c>
      <c r="N763" s="1303">
        <f>IF(ISERROR(VLOOKUP($A763,Services!$A$4:$AD$231,N$1,0)),"",VLOOKUP($A763,Services!$A$4:$AD$231,N$1,0))</f>
        <v>0</v>
      </c>
      <c r="O763" s="1303">
        <f>IF(ISERROR(VLOOKUP($A763,Services!$A$4:$AD$231,O$1,0)),"",VLOOKUP($A763,Services!$A$4:$AD$231,O$1,0))</f>
        <v>0</v>
      </c>
      <c r="P763" s="1303">
        <f>IF(ISERROR(VLOOKUP($A763,Services!$A$4:$AD$231,P$1,0)),"",VLOOKUP($A763,Services!$A$4:$AD$231,P$1,0))</f>
        <v>0</v>
      </c>
      <c r="Q763" s="1303">
        <f>IF(ISERROR(VLOOKUP($A763,Services!$A$4:$AD$231,Q$1,0)),"",VLOOKUP($A763,Services!$A$4:$AD$231,Q$1,0))</f>
        <v>0</v>
      </c>
    </row>
    <row r="764" spans="1:17">
      <c r="A764" s="852" t="s">
        <v>437</v>
      </c>
      <c r="B764" s="1290" t="s">
        <v>1080</v>
      </c>
      <c r="C764" s="1422" t="str">
        <f>IF(ISERROR(VLOOKUP($A764,Services!$A$4:$AD$231,C$1,0)),"",VLOOKUP($A764,Services!$A$4:$AD$231,C$1,0))</f>
        <v>ktoe</v>
      </c>
      <c r="D764" s="1303">
        <f>IF(ISERROR(VLOOKUP($A764,Services!$A$4:$AD$231,D$1,0)),"",VLOOKUP($A764,Services!$A$4:$AD$231,D$1,0))</f>
        <v>0</v>
      </c>
      <c r="E764" s="1303">
        <f>IF(ISERROR(VLOOKUP($A764,Services!$A$4:$AD$231,E$1,0)),"",VLOOKUP($A764,Services!$A$4:$AD$231,E$1,0))</f>
        <v>0</v>
      </c>
      <c r="F764" s="1303">
        <f>IF(ISERROR(VLOOKUP($A764,Services!$A$4:$AD$231,F$1,0)),"",VLOOKUP($A764,Services!$A$4:$AD$231,F$1,0))</f>
        <v>0</v>
      </c>
      <c r="G764" s="1303">
        <f>IF(ISERROR(VLOOKUP($A764,Services!$A$4:$AD$231,G$1,0)),"",VLOOKUP($A764,Services!$A$4:$AD$231,G$1,0))</f>
        <v>0</v>
      </c>
      <c r="H764" s="1303">
        <f>IF(ISERROR(VLOOKUP($A764,Services!$A$4:$AD$231,H$1,0)),"",VLOOKUP($A764,Services!$A$4:$AD$231,H$1,0))</f>
        <v>0</v>
      </c>
      <c r="I764" s="1303">
        <f>IF(ISERROR(VLOOKUP($A764,Services!$A$4:$AD$231,I$1,0)),"",VLOOKUP($A764,Services!$A$4:$AD$231,I$1,0))</f>
        <v>0</v>
      </c>
      <c r="J764" s="1303">
        <f>IF(ISERROR(VLOOKUP($A764,Services!$A$4:$AD$231,J$1,0)),"",VLOOKUP($A764,Services!$A$4:$AD$231,J$1,0))</f>
        <v>0</v>
      </c>
      <c r="K764" s="1303">
        <f>IF(ISERROR(VLOOKUP($A764,Services!$A$4:$AD$231,K$1,0)),"",VLOOKUP($A764,Services!$A$4:$AD$231,K$1,0))</f>
        <v>0</v>
      </c>
      <c r="L764" s="1303">
        <f>IF(ISERROR(VLOOKUP($A764,Services!$A$4:$AD$231,L$1,0)),"",VLOOKUP($A764,Services!$A$4:$AD$231,L$1,0))</f>
        <v>0</v>
      </c>
      <c r="M764" s="1303">
        <f>IF(ISERROR(VLOOKUP($A764,Services!$A$4:$AD$231,M$1,0)),"",VLOOKUP($A764,Services!$A$4:$AD$231,M$1,0))</f>
        <v>0</v>
      </c>
      <c r="N764" s="1303">
        <f>IF(ISERROR(VLOOKUP($A764,Services!$A$4:$AD$231,N$1,0)),"",VLOOKUP($A764,Services!$A$4:$AD$231,N$1,0))</f>
        <v>0</v>
      </c>
      <c r="O764" s="1303">
        <f>IF(ISERROR(VLOOKUP($A764,Services!$A$4:$AD$231,O$1,0)),"",VLOOKUP($A764,Services!$A$4:$AD$231,O$1,0))</f>
        <v>0</v>
      </c>
      <c r="P764" s="1303">
        <f>IF(ISERROR(VLOOKUP($A764,Services!$A$4:$AD$231,P$1,0)),"",VLOOKUP($A764,Services!$A$4:$AD$231,P$1,0))</f>
        <v>0</v>
      </c>
      <c r="Q764" s="1303">
        <f>IF(ISERROR(VLOOKUP($A764,Services!$A$4:$AD$231,Q$1,0)),"",VLOOKUP($A764,Services!$A$4:$AD$231,Q$1,0))</f>
        <v>0</v>
      </c>
    </row>
    <row r="765" spans="1:17">
      <c r="A765" s="852" t="s">
        <v>668</v>
      </c>
      <c r="B765" s="1290" t="s">
        <v>1080</v>
      </c>
      <c r="C765" s="1422" t="str">
        <f>IF(ISERROR(VLOOKUP($A765,Services!$A$4:$AD$231,C$1,0)),"",VLOOKUP($A765,Services!$A$4:$AD$231,C$1,0))</f>
        <v>ktoe</v>
      </c>
      <c r="D765" s="1303">
        <f>IF(ISERROR(VLOOKUP($A765,Services!$A$4:$AD$231,D$1,0)),"",VLOOKUP($A765,Services!$A$4:$AD$231,D$1,0))</f>
        <v>0</v>
      </c>
      <c r="E765" s="1303">
        <f>IF(ISERROR(VLOOKUP($A765,Services!$A$4:$AD$231,E$1,0)),"",VLOOKUP($A765,Services!$A$4:$AD$231,E$1,0))</f>
        <v>0</v>
      </c>
      <c r="F765" s="1303">
        <f>IF(ISERROR(VLOOKUP($A765,Services!$A$4:$AD$231,F$1,0)),"",VLOOKUP($A765,Services!$A$4:$AD$231,F$1,0))</f>
        <v>0</v>
      </c>
      <c r="G765" s="1303">
        <f>IF(ISERROR(VLOOKUP($A765,Services!$A$4:$AD$231,G$1,0)),"",VLOOKUP($A765,Services!$A$4:$AD$231,G$1,0))</f>
        <v>0</v>
      </c>
      <c r="H765" s="1303">
        <f>IF(ISERROR(VLOOKUP($A765,Services!$A$4:$AD$231,H$1,0)),"",VLOOKUP($A765,Services!$A$4:$AD$231,H$1,0))</f>
        <v>0</v>
      </c>
      <c r="I765" s="1303">
        <f>IF(ISERROR(VLOOKUP($A765,Services!$A$4:$AD$231,I$1,0)),"",VLOOKUP($A765,Services!$A$4:$AD$231,I$1,0))</f>
        <v>0</v>
      </c>
      <c r="J765" s="1303">
        <f>IF(ISERROR(VLOOKUP($A765,Services!$A$4:$AD$231,J$1,0)),"",VLOOKUP($A765,Services!$A$4:$AD$231,J$1,0))</f>
        <v>0</v>
      </c>
      <c r="K765" s="1303">
        <f>IF(ISERROR(VLOOKUP($A765,Services!$A$4:$AD$231,K$1,0)),"",VLOOKUP($A765,Services!$A$4:$AD$231,K$1,0))</f>
        <v>0</v>
      </c>
      <c r="L765" s="1303">
        <f>IF(ISERROR(VLOOKUP($A765,Services!$A$4:$AD$231,L$1,0)),"",VLOOKUP($A765,Services!$A$4:$AD$231,L$1,0))</f>
        <v>0</v>
      </c>
      <c r="M765" s="1303">
        <f>IF(ISERROR(VLOOKUP($A765,Services!$A$4:$AD$231,M$1,0)),"",VLOOKUP($A765,Services!$A$4:$AD$231,M$1,0))</f>
        <v>0</v>
      </c>
      <c r="N765" s="1303">
        <f>IF(ISERROR(VLOOKUP($A765,Services!$A$4:$AD$231,N$1,0)),"",VLOOKUP($A765,Services!$A$4:$AD$231,N$1,0))</f>
        <v>0</v>
      </c>
      <c r="O765" s="1303">
        <f>IF(ISERROR(VLOOKUP($A765,Services!$A$4:$AD$231,O$1,0)),"",VLOOKUP($A765,Services!$A$4:$AD$231,O$1,0))</f>
        <v>0</v>
      </c>
      <c r="P765" s="1303">
        <f>IF(ISERROR(VLOOKUP($A765,Services!$A$4:$AD$231,P$1,0)),"",VLOOKUP($A765,Services!$A$4:$AD$231,P$1,0))</f>
        <v>0</v>
      </c>
      <c r="Q765" s="1303">
        <f>IF(ISERROR(VLOOKUP($A765,Services!$A$4:$AD$231,Q$1,0)),"",VLOOKUP($A765,Services!$A$4:$AD$231,Q$1,0))</f>
        <v>0</v>
      </c>
    </row>
    <row r="766" spans="1:17">
      <c r="A766" s="852" t="s">
        <v>669</v>
      </c>
      <c r="B766" s="1290" t="s">
        <v>1080</v>
      </c>
      <c r="C766" s="1422" t="str">
        <f>IF(ISERROR(VLOOKUP($A766,Services!$A$4:$AD$231,C$1,0)),"",VLOOKUP($A766,Services!$A$4:$AD$231,C$1,0))</f>
        <v>ktoe</v>
      </c>
      <c r="D766" s="1303">
        <f>IF(ISERROR(VLOOKUP($A766,Services!$A$4:$AD$231,D$1,0)),"",VLOOKUP($A766,Services!$A$4:$AD$231,D$1,0))</f>
        <v>0</v>
      </c>
      <c r="E766" s="1303">
        <f>IF(ISERROR(VLOOKUP($A766,Services!$A$4:$AD$231,E$1,0)),"",VLOOKUP($A766,Services!$A$4:$AD$231,E$1,0))</f>
        <v>0</v>
      </c>
      <c r="F766" s="1303">
        <f>IF(ISERROR(VLOOKUP($A766,Services!$A$4:$AD$231,F$1,0)),"",VLOOKUP($A766,Services!$A$4:$AD$231,F$1,0))</f>
        <v>0</v>
      </c>
      <c r="G766" s="1303">
        <f>IF(ISERROR(VLOOKUP($A766,Services!$A$4:$AD$231,G$1,0)),"",VLOOKUP($A766,Services!$A$4:$AD$231,G$1,0))</f>
        <v>0</v>
      </c>
      <c r="H766" s="1303">
        <f>IF(ISERROR(VLOOKUP($A766,Services!$A$4:$AD$231,H$1,0)),"",VLOOKUP($A766,Services!$A$4:$AD$231,H$1,0))</f>
        <v>0</v>
      </c>
      <c r="I766" s="1303">
        <f>IF(ISERROR(VLOOKUP($A766,Services!$A$4:$AD$231,I$1,0)),"",VLOOKUP($A766,Services!$A$4:$AD$231,I$1,0))</f>
        <v>0</v>
      </c>
      <c r="J766" s="1303">
        <f>IF(ISERROR(VLOOKUP($A766,Services!$A$4:$AD$231,J$1,0)),"",VLOOKUP($A766,Services!$A$4:$AD$231,J$1,0))</f>
        <v>0</v>
      </c>
      <c r="K766" s="1303">
        <f>IF(ISERROR(VLOOKUP($A766,Services!$A$4:$AD$231,K$1,0)),"",VLOOKUP($A766,Services!$A$4:$AD$231,K$1,0))</f>
        <v>0</v>
      </c>
      <c r="L766" s="1303">
        <f>IF(ISERROR(VLOOKUP($A766,Services!$A$4:$AD$231,L$1,0)),"",VLOOKUP($A766,Services!$A$4:$AD$231,L$1,0))</f>
        <v>0</v>
      </c>
      <c r="M766" s="1303">
        <f>IF(ISERROR(VLOOKUP($A766,Services!$A$4:$AD$231,M$1,0)),"",VLOOKUP($A766,Services!$A$4:$AD$231,M$1,0))</f>
        <v>0</v>
      </c>
      <c r="N766" s="1303">
        <f>IF(ISERROR(VLOOKUP($A766,Services!$A$4:$AD$231,N$1,0)),"",VLOOKUP($A766,Services!$A$4:$AD$231,N$1,0))</f>
        <v>0</v>
      </c>
      <c r="O766" s="1303">
        <f>IF(ISERROR(VLOOKUP($A766,Services!$A$4:$AD$231,O$1,0)),"",VLOOKUP($A766,Services!$A$4:$AD$231,O$1,0))</f>
        <v>0</v>
      </c>
      <c r="P766" s="1303">
        <f>IF(ISERROR(VLOOKUP($A766,Services!$A$4:$AD$231,P$1,0)),"",VLOOKUP($A766,Services!$A$4:$AD$231,P$1,0))</f>
        <v>0</v>
      </c>
      <c r="Q766" s="1303">
        <f>IF(ISERROR(VLOOKUP($A766,Services!$A$4:$AD$231,Q$1,0)),"",VLOOKUP($A766,Services!$A$4:$AD$231,Q$1,0))</f>
        <v>0</v>
      </c>
    </row>
    <row r="767" spans="1:17">
      <c r="A767" s="845" t="s">
        <v>522</v>
      </c>
      <c r="B767" s="1290" t="s">
        <v>1080</v>
      </c>
      <c r="C767" s="1422" t="str">
        <f>IF(ISERROR(VLOOKUP($A767,Services!$A$4:$AD$231,C$1,0)),"",VLOOKUP($A767,Services!$A$4:$AD$231,C$1,0))</f>
        <v>ktoe</v>
      </c>
      <c r="D767" s="1303">
        <f>IF(ISERROR(VLOOKUP($A767,Services!$A$4:$AD$231,D$1,0)),"",VLOOKUP($A767,Services!$A$4:$AD$231,D$1,0))</f>
        <v>0</v>
      </c>
      <c r="E767" s="1303">
        <f>IF(ISERROR(VLOOKUP($A767,Services!$A$4:$AD$231,E$1,0)),"",VLOOKUP($A767,Services!$A$4:$AD$231,E$1,0))</f>
        <v>0</v>
      </c>
      <c r="F767" s="1303">
        <f>IF(ISERROR(VLOOKUP($A767,Services!$A$4:$AD$231,F$1,0)),"",VLOOKUP($A767,Services!$A$4:$AD$231,F$1,0))</f>
        <v>0</v>
      </c>
      <c r="G767" s="1303">
        <f>IF(ISERROR(VLOOKUP($A767,Services!$A$4:$AD$231,G$1,0)),"",VLOOKUP($A767,Services!$A$4:$AD$231,G$1,0))</f>
        <v>0</v>
      </c>
      <c r="H767" s="1303">
        <f>IF(ISERROR(VLOOKUP($A767,Services!$A$4:$AD$231,H$1,0)),"",VLOOKUP($A767,Services!$A$4:$AD$231,H$1,0))</f>
        <v>0</v>
      </c>
      <c r="I767" s="1303">
        <f>IF(ISERROR(VLOOKUP($A767,Services!$A$4:$AD$231,I$1,0)),"",VLOOKUP($A767,Services!$A$4:$AD$231,I$1,0))</f>
        <v>0</v>
      </c>
      <c r="J767" s="1303">
        <f>IF(ISERROR(VLOOKUP($A767,Services!$A$4:$AD$231,J$1,0)),"",VLOOKUP($A767,Services!$A$4:$AD$231,J$1,0))</f>
        <v>0</v>
      </c>
      <c r="K767" s="1303">
        <f>IF(ISERROR(VLOOKUP($A767,Services!$A$4:$AD$231,K$1,0)),"",VLOOKUP($A767,Services!$A$4:$AD$231,K$1,0))</f>
        <v>0</v>
      </c>
      <c r="L767" s="1303">
        <f>IF(ISERROR(VLOOKUP($A767,Services!$A$4:$AD$231,L$1,0)),"",VLOOKUP($A767,Services!$A$4:$AD$231,L$1,0))</f>
        <v>0</v>
      </c>
      <c r="M767" s="1303">
        <f>IF(ISERROR(VLOOKUP($A767,Services!$A$4:$AD$231,M$1,0)),"",VLOOKUP($A767,Services!$A$4:$AD$231,M$1,0))</f>
        <v>0</v>
      </c>
      <c r="N767" s="1303">
        <f>IF(ISERROR(VLOOKUP($A767,Services!$A$4:$AD$231,N$1,0)),"",VLOOKUP($A767,Services!$A$4:$AD$231,N$1,0))</f>
        <v>0</v>
      </c>
      <c r="O767" s="1303">
        <f>IF(ISERROR(VLOOKUP($A767,Services!$A$4:$AD$231,O$1,0)),"",VLOOKUP($A767,Services!$A$4:$AD$231,O$1,0))</f>
        <v>0</v>
      </c>
      <c r="P767" s="1303">
        <f>IF(ISERROR(VLOOKUP($A767,Services!$A$4:$AD$231,P$1,0)),"",VLOOKUP($A767,Services!$A$4:$AD$231,P$1,0))</f>
        <v>0</v>
      </c>
      <c r="Q767" s="1303">
        <f>IF(ISERROR(VLOOKUP($A767,Services!$A$4:$AD$231,Q$1,0)),"",VLOOKUP($A767,Services!$A$4:$AD$231,Q$1,0))</f>
        <v>0</v>
      </c>
    </row>
    <row r="768" spans="1:17">
      <c r="A768" s="852" t="s">
        <v>670</v>
      </c>
      <c r="B768" s="1290" t="s">
        <v>1080</v>
      </c>
      <c r="C768" s="1422" t="str">
        <f>IF(ISERROR(VLOOKUP($A768,Services!$A$4:$AD$231,C$1,0)),"",VLOOKUP($A768,Services!$A$4:$AD$231,C$1,0))</f>
        <v>ktoe</v>
      </c>
      <c r="D768" s="1303">
        <f>IF(ISERROR(VLOOKUP($A768,Services!$A$4:$AD$231,D$1,0)),"",VLOOKUP($A768,Services!$A$4:$AD$231,D$1,0))</f>
        <v>0</v>
      </c>
      <c r="E768" s="1303">
        <f>IF(ISERROR(VLOOKUP($A768,Services!$A$4:$AD$231,E$1,0)),"",VLOOKUP($A768,Services!$A$4:$AD$231,E$1,0))</f>
        <v>0</v>
      </c>
      <c r="F768" s="1303">
        <f>IF(ISERROR(VLOOKUP($A768,Services!$A$4:$AD$231,F$1,0)),"",VLOOKUP($A768,Services!$A$4:$AD$231,F$1,0))</f>
        <v>0</v>
      </c>
      <c r="G768" s="1303">
        <f>IF(ISERROR(VLOOKUP($A768,Services!$A$4:$AD$231,G$1,0)),"",VLOOKUP($A768,Services!$A$4:$AD$231,G$1,0))</f>
        <v>0</v>
      </c>
      <c r="H768" s="1303">
        <f>IF(ISERROR(VLOOKUP($A768,Services!$A$4:$AD$231,H$1,0)),"",VLOOKUP($A768,Services!$A$4:$AD$231,H$1,0))</f>
        <v>0</v>
      </c>
      <c r="I768" s="1303">
        <f>IF(ISERROR(VLOOKUP($A768,Services!$A$4:$AD$231,I$1,0)),"",VLOOKUP($A768,Services!$A$4:$AD$231,I$1,0))</f>
        <v>0</v>
      </c>
      <c r="J768" s="1303">
        <f>IF(ISERROR(VLOOKUP($A768,Services!$A$4:$AD$231,J$1,0)),"",VLOOKUP($A768,Services!$A$4:$AD$231,J$1,0))</f>
        <v>0</v>
      </c>
      <c r="K768" s="1303">
        <f>IF(ISERROR(VLOOKUP($A768,Services!$A$4:$AD$231,K$1,0)),"",VLOOKUP($A768,Services!$A$4:$AD$231,K$1,0))</f>
        <v>0</v>
      </c>
      <c r="L768" s="1303">
        <f>IF(ISERROR(VLOOKUP($A768,Services!$A$4:$AD$231,L$1,0)),"",VLOOKUP($A768,Services!$A$4:$AD$231,L$1,0))</f>
        <v>0</v>
      </c>
      <c r="M768" s="1303">
        <f>IF(ISERROR(VLOOKUP($A768,Services!$A$4:$AD$231,M$1,0)),"",VLOOKUP($A768,Services!$A$4:$AD$231,M$1,0))</f>
        <v>0</v>
      </c>
      <c r="N768" s="1303">
        <f>IF(ISERROR(VLOOKUP($A768,Services!$A$4:$AD$231,N$1,0)),"",VLOOKUP($A768,Services!$A$4:$AD$231,N$1,0))</f>
        <v>0</v>
      </c>
      <c r="O768" s="1303">
        <f>IF(ISERROR(VLOOKUP($A768,Services!$A$4:$AD$231,O$1,0)),"",VLOOKUP($A768,Services!$A$4:$AD$231,O$1,0))</f>
        <v>0</v>
      </c>
      <c r="P768" s="1303">
        <f>IF(ISERROR(VLOOKUP($A768,Services!$A$4:$AD$231,P$1,0)),"",VLOOKUP($A768,Services!$A$4:$AD$231,P$1,0))</f>
        <v>0</v>
      </c>
      <c r="Q768" s="1303">
        <f>IF(ISERROR(VLOOKUP($A768,Services!$A$4:$AD$231,Q$1,0)),"",VLOOKUP($A768,Services!$A$4:$AD$231,Q$1,0))</f>
        <v>0</v>
      </c>
    </row>
    <row r="769" spans="1:17">
      <c r="A769" s="852" t="s">
        <v>671</v>
      </c>
      <c r="B769" s="1290" t="s">
        <v>1080</v>
      </c>
      <c r="C769" s="1422" t="str">
        <f>IF(ISERROR(VLOOKUP($A769,Services!$A$4:$AD$231,C$1,0)),"",VLOOKUP($A769,Services!$A$4:$AD$231,C$1,0))</f>
        <v>ktoe</v>
      </c>
      <c r="D769" s="1303">
        <f>IF(ISERROR(VLOOKUP($A769,Services!$A$4:$AD$231,D$1,0)),"",VLOOKUP($A769,Services!$A$4:$AD$231,D$1,0))</f>
        <v>0</v>
      </c>
      <c r="E769" s="1303">
        <f>IF(ISERROR(VLOOKUP($A769,Services!$A$4:$AD$231,E$1,0)),"",VLOOKUP($A769,Services!$A$4:$AD$231,E$1,0))</f>
        <v>0</v>
      </c>
      <c r="F769" s="1303">
        <f>IF(ISERROR(VLOOKUP($A769,Services!$A$4:$AD$231,F$1,0)),"",VLOOKUP($A769,Services!$A$4:$AD$231,F$1,0))</f>
        <v>0</v>
      </c>
      <c r="G769" s="1303">
        <f>IF(ISERROR(VLOOKUP($A769,Services!$A$4:$AD$231,G$1,0)),"",VLOOKUP($A769,Services!$A$4:$AD$231,G$1,0))</f>
        <v>0</v>
      </c>
      <c r="H769" s="1303">
        <f>IF(ISERROR(VLOOKUP($A769,Services!$A$4:$AD$231,H$1,0)),"",VLOOKUP($A769,Services!$A$4:$AD$231,H$1,0))</f>
        <v>0</v>
      </c>
      <c r="I769" s="1303">
        <f>IF(ISERROR(VLOOKUP($A769,Services!$A$4:$AD$231,I$1,0)),"",VLOOKUP($A769,Services!$A$4:$AD$231,I$1,0))</f>
        <v>0</v>
      </c>
      <c r="J769" s="1303">
        <f>IF(ISERROR(VLOOKUP($A769,Services!$A$4:$AD$231,J$1,0)),"",VLOOKUP($A769,Services!$A$4:$AD$231,J$1,0))</f>
        <v>0</v>
      </c>
      <c r="K769" s="1303">
        <f>IF(ISERROR(VLOOKUP($A769,Services!$A$4:$AD$231,K$1,0)),"",VLOOKUP($A769,Services!$A$4:$AD$231,K$1,0))</f>
        <v>0</v>
      </c>
      <c r="L769" s="1303">
        <f>IF(ISERROR(VLOOKUP($A769,Services!$A$4:$AD$231,L$1,0)),"",VLOOKUP($A769,Services!$A$4:$AD$231,L$1,0))</f>
        <v>0</v>
      </c>
      <c r="M769" s="1303">
        <f>IF(ISERROR(VLOOKUP($A769,Services!$A$4:$AD$231,M$1,0)),"",VLOOKUP($A769,Services!$A$4:$AD$231,M$1,0))</f>
        <v>0</v>
      </c>
      <c r="N769" s="1303">
        <f>IF(ISERROR(VLOOKUP($A769,Services!$A$4:$AD$231,N$1,0)),"",VLOOKUP($A769,Services!$A$4:$AD$231,N$1,0))</f>
        <v>0</v>
      </c>
      <c r="O769" s="1303">
        <f>IF(ISERROR(VLOOKUP($A769,Services!$A$4:$AD$231,O$1,0)),"",VLOOKUP($A769,Services!$A$4:$AD$231,O$1,0))</f>
        <v>0</v>
      </c>
      <c r="P769" s="1303">
        <f>IF(ISERROR(VLOOKUP($A769,Services!$A$4:$AD$231,P$1,0)),"",VLOOKUP($A769,Services!$A$4:$AD$231,P$1,0))</f>
        <v>0</v>
      </c>
      <c r="Q769" s="1303">
        <f>IF(ISERROR(VLOOKUP($A769,Services!$A$4:$AD$231,Q$1,0)),"",VLOOKUP($A769,Services!$A$4:$AD$231,Q$1,0))</f>
        <v>0</v>
      </c>
    </row>
    <row r="770" spans="1:17">
      <c r="A770" s="852" t="s">
        <v>2508</v>
      </c>
      <c r="B770" s="1290" t="s">
        <v>1080</v>
      </c>
      <c r="C770" s="1422" t="str">
        <f>IF(ISERROR(VLOOKUP($A770,Services!$A$4:$AD$231,C$1,0)),"",VLOOKUP($A770,Services!$A$4:$AD$231,C$1,0))</f>
        <v>ktoe</v>
      </c>
      <c r="D770" s="1303">
        <f>IF(ISERROR(VLOOKUP($A770,Services!$A$4:$AD$231,D$1,0)),"",VLOOKUP($A770,Services!$A$4:$AD$231,D$1,0))</f>
        <v>0</v>
      </c>
      <c r="E770" s="1303">
        <f>IF(ISERROR(VLOOKUP($A770,Services!$A$4:$AD$231,E$1,0)),"",VLOOKUP($A770,Services!$A$4:$AD$231,E$1,0))</f>
        <v>0</v>
      </c>
      <c r="F770" s="1303">
        <f>IF(ISERROR(VLOOKUP($A770,Services!$A$4:$AD$231,F$1,0)),"",VLOOKUP($A770,Services!$A$4:$AD$231,F$1,0))</f>
        <v>0</v>
      </c>
      <c r="G770" s="1303">
        <f>IF(ISERROR(VLOOKUP($A770,Services!$A$4:$AD$231,G$1,0)),"",VLOOKUP($A770,Services!$A$4:$AD$231,G$1,0))</f>
        <v>0</v>
      </c>
      <c r="H770" s="1303">
        <f>IF(ISERROR(VLOOKUP($A770,Services!$A$4:$AD$231,H$1,0)),"",VLOOKUP($A770,Services!$A$4:$AD$231,H$1,0))</f>
        <v>0</v>
      </c>
      <c r="I770" s="1303">
        <f>IF(ISERROR(VLOOKUP($A770,Services!$A$4:$AD$231,I$1,0)),"",VLOOKUP($A770,Services!$A$4:$AD$231,I$1,0))</f>
        <v>0</v>
      </c>
      <c r="J770" s="1303">
        <f>IF(ISERROR(VLOOKUP($A770,Services!$A$4:$AD$231,J$1,0)),"",VLOOKUP($A770,Services!$A$4:$AD$231,J$1,0))</f>
        <v>0</v>
      </c>
      <c r="K770" s="1303">
        <f>IF(ISERROR(VLOOKUP($A770,Services!$A$4:$AD$231,K$1,0)),"",VLOOKUP($A770,Services!$A$4:$AD$231,K$1,0))</f>
        <v>0</v>
      </c>
      <c r="L770" s="1303">
        <f>IF(ISERROR(VLOOKUP($A770,Services!$A$4:$AD$231,L$1,0)),"",VLOOKUP($A770,Services!$A$4:$AD$231,L$1,0))</f>
        <v>0</v>
      </c>
      <c r="M770" s="1303">
        <f>IF(ISERROR(VLOOKUP($A770,Services!$A$4:$AD$231,M$1,0)),"",VLOOKUP($A770,Services!$A$4:$AD$231,M$1,0))</f>
        <v>0</v>
      </c>
      <c r="N770" s="1303">
        <f>IF(ISERROR(VLOOKUP($A770,Services!$A$4:$AD$231,N$1,0)),"",VLOOKUP($A770,Services!$A$4:$AD$231,N$1,0))</f>
        <v>0</v>
      </c>
      <c r="O770" s="1303">
        <f>IF(ISERROR(VLOOKUP($A770,Services!$A$4:$AD$231,O$1,0)),"",VLOOKUP($A770,Services!$A$4:$AD$231,O$1,0))</f>
        <v>0</v>
      </c>
      <c r="P770" s="1303">
        <f>IF(ISERROR(VLOOKUP($A770,Services!$A$4:$AD$231,P$1,0)),"",VLOOKUP($A770,Services!$A$4:$AD$231,P$1,0))</f>
        <v>0</v>
      </c>
      <c r="Q770" s="1303">
        <f>IF(ISERROR(VLOOKUP($A770,Services!$A$4:$AD$231,Q$1,0)),"",VLOOKUP($A770,Services!$A$4:$AD$231,Q$1,0))</f>
        <v>0</v>
      </c>
    </row>
    <row r="771" spans="1:17">
      <c r="A771" s="852" t="s">
        <v>2509</v>
      </c>
      <c r="B771" s="1290" t="s">
        <v>1080</v>
      </c>
      <c r="C771" s="1422">
        <f>IF(ISERROR(VLOOKUP($A771,Services!$A$4:$AD$231,C$1,0)),"",VLOOKUP($A771,Services!$A$4:$AD$231,C$1,0))</f>
        <v>0</v>
      </c>
      <c r="D771" s="1303">
        <f>IF(ISERROR(VLOOKUP($A771,Services!$A$4:$AD$231,D$1,0)),"",VLOOKUP($A771,Services!$A$4:$AD$231,D$1,0))</f>
        <v>0</v>
      </c>
      <c r="E771" s="1303">
        <f>IF(ISERROR(VLOOKUP($A771,Services!$A$4:$AD$231,E$1,0)),"",VLOOKUP($A771,Services!$A$4:$AD$231,E$1,0))</f>
        <v>0</v>
      </c>
      <c r="F771" s="1303">
        <f>IF(ISERROR(VLOOKUP($A771,Services!$A$4:$AD$231,F$1,0)),"",VLOOKUP($A771,Services!$A$4:$AD$231,F$1,0))</f>
        <v>0</v>
      </c>
      <c r="G771" s="1303">
        <f>IF(ISERROR(VLOOKUP($A771,Services!$A$4:$AD$231,G$1,0)),"",VLOOKUP($A771,Services!$A$4:$AD$231,G$1,0))</f>
        <v>0</v>
      </c>
      <c r="H771" s="1303">
        <f>IF(ISERROR(VLOOKUP($A771,Services!$A$4:$AD$231,H$1,0)),"",VLOOKUP($A771,Services!$A$4:$AD$231,H$1,0))</f>
        <v>0</v>
      </c>
      <c r="I771" s="1303">
        <f>IF(ISERROR(VLOOKUP($A771,Services!$A$4:$AD$231,I$1,0)),"",VLOOKUP($A771,Services!$A$4:$AD$231,I$1,0))</f>
        <v>0</v>
      </c>
      <c r="J771" s="1303">
        <f>IF(ISERROR(VLOOKUP($A771,Services!$A$4:$AD$231,J$1,0)),"",VLOOKUP($A771,Services!$A$4:$AD$231,J$1,0))</f>
        <v>0</v>
      </c>
      <c r="K771" s="1303">
        <f>IF(ISERROR(VLOOKUP($A771,Services!$A$4:$AD$231,K$1,0)),"",VLOOKUP($A771,Services!$A$4:$AD$231,K$1,0))</f>
        <v>0</v>
      </c>
      <c r="L771" s="1303">
        <f>IF(ISERROR(VLOOKUP($A771,Services!$A$4:$AD$231,L$1,0)),"",VLOOKUP($A771,Services!$A$4:$AD$231,L$1,0))</f>
        <v>0</v>
      </c>
      <c r="M771" s="1303">
        <f>IF(ISERROR(VLOOKUP($A771,Services!$A$4:$AD$231,M$1,0)),"",VLOOKUP($A771,Services!$A$4:$AD$231,M$1,0))</f>
        <v>0</v>
      </c>
      <c r="N771" s="1303">
        <f>IF(ISERROR(VLOOKUP($A771,Services!$A$4:$AD$231,N$1,0)),"",VLOOKUP($A771,Services!$A$4:$AD$231,N$1,0))</f>
        <v>0</v>
      </c>
      <c r="O771" s="1303">
        <f>IF(ISERROR(VLOOKUP($A771,Services!$A$4:$AD$231,O$1,0)),"",VLOOKUP($A771,Services!$A$4:$AD$231,O$1,0))</f>
        <v>0</v>
      </c>
      <c r="P771" s="1303">
        <f>IF(ISERROR(VLOOKUP($A771,Services!$A$4:$AD$231,P$1,0)),"",VLOOKUP($A771,Services!$A$4:$AD$231,P$1,0))</f>
        <v>0</v>
      </c>
      <c r="Q771" s="1303">
        <f>IF(ISERROR(VLOOKUP($A771,Services!$A$4:$AD$231,Q$1,0)),"",VLOOKUP($A771,Services!$A$4:$AD$231,Q$1,0))</f>
        <v>0</v>
      </c>
    </row>
    <row r="772" spans="1:17">
      <c r="A772" s="852" t="s">
        <v>2510</v>
      </c>
      <c r="B772" s="1290" t="s">
        <v>1080</v>
      </c>
      <c r="C772" s="1422" t="str">
        <f>IF(ISERROR(VLOOKUP($A772,Services!$A$4:$AD$231,C$1,0)),"",VLOOKUP($A772,Services!$A$4:$AD$231,C$1,0))</f>
        <v>ktoe</v>
      </c>
      <c r="D772" s="1303">
        <f>IF(ISERROR(VLOOKUP($A772,Services!$A$4:$AD$231,D$1,0)),"",VLOOKUP($A772,Services!$A$4:$AD$231,D$1,0))</f>
        <v>0</v>
      </c>
      <c r="E772" s="1303">
        <f>IF(ISERROR(VLOOKUP($A772,Services!$A$4:$AD$231,E$1,0)),"",VLOOKUP($A772,Services!$A$4:$AD$231,E$1,0))</f>
        <v>0</v>
      </c>
      <c r="F772" s="1303">
        <f>IF(ISERROR(VLOOKUP($A772,Services!$A$4:$AD$231,F$1,0)),"",VLOOKUP($A772,Services!$A$4:$AD$231,F$1,0))</f>
        <v>0</v>
      </c>
      <c r="G772" s="1303">
        <f>IF(ISERROR(VLOOKUP($A772,Services!$A$4:$AD$231,G$1,0)),"",VLOOKUP($A772,Services!$A$4:$AD$231,G$1,0))</f>
        <v>0</v>
      </c>
      <c r="H772" s="1303">
        <f>IF(ISERROR(VLOOKUP($A772,Services!$A$4:$AD$231,H$1,0)),"",VLOOKUP($A772,Services!$A$4:$AD$231,H$1,0))</f>
        <v>0</v>
      </c>
      <c r="I772" s="1303">
        <f>IF(ISERROR(VLOOKUP($A772,Services!$A$4:$AD$231,I$1,0)),"",VLOOKUP($A772,Services!$A$4:$AD$231,I$1,0))</f>
        <v>0</v>
      </c>
      <c r="J772" s="1303">
        <f>IF(ISERROR(VLOOKUP($A772,Services!$A$4:$AD$231,J$1,0)),"",VLOOKUP($A772,Services!$A$4:$AD$231,J$1,0))</f>
        <v>0</v>
      </c>
      <c r="K772" s="1303">
        <f>IF(ISERROR(VLOOKUP($A772,Services!$A$4:$AD$231,K$1,0)),"",VLOOKUP($A772,Services!$A$4:$AD$231,K$1,0))</f>
        <v>0</v>
      </c>
      <c r="L772" s="1303">
        <f>IF(ISERROR(VLOOKUP($A772,Services!$A$4:$AD$231,L$1,0)),"",VLOOKUP($A772,Services!$A$4:$AD$231,L$1,0))</f>
        <v>0</v>
      </c>
      <c r="M772" s="1303">
        <f>IF(ISERROR(VLOOKUP($A772,Services!$A$4:$AD$231,M$1,0)),"",VLOOKUP($A772,Services!$A$4:$AD$231,M$1,0))</f>
        <v>0</v>
      </c>
      <c r="N772" s="1303">
        <f>IF(ISERROR(VLOOKUP($A772,Services!$A$4:$AD$231,N$1,0)),"",VLOOKUP($A772,Services!$A$4:$AD$231,N$1,0))</f>
        <v>0</v>
      </c>
      <c r="O772" s="1303">
        <f>IF(ISERROR(VLOOKUP($A772,Services!$A$4:$AD$231,O$1,0)),"",VLOOKUP($A772,Services!$A$4:$AD$231,O$1,0))</f>
        <v>0</v>
      </c>
      <c r="P772" s="1303">
        <f>IF(ISERROR(VLOOKUP($A772,Services!$A$4:$AD$231,P$1,0)),"",VLOOKUP($A772,Services!$A$4:$AD$231,P$1,0))</f>
        <v>0</v>
      </c>
      <c r="Q772" s="1303">
        <f>IF(ISERROR(VLOOKUP($A772,Services!$A$4:$AD$231,Q$1,0)),"",VLOOKUP($A772,Services!$A$4:$AD$231,Q$1,0))</f>
        <v>0</v>
      </c>
    </row>
    <row r="773" spans="1:17">
      <c r="A773" s="852" t="s">
        <v>2511</v>
      </c>
      <c r="B773" s="1290" t="s">
        <v>1080</v>
      </c>
      <c r="C773" s="1422" t="str">
        <f>IF(ISERROR(VLOOKUP($A773,Services!$A$4:$AD$231,C$1,0)),"",VLOOKUP($A773,Services!$A$4:$AD$231,C$1,0))</f>
        <v>ktoe</v>
      </c>
      <c r="D773" s="1303">
        <f>IF(ISERROR(VLOOKUP($A773,Services!$A$4:$AD$231,D$1,0)),"",VLOOKUP($A773,Services!$A$4:$AD$231,D$1,0))</f>
        <v>0</v>
      </c>
      <c r="E773" s="1303">
        <f>IF(ISERROR(VLOOKUP($A773,Services!$A$4:$AD$231,E$1,0)),"",VLOOKUP($A773,Services!$A$4:$AD$231,E$1,0))</f>
        <v>0</v>
      </c>
      <c r="F773" s="1303">
        <f>IF(ISERROR(VLOOKUP($A773,Services!$A$4:$AD$231,F$1,0)),"",VLOOKUP($A773,Services!$A$4:$AD$231,F$1,0))</f>
        <v>0</v>
      </c>
      <c r="G773" s="1303">
        <f>IF(ISERROR(VLOOKUP($A773,Services!$A$4:$AD$231,G$1,0)),"",VLOOKUP($A773,Services!$A$4:$AD$231,G$1,0))</f>
        <v>0</v>
      </c>
      <c r="H773" s="1303">
        <f>IF(ISERROR(VLOOKUP($A773,Services!$A$4:$AD$231,H$1,0)),"",VLOOKUP($A773,Services!$A$4:$AD$231,H$1,0))</f>
        <v>0</v>
      </c>
      <c r="I773" s="1303">
        <f>IF(ISERROR(VLOOKUP($A773,Services!$A$4:$AD$231,I$1,0)),"",VLOOKUP($A773,Services!$A$4:$AD$231,I$1,0))</f>
        <v>0</v>
      </c>
      <c r="J773" s="1303">
        <f>IF(ISERROR(VLOOKUP($A773,Services!$A$4:$AD$231,J$1,0)),"",VLOOKUP($A773,Services!$A$4:$AD$231,J$1,0))</f>
        <v>0</v>
      </c>
      <c r="K773" s="1303">
        <f>IF(ISERROR(VLOOKUP($A773,Services!$A$4:$AD$231,K$1,0)),"",VLOOKUP($A773,Services!$A$4:$AD$231,K$1,0))</f>
        <v>0</v>
      </c>
      <c r="L773" s="1303">
        <f>IF(ISERROR(VLOOKUP($A773,Services!$A$4:$AD$231,L$1,0)),"",VLOOKUP($A773,Services!$A$4:$AD$231,L$1,0))</f>
        <v>0</v>
      </c>
      <c r="M773" s="1303">
        <f>IF(ISERROR(VLOOKUP($A773,Services!$A$4:$AD$231,M$1,0)),"",VLOOKUP($A773,Services!$A$4:$AD$231,M$1,0))</f>
        <v>0</v>
      </c>
      <c r="N773" s="1303">
        <f>IF(ISERROR(VLOOKUP($A773,Services!$A$4:$AD$231,N$1,0)),"",VLOOKUP($A773,Services!$A$4:$AD$231,N$1,0))</f>
        <v>0</v>
      </c>
      <c r="O773" s="1303">
        <f>IF(ISERROR(VLOOKUP($A773,Services!$A$4:$AD$231,O$1,0)),"",VLOOKUP($A773,Services!$A$4:$AD$231,O$1,0))</f>
        <v>0</v>
      </c>
      <c r="P773" s="1303">
        <f>IF(ISERROR(VLOOKUP($A773,Services!$A$4:$AD$231,P$1,0)),"",VLOOKUP($A773,Services!$A$4:$AD$231,P$1,0))</f>
        <v>0</v>
      </c>
      <c r="Q773" s="1303">
        <f>IF(ISERROR(VLOOKUP($A773,Services!$A$4:$AD$231,Q$1,0)),"",VLOOKUP($A773,Services!$A$4:$AD$231,Q$1,0))</f>
        <v>0</v>
      </c>
    </row>
    <row r="774" spans="1:17">
      <c r="A774" s="845" t="s">
        <v>2512</v>
      </c>
      <c r="B774" s="1290" t="s">
        <v>1080</v>
      </c>
      <c r="C774" s="1422" t="str">
        <f>IF(ISERROR(VLOOKUP($A774,Services!$A$4:$AD$231,C$1,0)),"",VLOOKUP($A774,Services!$A$4:$AD$231,C$1,0))</f>
        <v>ktoe</v>
      </c>
      <c r="D774" s="1303">
        <f>IF(ISERROR(VLOOKUP($A774,Services!$A$4:$AD$231,D$1,0)),"",VLOOKUP($A774,Services!$A$4:$AD$231,D$1,0))</f>
        <v>0</v>
      </c>
      <c r="E774" s="1303">
        <f>IF(ISERROR(VLOOKUP($A774,Services!$A$4:$AD$231,E$1,0)),"",VLOOKUP($A774,Services!$A$4:$AD$231,E$1,0))</f>
        <v>0</v>
      </c>
      <c r="F774" s="1303">
        <f>IF(ISERROR(VLOOKUP($A774,Services!$A$4:$AD$231,F$1,0)),"",VLOOKUP($A774,Services!$A$4:$AD$231,F$1,0))</f>
        <v>0</v>
      </c>
      <c r="G774" s="1303">
        <f>IF(ISERROR(VLOOKUP($A774,Services!$A$4:$AD$231,G$1,0)),"",VLOOKUP($A774,Services!$A$4:$AD$231,G$1,0))</f>
        <v>0</v>
      </c>
      <c r="H774" s="1303">
        <f>IF(ISERROR(VLOOKUP($A774,Services!$A$4:$AD$231,H$1,0)),"",VLOOKUP($A774,Services!$A$4:$AD$231,H$1,0))</f>
        <v>0</v>
      </c>
      <c r="I774" s="1303">
        <f>IF(ISERROR(VLOOKUP($A774,Services!$A$4:$AD$231,I$1,0)),"",VLOOKUP($A774,Services!$A$4:$AD$231,I$1,0))</f>
        <v>0</v>
      </c>
      <c r="J774" s="1303">
        <f>IF(ISERROR(VLOOKUP($A774,Services!$A$4:$AD$231,J$1,0)),"",VLOOKUP($A774,Services!$A$4:$AD$231,J$1,0))</f>
        <v>0</v>
      </c>
      <c r="K774" s="1303">
        <f>IF(ISERROR(VLOOKUP($A774,Services!$A$4:$AD$231,K$1,0)),"",VLOOKUP($A774,Services!$A$4:$AD$231,K$1,0))</f>
        <v>0</v>
      </c>
      <c r="L774" s="1303">
        <f>IF(ISERROR(VLOOKUP($A774,Services!$A$4:$AD$231,L$1,0)),"",VLOOKUP($A774,Services!$A$4:$AD$231,L$1,0))</f>
        <v>0</v>
      </c>
      <c r="M774" s="1303">
        <f>IF(ISERROR(VLOOKUP($A774,Services!$A$4:$AD$231,M$1,0)),"",VLOOKUP($A774,Services!$A$4:$AD$231,M$1,0))</f>
        <v>0</v>
      </c>
      <c r="N774" s="1303">
        <f>IF(ISERROR(VLOOKUP($A774,Services!$A$4:$AD$231,N$1,0)),"",VLOOKUP($A774,Services!$A$4:$AD$231,N$1,0))</f>
        <v>0</v>
      </c>
      <c r="O774" s="1303">
        <f>IF(ISERROR(VLOOKUP($A774,Services!$A$4:$AD$231,O$1,0)),"",VLOOKUP($A774,Services!$A$4:$AD$231,O$1,0))</f>
        <v>0</v>
      </c>
      <c r="P774" s="1303">
        <f>IF(ISERROR(VLOOKUP($A774,Services!$A$4:$AD$231,P$1,0)),"",VLOOKUP($A774,Services!$A$4:$AD$231,P$1,0))</f>
        <v>0</v>
      </c>
      <c r="Q774" s="1303">
        <f>IF(ISERROR(VLOOKUP($A774,Services!$A$4:$AD$231,Q$1,0)),"",VLOOKUP($A774,Services!$A$4:$AD$231,Q$1,0))</f>
        <v>0</v>
      </c>
    </row>
    <row r="775" spans="1:17">
      <c r="A775" s="845" t="s">
        <v>356</v>
      </c>
      <c r="B775" s="1290" t="s">
        <v>1080</v>
      </c>
      <c r="C775" s="1422" t="str">
        <f>IF(ISERROR(VLOOKUP($A775,Services!$A$4:$AD$231,C$1,0)),"",VLOOKUP($A775,Services!$A$4:$AD$231,C$1,0))</f>
        <v>Mm2</v>
      </c>
      <c r="D775" s="1303">
        <f>IF(ISERROR(VLOOKUP($A775,Services!$A$4:$AD$231,D$1,0)),"",VLOOKUP($A775,Services!$A$4:$AD$231,D$1,0))</f>
        <v>0</v>
      </c>
      <c r="E775" s="1303">
        <f>IF(ISERROR(VLOOKUP($A775,Services!$A$4:$AD$231,E$1,0)),"",VLOOKUP($A775,Services!$A$4:$AD$231,E$1,0))</f>
        <v>0</v>
      </c>
      <c r="F775" s="1303">
        <f>IF(ISERROR(VLOOKUP($A775,Services!$A$4:$AD$231,F$1,0)),"",VLOOKUP($A775,Services!$A$4:$AD$231,F$1,0))</f>
        <v>0</v>
      </c>
      <c r="G775" s="1303">
        <f>IF(ISERROR(VLOOKUP($A775,Services!$A$4:$AD$231,G$1,0)),"",VLOOKUP($A775,Services!$A$4:$AD$231,G$1,0))</f>
        <v>0</v>
      </c>
      <c r="H775" s="1303">
        <f>IF(ISERROR(VLOOKUP($A775,Services!$A$4:$AD$231,H$1,0)),"",VLOOKUP($A775,Services!$A$4:$AD$231,H$1,0))</f>
        <v>0</v>
      </c>
      <c r="I775" s="1303">
        <f>IF(ISERROR(VLOOKUP($A775,Services!$A$4:$AD$231,I$1,0)),"",VLOOKUP($A775,Services!$A$4:$AD$231,I$1,0))</f>
        <v>0</v>
      </c>
      <c r="J775" s="1303">
        <f>IF(ISERROR(VLOOKUP($A775,Services!$A$4:$AD$231,J$1,0)),"",VLOOKUP($A775,Services!$A$4:$AD$231,J$1,0))</f>
        <v>0</v>
      </c>
      <c r="K775" s="1303">
        <f>IF(ISERROR(VLOOKUP($A775,Services!$A$4:$AD$231,K$1,0)),"",VLOOKUP($A775,Services!$A$4:$AD$231,K$1,0))</f>
        <v>0</v>
      </c>
      <c r="L775" s="1303">
        <f>IF(ISERROR(VLOOKUP($A775,Services!$A$4:$AD$231,L$1,0)),"",VLOOKUP($A775,Services!$A$4:$AD$231,L$1,0))</f>
        <v>0</v>
      </c>
      <c r="M775" s="1303">
        <f>IF(ISERROR(VLOOKUP($A775,Services!$A$4:$AD$231,M$1,0)),"",VLOOKUP($A775,Services!$A$4:$AD$231,M$1,0))</f>
        <v>0</v>
      </c>
      <c r="N775" s="1303">
        <f>IF(ISERROR(VLOOKUP($A775,Services!$A$4:$AD$231,N$1,0)),"",VLOOKUP($A775,Services!$A$4:$AD$231,N$1,0))</f>
        <v>0</v>
      </c>
      <c r="O775" s="1303">
        <f>IF(ISERROR(VLOOKUP($A775,Services!$A$4:$AD$231,O$1,0)),"",VLOOKUP($A775,Services!$A$4:$AD$231,O$1,0))</f>
        <v>0</v>
      </c>
      <c r="P775" s="1303">
        <f>IF(ISERROR(VLOOKUP($A775,Services!$A$4:$AD$231,P$1,0)),"",VLOOKUP($A775,Services!$A$4:$AD$231,P$1,0))</f>
        <v>0</v>
      </c>
      <c r="Q775" s="1303">
        <f>IF(ISERROR(VLOOKUP($A775,Services!$A$4:$AD$231,Q$1,0)),"",VLOOKUP($A775,Services!$A$4:$AD$231,Q$1,0))</f>
        <v>0</v>
      </c>
    </row>
    <row r="776" spans="1:17">
      <c r="A776" s="852" t="s">
        <v>2291</v>
      </c>
      <c r="B776" s="1290" t="s">
        <v>1080</v>
      </c>
      <c r="C776" s="1422" t="str">
        <f>IF(ISERROR(VLOOKUP($A776,Services!$A$4:$AD$231,C$1,0)),"",VLOOKUP($A776,Services!$A$4:$AD$231,C$1,0))</f>
        <v>Mm2</v>
      </c>
      <c r="D776" s="1303">
        <f>IF(ISERROR(VLOOKUP($A776,Services!$A$4:$AD$231,D$1,0)),"",VLOOKUP($A776,Services!$A$4:$AD$231,D$1,0))</f>
        <v>0</v>
      </c>
      <c r="E776" s="1303">
        <f>IF(ISERROR(VLOOKUP($A776,Services!$A$4:$AD$231,E$1,0)),"",VLOOKUP($A776,Services!$A$4:$AD$231,E$1,0))</f>
        <v>0</v>
      </c>
      <c r="F776" s="1303">
        <f>IF(ISERROR(VLOOKUP($A776,Services!$A$4:$AD$231,F$1,0)),"",VLOOKUP($A776,Services!$A$4:$AD$231,F$1,0))</f>
        <v>0</v>
      </c>
      <c r="G776" s="1303">
        <f>IF(ISERROR(VLOOKUP($A776,Services!$A$4:$AD$231,G$1,0)),"",VLOOKUP($A776,Services!$A$4:$AD$231,G$1,0))</f>
        <v>0</v>
      </c>
      <c r="H776" s="1303">
        <f>IF(ISERROR(VLOOKUP($A776,Services!$A$4:$AD$231,H$1,0)),"",VLOOKUP($A776,Services!$A$4:$AD$231,H$1,0))</f>
        <v>0</v>
      </c>
      <c r="I776" s="1303">
        <f>IF(ISERROR(VLOOKUP($A776,Services!$A$4:$AD$231,I$1,0)),"",VLOOKUP($A776,Services!$A$4:$AD$231,I$1,0))</f>
        <v>0</v>
      </c>
      <c r="J776" s="1303">
        <f>IF(ISERROR(VLOOKUP($A776,Services!$A$4:$AD$231,J$1,0)),"",VLOOKUP($A776,Services!$A$4:$AD$231,J$1,0))</f>
        <v>0</v>
      </c>
      <c r="K776" s="1303">
        <f>IF(ISERROR(VLOOKUP($A776,Services!$A$4:$AD$231,K$1,0)),"",VLOOKUP($A776,Services!$A$4:$AD$231,K$1,0))</f>
        <v>0</v>
      </c>
      <c r="L776" s="1303">
        <f>IF(ISERROR(VLOOKUP($A776,Services!$A$4:$AD$231,L$1,0)),"",VLOOKUP($A776,Services!$A$4:$AD$231,L$1,0))</f>
        <v>0</v>
      </c>
      <c r="M776" s="1303">
        <f>IF(ISERROR(VLOOKUP($A776,Services!$A$4:$AD$231,M$1,0)),"",VLOOKUP($A776,Services!$A$4:$AD$231,M$1,0))</f>
        <v>0</v>
      </c>
      <c r="N776" s="1303">
        <f>IF(ISERROR(VLOOKUP($A776,Services!$A$4:$AD$231,N$1,0)),"",VLOOKUP($A776,Services!$A$4:$AD$231,N$1,0))</f>
        <v>0</v>
      </c>
      <c r="O776" s="1303">
        <f>IF(ISERROR(VLOOKUP($A776,Services!$A$4:$AD$231,O$1,0)),"",VLOOKUP($A776,Services!$A$4:$AD$231,O$1,0))</f>
        <v>0</v>
      </c>
      <c r="P776" s="1303">
        <f>IF(ISERROR(VLOOKUP($A776,Services!$A$4:$AD$231,P$1,0)),"",VLOOKUP($A776,Services!$A$4:$AD$231,P$1,0))</f>
        <v>0</v>
      </c>
      <c r="Q776" s="1303">
        <f>IF(ISERROR(VLOOKUP($A776,Services!$A$4:$AD$231,Q$1,0)),"",VLOOKUP($A776,Services!$A$4:$AD$231,Q$1,0))</f>
        <v>0</v>
      </c>
    </row>
    <row r="777" spans="1:17">
      <c r="A777" s="852" t="s">
        <v>2292</v>
      </c>
      <c r="B777" s="1290" t="s">
        <v>1080</v>
      </c>
      <c r="C777" s="1422" t="str">
        <f>IF(ISERROR(VLOOKUP($A777,Services!$A$4:$AD$231,C$1,0)),"",VLOOKUP($A777,Services!$A$4:$AD$231,C$1,0))</f>
        <v>Mm2</v>
      </c>
      <c r="D777" s="1303">
        <f>IF(ISERROR(VLOOKUP($A777,Services!$A$4:$AD$231,D$1,0)),"",VLOOKUP($A777,Services!$A$4:$AD$231,D$1,0))</f>
        <v>0</v>
      </c>
      <c r="E777" s="1303">
        <f>IF(ISERROR(VLOOKUP($A777,Services!$A$4:$AD$231,E$1,0)),"",VLOOKUP($A777,Services!$A$4:$AD$231,E$1,0))</f>
        <v>0</v>
      </c>
      <c r="F777" s="1303">
        <f>IF(ISERROR(VLOOKUP($A777,Services!$A$4:$AD$231,F$1,0)),"",VLOOKUP($A777,Services!$A$4:$AD$231,F$1,0))</f>
        <v>0</v>
      </c>
      <c r="G777" s="1303">
        <f>IF(ISERROR(VLOOKUP($A777,Services!$A$4:$AD$231,G$1,0)),"",VLOOKUP($A777,Services!$A$4:$AD$231,G$1,0))</f>
        <v>0</v>
      </c>
      <c r="H777" s="1303">
        <f>IF(ISERROR(VLOOKUP($A777,Services!$A$4:$AD$231,H$1,0)),"",VLOOKUP($A777,Services!$A$4:$AD$231,H$1,0))</f>
        <v>0</v>
      </c>
      <c r="I777" s="1303">
        <f>IF(ISERROR(VLOOKUP($A777,Services!$A$4:$AD$231,I$1,0)),"",VLOOKUP($A777,Services!$A$4:$AD$231,I$1,0))</f>
        <v>0</v>
      </c>
      <c r="J777" s="1303">
        <f>IF(ISERROR(VLOOKUP($A777,Services!$A$4:$AD$231,J$1,0)),"",VLOOKUP($A777,Services!$A$4:$AD$231,J$1,0))</f>
        <v>0</v>
      </c>
      <c r="K777" s="1303">
        <f>IF(ISERROR(VLOOKUP($A777,Services!$A$4:$AD$231,K$1,0)),"",VLOOKUP($A777,Services!$A$4:$AD$231,K$1,0))</f>
        <v>0</v>
      </c>
      <c r="L777" s="1303">
        <f>IF(ISERROR(VLOOKUP($A777,Services!$A$4:$AD$231,L$1,0)),"",VLOOKUP($A777,Services!$A$4:$AD$231,L$1,0))</f>
        <v>0</v>
      </c>
      <c r="M777" s="1303">
        <f>IF(ISERROR(VLOOKUP($A777,Services!$A$4:$AD$231,M$1,0)),"",VLOOKUP($A777,Services!$A$4:$AD$231,M$1,0))</f>
        <v>0</v>
      </c>
      <c r="N777" s="1303">
        <f>IF(ISERROR(VLOOKUP($A777,Services!$A$4:$AD$231,N$1,0)),"",VLOOKUP($A777,Services!$A$4:$AD$231,N$1,0))</f>
        <v>0</v>
      </c>
      <c r="O777" s="1303">
        <f>IF(ISERROR(VLOOKUP($A777,Services!$A$4:$AD$231,O$1,0)),"",VLOOKUP($A777,Services!$A$4:$AD$231,O$1,0))</f>
        <v>0</v>
      </c>
      <c r="P777" s="1303">
        <f>IF(ISERROR(VLOOKUP($A777,Services!$A$4:$AD$231,P$1,0)),"",VLOOKUP($A777,Services!$A$4:$AD$231,P$1,0))</f>
        <v>0</v>
      </c>
      <c r="Q777" s="1303">
        <f>IF(ISERROR(VLOOKUP($A777,Services!$A$4:$AD$231,Q$1,0)),"",VLOOKUP($A777,Services!$A$4:$AD$231,Q$1,0))</f>
        <v>0</v>
      </c>
    </row>
    <row r="778" spans="1:17">
      <c r="A778" s="852" t="s">
        <v>396</v>
      </c>
      <c r="B778" s="1290" t="s">
        <v>1080</v>
      </c>
      <c r="C778" s="1422" t="str">
        <f>IF(ISERROR(VLOOKUP($A778,Services!$A$4:$AD$231,C$1,0)),"",VLOOKUP($A778,Services!$A$4:$AD$231,C$1,0))</f>
        <v>Mm2</v>
      </c>
      <c r="D778" s="1303">
        <f>IF(ISERROR(VLOOKUP($A778,Services!$A$4:$AD$231,D$1,0)),"",VLOOKUP($A778,Services!$A$4:$AD$231,D$1,0))</f>
        <v>0</v>
      </c>
      <c r="E778" s="1303">
        <f>IF(ISERROR(VLOOKUP($A778,Services!$A$4:$AD$231,E$1,0)),"",VLOOKUP($A778,Services!$A$4:$AD$231,E$1,0))</f>
        <v>0</v>
      </c>
      <c r="F778" s="1303">
        <f>IF(ISERROR(VLOOKUP($A778,Services!$A$4:$AD$231,F$1,0)),"",VLOOKUP($A778,Services!$A$4:$AD$231,F$1,0))</f>
        <v>0</v>
      </c>
      <c r="G778" s="1303">
        <f>IF(ISERROR(VLOOKUP($A778,Services!$A$4:$AD$231,G$1,0)),"",VLOOKUP($A778,Services!$A$4:$AD$231,G$1,0))</f>
        <v>0</v>
      </c>
      <c r="H778" s="1303">
        <f>IF(ISERROR(VLOOKUP($A778,Services!$A$4:$AD$231,H$1,0)),"",VLOOKUP($A778,Services!$A$4:$AD$231,H$1,0))</f>
        <v>0</v>
      </c>
      <c r="I778" s="1303">
        <f>IF(ISERROR(VLOOKUP($A778,Services!$A$4:$AD$231,I$1,0)),"",VLOOKUP($A778,Services!$A$4:$AD$231,I$1,0))</f>
        <v>0</v>
      </c>
      <c r="J778" s="1303">
        <f>IF(ISERROR(VLOOKUP($A778,Services!$A$4:$AD$231,J$1,0)),"",VLOOKUP($A778,Services!$A$4:$AD$231,J$1,0))</f>
        <v>0</v>
      </c>
      <c r="K778" s="1303">
        <f>IF(ISERROR(VLOOKUP($A778,Services!$A$4:$AD$231,K$1,0)),"",VLOOKUP($A778,Services!$A$4:$AD$231,K$1,0))</f>
        <v>0</v>
      </c>
      <c r="L778" s="1303">
        <f>IF(ISERROR(VLOOKUP($A778,Services!$A$4:$AD$231,L$1,0)),"",VLOOKUP($A778,Services!$A$4:$AD$231,L$1,0))</f>
        <v>0</v>
      </c>
      <c r="M778" s="1303">
        <f>IF(ISERROR(VLOOKUP($A778,Services!$A$4:$AD$231,M$1,0)),"",VLOOKUP($A778,Services!$A$4:$AD$231,M$1,0))</f>
        <v>0</v>
      </c>
      <c r="N778" s="1303">
        <f>IF(ISERROR(VLOOKUP($A778,Services!$A$4:$AD$231,N$1,0)),"",VLOOKUP($A778,Services!$A$4:$AD$231,N$1,0))</f>
        <v>0</v>
      </c>
      <c r="O778" s="1303">
        <f>IF(ISERROR(VLOOKUP($A778,Services!$A$4:$AD$231,O$1,0)),"",VLOOKUP($A778,Services!$A$4:$AD$231,O$1,0))</f>
        <v>0</v>
      </c>
      <c r="P778" s="1303">
        <f>IF(ISERROR(VLOOKUP($A778,Services!$A$4:$AD$231,P$1,0)),"",VLOOKUP($A778,Services!$A$4:$AD$231,P$1,0))</f>
        <v>0</v>
      </c>
      <c r="Q778" s="1303">
        <f>IF(ISERROR(VLOOKUP($A778,Services!$A$4:$AD$231,Q$1,0)),"",VLOOKUP($A778,Services!$A$4:$AD$231,Q$1,0))</f>
        <v>0</v>
      </c>
    </row>
    <row r="779" spans="1:17">
      <c r="A779" s="845" t="s">
        <v>2299</v>
      </c>
      <c r="B779" s="1290" t="s">
        <v>1080</v>
      </c>
      <c r="C779" s="1422" t="str">
        <f>IF(ISERROR(VLOOKUP($A779,Services!$A$4:$AD$231,C$1,0)),"",VLOOKUP($A779,Services!$A$4:$AD$231,C$1,0))</f>
        <v>k</v>
      </c>
      <c r="D779" s="1303">
        <f>IF(ISERROR(VLOOKUP($A779,Services!$A$4:$AD$231,D$1,0)),"",VLOOKUP($A779,Services!$A$4:$AD$231,D$1,0))</f>
        <v>0</v>
      </c>
      <c r="E779" s="1303">
        <f>IF(ISERROR(VLOOKUP($A779,Services!$A$4:$AD$231,E$1,0)),"",VLOOKUP($A779,Services!$A$4:$AD$231,E$1,0))</f>
        <v>0</v>
      </c>
      <c r="F779" s="1303">
        <f>IF(ISERROR(VLOOKUP($A779,Services!$A$4:$AD$231,F$1,0)),"",VLOOKUP($A779,Services!$A$4:$AD$231,F$1,0))</f>
        <v>0</v>
      </c>
      <c r="G779" s="1303">
        <f>IF(ISERROR(VLOOKUP($A779,Services!$A$4:$AD$231,G$1,0)),"",VLOOKUP($A779,Services!$A$4:$AD$231,G$1,0))</f>
        <v>0</v>
      </c>
      <c r="H779" s="1303">
        <f>IF(ISERROR(VLOOKUP($A779,Services!$A$4:$AD$231,H$1,0)),"",VLOOKUP($A779,Services!$A$4:$AD$231,H$1,0))</f>
        <v>0</v>
      </c>
      <c r="I779" s="1303">
        <f>IF(ISERROR(VLOOKUP($A779,Services!$A$4:$AD$231,I$1,0)),"",VLOOKUP($A779,Services!$A$4:$AD$231,I$1,0))</f>
        <v>0</v>
      </c>
      <c r="J779" s="1303">
        <f>IF(ISERROR(VLOOKUP($A779,Services!$A$4:$AD$231,J$1,0)),"",VLOOKUP($A779,Services!$A$4:$AD$231,J$1,0))</f>
        <v>0</v>
      </c>
      <c r="K779" s="1303">
        <f>IF(ISERROR(VLOOKUP($A779,Services!$A$4:$AD$231,K$1,0)),"",VLOOKUP($A779,Services!$A$4:$AD$231,K$1,0))</f>
        <v>0</v>
      </c>
      <c r="L779" s="1303">
        <f>IF(ISERROR(VLOOKUP($A779,Services!$A$4:$AD$231,L$1,0)),"",VLOOKUP($A779,Services!$A$4:$AD$231,L$1,0))</f>
        <v>0</v>
      </c>
      <c r="M779" s="1303">
        <f>IF(ISERROR(VLOOKUP($A779,Services!$A$4:$AD$231,M$1,0)),"",VLOOKUP($A779,Services!$A$4:$AD$231,M$1,0))</f>
        <v>0</v>
      </c>
      <c r="N779" s="1303">
        <f>IF(ISERROR(VLOOKUP($A779,Services!$A$4:$AD$231,N$1,0)),"",VLOOKUP($A779,Services!$A$4:$AD$231,N$1,0))</f>
        <v>0</v>
      </c>
      <c r="O779" s="1303">
        <f>IF(ISERROR(VLOOKUP($A779,Services!$A$4:$AD$231,O$1,0)),"",VLOOKUP($A779,Services!$A$4:$AD$231,O$1,0))</f>
        <v>0</v>
      </c>
      <c r="P779" s="1303">
        <f>IF(ISERROR(VLOOKUP($A779,Services!$A$4:$AD$231,P$1,0)),"",VLOOKUP($A779,Services!$A$4:$AD$231,P$1,0))</f>
        <v>0</v>
      </c>
      <c r="Q779" s="1303">
        <f>IF(ISERROR(VLOOKUP($A779,Services!$A$4:$AD$231,Q$1,0)),"",VLOOKUP($A779,Services!$A$4:$AD$231,Q$1,0))</f>
        <v>0</v>
      </c>
    </row>
    <row r="780" spans="1:17">
      <c r="A780" s="852" t="s">
        <v>1591</v>
      </c>
      <c r="B780" s="1290" t="s">
        <v>1080</v>
      </c>
      <c r="C780" s="1422" t="str">
        <f>IF(ISERROR(VLOOKUP($A780,Services!$A$4:$AD$231,C$1,0)),"",VLOOKUP($A780,Services!$A$4:$AD$231,C$1,0))</f>
        <v>k</v>
      </c>
      <c r="D780" s="1303">
        <f>IF(ISERROR(VLOOKUP($A780,Services!$A$4:$AD$231,D$1,0)),"",VLOOKUP($A780,Services!$A$4:$AD$231,D$1,0))</f>
        <v>0</v>
      </c>
      <c r="E780" s="1303">
        <f>IF(ISERROR(VLOOKUP($A780,Services!$A$4:$AD$231,E$1,0)),"",VLOOKUP($A780,Services!$A$4:$AD$231,E$1,0))</f>
        <v>0</v>
      </c>
      <c r="F780" s="1303">
        <f>IF(ISERROR(VLOOKUP($A780,Services!$A$4:$AD$231,F$1,0)),"",VLOOKUP($A780,Services!$A$4:$AD$231,F$1,0))</f>
        <v>0</v>
      </c>
      <c r="G780" s="1303">
        <f>IF(ISERROR(VLOOKUP($A780,Services!$A$4:$AD$231,G$1,0)),"",VLOOKUP($A780,Services!$A$4:$AD$231,G$1,0))</f>
        <v>0</v>
      </c>
      <c r="H780" s="1303">
        <f>IF(ISERROR(VLOOKUP($A780,Services!$A$4:$AD$231,H$1,0)),"",VLOOKUP($A780,Services!$A$4:$AD$231,H$1,0))</f>
        <v>0</v>
      </c>
      <c r="I780" s="1303">
        <f>IF(ISERROR(VLOOKUP($A780,Services!$A$4:$AD$231,I$1,0)),"",VLOOKUP($A780,Services!$A$4:$AD$231,I$1,0))</f>
        <v>0</v>
      </c>
      <c r="J780" s="1303">
        <f>IF(ISERROR(VLOOKUP($A780,Services!$A$4:$AD$231,J$1,0)),"",VLOOKUP($A780,Services!$A$4:$AD$231,J$1,0))</f>
        <v>0</v>
      </c>
      <c r="K780" s="1303">
        <f>IF(ISERROR(VLOOKUP($A780,Services!$A$4:$AD$231,K$1,0)),"",VLOOKUP($A780,Services!$A$4:$AD$231,K$1,0))</f>
        <v>0</v>
      </c>
      <c r="L780" s="1303">
        <f>IF(ISERROR(VLOOKUP($A780,Services!$A$4:$AD$231,L$1,0)),"",VLOOKUP($A780,Services!$A$4:$AD$231,L$1,0))</f>
        <v>0</v>
      </c>
      <c r="M780" s="1303">
        <f>IF(ISERROR(VLOOKUP($A780,Services!$A$4:$AD$231,M$1,0)),"",VLOOKUP($A780,Services!$A$4:$AD$231,M$1,0))</f>
        <v>0</v>
      </c>
      <c r="N780" s="1303">
        <f>IF(ISERROR(VLOOKUP($A780,Services!$A$4:$AD$231,N$1,0)),"",VLOOKUP($A780,Services!$A$4:$AD$231,N$1,0))</f>
        <v>0</v>
      </c>
      <c r="O780" s="1303">
        <f>IF(ISERROR(VLOOKUP($A780,Services!$A$4:$AD$231,O$1,0)),"",VLOOKUP($A780,Services!$A$4:$AD$231,O$1,0))</f>
        <v>0</v>
      </c>
      <c r="P780" s="1303">
        <f>IF(ISERROR(VLOOKUP($A780,Services!$A$4:$AD$231,P$1,0)),"",VLOOKUP($A780,Services!$A$4:$AD$231,P$1,0))</f>
        <v>0</v>
      </c>
      <c r="Q780" s="1303">
        <f>IF(ISERROR(VLOOKUP($A780,Services!$A$4:$AD$231,Q$1,0)),"",VLOOKUP($A780,Services!$A$4:$AD$231,Q$1,0))</f>
        <v>0</v>
      </c>
    </row>
    <row r="781" spans="1:17">
      <c r="A781" s="852" t="s">
        <v>1592</v>
      </c>
      <c r="B781" s="1290" t="s">
        <v>1080</v>
      </c>
      <c r="C781" s="1422" t="str">
        <f>IF(ISERROR(VLOOKUP($A781,Services!$A$4:$AD$231,C$1,0)),"",VLOOKUP($A781,Services!$A$4:$AD$231,C$1,0))</f>
        <v>k</v>
      </c>
      <c r="D781" s="1303">
        <f>IF(ISERROR(VLOOKUP($A781,Services!$A$4:$AD$231,D$1,0)),"",VLOOKUP($A781,Services!$A$4:$AD$231,D$1,0))</f>
        <v>0</v>
      </c>
      <c r="E781" s="1303">
        <f>IF(ISERROR(VLOOKUP($A781,Services!$A$4:$AD$231,E$1,0)),"",VLOOKUP($A781,Services!$A$4:$AD$231,E$1,0))</f>
        <v>0</v>
      </c>
      <c r="F781" s="1303">
        <f>IF(ISERROR(VLOOKUP($A781,Services!$A$4:$AD$231,F$1,0)),"",VLOOKUP($A781,Services!$A$4:$AD$231,F$1,0))</f>
        <v>0</v>
      </c>
      <c r="G781" s="1303">
        <f>IF(ISERROR(VLOOKUP($A781,Services!$A$4:$AD$231,G$1,0)),"",VLOOKUP($A781,Services!$A$4:$AD$231,G$1,0))</f>
        <v>0</v>
      </c>
      <c r="H781" s="1303">
        <f>IF(ISERROR(VLOOKUP($A781,Services!$A$4:$AD$231,H$1,0)),"",VLOOKUP($A781,Services!$A$4:$AD$231,H$1,0))</f>
        <v>0</v>
      </c>
      <c r="I781" s="1303">
        <f>IF(ISERROR(VLOOKUP($A781,Services!$A$4:$AD$231,I$1,0)),"",VLOOKUP($A781,Services!$A$4:$AD$231,I$1,0))</f>
        <v>0</v>
      </c>
      <c r="J781" s="1303">
        <f>IF(ISERROR(VLOOKUP($A781,Services!$A$4:$AD$231,J$1,0)),"",VLOOKUP($A781,Services!$A$4:$AD$231,J$1,0))</f>
        <v>0</v>
      </c>
      <c r="K781" s="1303">
        <f>IF(ISERROR(VLOOKUP($A781,Services!$A$4:$AD$231,K$1,0)),"",VLOOKUP($A781,Services!$A$4:$AD$231,K$1,0))</f>
        <v>0</v>
      </c>
      <c r="L781" s="1303">
        <f>IF(ISERROR(VLOOKUP($A781,Services!$A$4:$AD$231,L$1,0)),"",VLOOKUP($A781,Services!$A$4:$AD$231,L$1,0))</f>
        <v>0</v>
      </c>
      <c r="M781" s="1303">
        <f>IF(ISERROR(VLOOKUP($A781,Services!$A$4:$AD$231,M$1,0)),"",VLOOKUP($A781,Services!$A$4:$AD$231,M$1,0))</f>
        <v>0</v>
      </c>
      <c r="N781" s="1303">
        <f>IF(ISERROR(VLOOKUP($A781,Services!$A$4:$AD$231,N$1,0)),"",VLOOKUP($A781,Services!$A$4:$AD$231,N$1,0))</f>
        <v>0</v>
      </c>
      <c r="O781" s="1303">
        <f>IF(ISERROR(VLOOKUP($A781,Services!$A$4:$AD$231,O$1,0)),"",VLOOKUP($A781,Services!$A$4:$AD$231,O$1,0))</f>
        <v>0</v>
      </c>
      <c r="P781" s="1303">
        <f>IF(ISERROR(VLOOKUP($A781,Services!$A$4:$AD$231,P$1,0)),"",VLOOKUP($A781,Services!$A$4:$AD$231,P$1,0))</f>
        <v>0</v>
      </c>
      <c r="Q781" s="1303">
        <f>IF(ISERROR(VLOOKUP($A781,Services!$A$4:$AD$231,Q$1,0)),"",VLOOKUP($A781,Services!$A$4:$AD$231,Q$1,0))</f>
        <v>0</v>
      </c>
    </row>
    <row r="782" spans="1:17">
      <c r="A782" s="852" t="s">
        <v>2300</v>
      </c>
      <c r="B782" s="1290" t="s">
        <v>1080</v>
      </c>
      <c r="C782" s="1422" t="str">
        <f>IF(ISERROR(VLOOKUP($A782,Services!$A$4:$AD$231,C$1,0)),"",VLOOKUP($A782,Services!$A$4:$AD$231,C$1,0))</f>
        <v>k</v>
      </c>
      <c r="D782" s="1303">
        <f>IF(ISERROR(VLOOKUP($A782,Services!$A$4:$AD$231,D$1,0)),"",VLOOKUP($A782,Services!$A$4:$AD$231,D$1,0))</f>
        <v>0</v>
      </c>
      <c r="E782" s="1303">
        <f>IF(ISERROR(VLOOKUP($A782,Services!$A$4:$AD$231,E$1,0)),"",VLOOKUP($A782,Services!$A$4:$AD$231,E$1,0))</f>
        <v>0</v>
      </c>
      <c r="F782" s="1303">
        <f>IF(ISERROR(VLOOKUP($A782,Services!$A$4:$AD$231,F$1,0)),"",VLOOKUP($A782,Services!$A$4:$AD$231,F$1,0))</f>
        <v>0</v>
      </c>
      <c r="G782" s="1303">
        <f>IF(ISERROR(VLOOKUP($A782,Services!$A$4:$AD$231,G$1,0)),"",VLOOKUP($A782,Services!$A$4:$AD$231,G$1,0))</f>
        <v>0</v>
      </c>
      <c r="H782" s="1303">
        <f>IF(ISERROR(VLOOKUP($A782,Services!$A$4:$AD$231,H$1,0)),"",VLOOKUP($A782,Services!$A$4:$AD$231,H$1,0))</f>
        <v>0</v>
      </c>
      <c r="I782" s="1303">
        <f>IF(ISERROR(VLOOKUP($A782,Services!$A$4:$AD$231,I$1,0)),"",VLOOKUP($A782,Services!$A$4:$AD$231,I$1,0))</f>
        <v>0</v>
      </c>
      <c r="J782" s="1303">
        <f>IF(ISERROR(VLOOKUP($A782,Services!$A$4:$AD$231,J$1,0)),"",VLOOKUP($A782,Services!$A$4:$AD$231,J$1,0))</f>
        <v>0</v>
      </c>
      <c r="K782" s="1303">
        <f>IF(ISERROR(VLOOKUP($A782,Services!$A$4:$AD$231,K$1,0)),"",VLOOKUP($A782,Services!$A$4:$AD$231,K$1,0))</f>
        <v>0</v>
      </c>
      <c r="L782" s="1303">
        <f>IF(ISERROR(VLOOKUP($A782,Services!$A$4:$AD$231,L$1,0)),"",VLOOKUP($A782,Services!$A$4:$AD$231,L$1,0))</f>
        <v>0</v>
      </c>
      <c r="M782" s="1303">
        <f>IF(ISERROR(VLOOKUP($A782,Services!$A$4:$AD$231,M$1,0)),"",VLOOKUP($A782,Services!$A$4:$AD$231,M$1,0))</f>
        <v>0</v>
      </c>
      <c r="N782" s="1303">
        <f>IF(ISERROR(VLOOKUP($A782,Services!$A$4:$AD$231,N$1,0)),"",VLOOKUP($A782,Services!$A$4:$AD$231,N$1,0))</f>
        <v>0</v>
      </c>
      <c r="O782" s="1303">
        <f>IF(ISERROR(VLOOKUP($A782,Services!$A$4:$AD$231,O$1,0)),"",VLOOKUP($A782,Services!$A$4:$AD$231,O$1,0))</f>
        <v>0</v>
      </c>
      <c r="P782" s="1303">
        <f>IF(ISERROR(VLOOKUP($A782,Services!$A$4:$AD$231,P$1,0)),"",VLOOKUP($A782,Services!$A$4:$AD$231,P$1,0))</f>
        <v>0</v>
      </c>
      <c r="Q782" s="1303">
        <f>IF(ISERROR(VLOOKUP($A782,Services!$A$4:$AD$231,Q$1,0)),"",VLOOKUP($A782,Services!$A$4:$AD$231,Q$1,0))</f>
        <v>0</v>
      </c>
    </row>
    <row r="783" spans="1:17">
      <c r="A783" s="852" t="s">
        <v>1098</v>
      </c>
      <c r="B783" s="1290" t="s">
        <v>1080</v>
      </c>
      <c r="C783" s="1422" t="str">
        <f>IF(ISERROR(VLOOKUP($A783,Services!$A$4:$AD$231,C$1,0)),"",VLOOKUP($A783,Services!$A$4:$AD$231,C$1,0))</f>
        <v>k</v>
      </c>
      <c r="D783" s="1303">
        <f>IF(ISERROR(VLOOKUP($A783,Services!$A$4:$AD$231,D$1,0)),"",VLOOKUP($A783,Services!$A$4:$AD$231,D$1,0))</f>
        <v>0</v>
      </c>
      <c r="E783" s="1303">
        <f>IF(ISERROR(VLOOKUP($A783,Services!$A$4:$AD$231,E$1,0)),"",VLOOKUP($A783,Services!$A$4:$AD$231,E$1,0))</f>
        <v>0</v>
      </c>
      <c r="F783" s="1303">
        <f>IF(ISERROR(VLOOKUP($A783,Services!$A$4:$AD$231,F$1,0)),"",VLOOKUP($A783,Services!$A$4:$AD$231,F$1,0))</f>
        <v>0</v>
      </c>
      <c r="G783" s="1303">
        <f>IF(ISERROR(VLOOKUP($A783,Services!$A$4:$AD$231,G$1,0)),"",VLOOKUP($A783,Services!$A$4:$AD$231,G$1,0))</f>
        <v>0</v>
      </c>
      <c r="H783" s="1303">
        <f>IF(ISERROR(VLOOKUP($A783,Services!$A$4:$AD$231,H$1,0)),"",VLOOKUP($A783,Services!$A$4:$AD$231,H$1,0))</f>
        <v>0</v>
      </c>
      <c r="I783" s="1303">
        <f>IF(ISERROR(VLOOKUP($A783,Services!$A$4:$AD$231,I$1,0)),"",VLOOKUP($A783,Services!$A$4:$AD$231,I$1,0))</f>
        <v>0</v>
      </c>
      <c r="J783" s="1303">
        <f>IF(ISERROR(VLOOKUP($A783,Services!$A$4:$AD$231,J$1,0)),"",VLOOKUP($A783,Services!$A$4:$AD$231,J$1,0))</f>
        <v>0</v>
      </c>
      <c r="K783" s="1303">
        <f>IF(ISERROR(VLOOKUP($A783,Services!$A$4:$AD$231,K$1,0)),"",VLOOKUP($A783,Services!$A$4:$AD$231,K$1,0))</f>
        <v>0</v>
      </c>
      <c r="L783" s="1303">
        <f>IF(ISERROR(VLOOKUP($A783,Services!$A$4:$AD$231,L$1,0)),"",VLOOKUP($A783,Services!$A$4:$AD$231,L$1,0))</f>
        <v>0</v>
      </c>
      <c r="M783" s="1303">
        <f>IF(ISERROR(VLOOKUP($A783,Services!$A$4:$AD$231,M$1,0)),"",VLOOKUP($A783,Services!$A$4:$AD$231,M$1,0))</f>
        <v>0</v>
      </c>
      <c r="N783" s="1303">
        <f>IF(ISERROR(VLOOKUP($A783,Services!$A$4:$AD$231,N$1,0)),"",VLOOKUP($A783,Services!$A$4:$AD$231,N$1,0))</f>
        <v>0</v>
      </c>
      <c r="O783" s="1303">
        <f>IF(ISERROR(VLOOKUP($A783,Services!$A$4:$AD$231,O$1,0)),"",VLOOKUP($A783,Services!$A$4:$AD$231,O$1,0))</f>
        <v>0</v>
      </c>
      <c r="P783" s="1303">
        <f>IF(ISERROR(VLOOKUP($A783,Services!$A$4:$AD$231,P$1,0)),"",VLOOKUP($A783,Services!$A$4:$AD$231,P$1,0))</f>
        <v>0</v>
      </c>
      <c r="Q783" s="1303">
        <f>IF(ISERROR(VLOOKUP($A783,Services!$A$4:$AD$231,Q$1,0)),"",VLOOKUP($A783,Services!$A$4:$AD$231,Q$1,0))</f>
        <v>0</v>
      </c>
    </row>
    <row r="784" spans="1:17">
      <c r="A784" s="852" t="s">
        <v>2301</v>
      </c>
      <c r="B784" s="1290" t="s">
        <v>1080</v>
      </c>
      <c r="C784" s="1422" t="str">
        <f>IF(ISERROR(VLOOKUP($A784,Services!$A$4:$AD$231,C$1,0)),"",VLOOKUP($A784,Services!$A$4:$AD$231,C$1,0))</f>
        <v>k</v>
      </c>
      <c r="D784" s="1303">
        <f>IF(ISERROR(VLOOKUP($A784,Services!$A$4:$AD$231,D$1,0)),"",VLOOKUP($A784,Services!$A$4:$AD$231,D$1,0))</f>
        <v>0</v>
      </c>
      <c r="E784" s="1303">
        <f>IF(ISERROR(VLOOKUP($A784,Services!$A$4:$AD$231,E$1,0)),"",VLOOKUP($A784,Services!$A$4:$AD$231,E$1,0))</f>
        <v>0</v>
      </c>
      <c r="F784" s="1303">
        <f>IF(ISERROR(VLOOKUP($A784,Services!$A$4:$AD$231,F$1,0)),"",VLOOKUP($A784,Services!$A$4:$AD$231,F$1,0))</f>
        <v>0</v>
      </c>
      <c r="G784" s="1303">
        <f>IF(ISERROR(VLOOKUP($A784,Services!$A$4:$AD$231,G$1,0)),"",VLOOKUP($A784,Services!$A$4:$AD$231,G$1,0))</f>
        <v>0</v>
      </c>
      <c r="H784" s="1303">
        <f>IF(ISERROR(VLOOKUP($A784,Services!$A$4:$AD$231,H$1,0)),"",VLOOKUP($A784,Services!$A$4:$AD$231,H$1,0))</f>
        <v>0</v>
      </c>
      <c r="I784" s="1303">
        <f>IF(ISERROR(VLOOKUP($A784,Services!$A$4:$AD$231,I$1,0)),"",VLOOKUP($A784,Services!$A$4:$AD$231,I$1,0))</f>
        <v>0</v>
      </c>
      <c r="J784" s="1303">
        <f>IF(ISERROR(VLOOKUP($A784,Services!$A$4:$AD$231,J$1,0)),"",VLOOKUP($A784,Services!$A$4:$AD$231,J$1,0))</f>
        <v>0</v>
      </c>
      <c r="K784" s="1303">
        <f>IF(ISERROR(VLOOKUP($A784,Services!$A$4:$AD$231,K$1,0)),"",VLOOKUP($A784,Services!$A$4:$AD$231,K$1,0))</f>
        <v>0</v>
      </c>
      <c r="L784" s="1303">
        <f>IF(ISERROR(VLOOKUP($A784,Services!$A$4:$AD$231,L$1,0)),"",VLOOKUP($A784,Services!$A$4:$AD$231,L$1,0))</f>
        <v>0</v>
      </c>
      <c r="M784" s="1303">
        <f>IF(ISERROR(VLOOKUP($A784,Services!$A$4:$AD$231,M$1,0)),"",VLOOKUP($A784,Services!$A$4:$AD$231,M$1,0))</f>
        <v>0</v>
      </c>
      <c r="N784" s="1303">
        <f>IF(ISERROR(VLOOKUP($A784,Services!$A$4:$AD$231,N$1,0)),"",VLOOKUP($A784,Services!$A$4:$AD$231,N$1,0))</f>
        <v>0</v>
      </c>
      <c r="O784" s="1303">
        <f>IF(ISERROR(VLOOKUP($A784,Services!$A$4:$AD$231,O$1,0)),"",VLOOKUP($A784,Services!$A$4:$AD$231,O$1,0))</f>
        <v>0</v>
      </c>
      <c r="P784" s="1303">
        <f>IF(ISERROR(VLOOKUP($A784,Services!$A$4:$AD$231,P$1,0)),"",VLOOKUP($A784,Services!$A$4:$AD$231,P$1,0))</f>
        <v>0</v>
      </c>
      <c r="Q784" s="1303">
        <f>IF(ISERROR(VLOOKUP($A784,Services!$A$4:$AD$231,Q$1,0)),"",VLOOKUP($A784,Services!$A$4:$AD$231,Q$1,0))</f>
        <v>0</v>
      </c>
    </row>
    <row r="785" spans="1:17">
      <c r="A785" s="852" t="s">
        <v>2302</v>
      </c>
      <c r="B785" s="1290" t="s">
        <v>1080</v>
      </c>
      <c r="C785" s="1422" t="str">
        <f>IF(ISERROR(VLOOKUP($A785,Services!$A$4:$AD$231,C$1,0)),"",VLOOKUP($A785,Services!$A$4:$AD$231,C$1,0))</f>
        <v>k</v>
      </c>
      <c r="D785" s="1303">
        <f>IF(ISERROR(VLOOKUP($A785,Services!$A$4:$AD$231,D$1,0)),"",VLOOKUP($A785,Services!$A$4:$AD$231,D$1,0))</f>
        <v>0</v>
      </c>
      <c r="E785" s="1303">
        <f>IF(ISERROR(VLOOKUP($A785,Services!$A$4:$AD$231,E$1,0)),"",VLOOKUP($A785,Services!$A$4:$AD$231,E$1,0))</f>
        <v>0</v>
      </c>
      <c r="F785" s="1303">
        <f>IF(ISERROR(VLOOKUP($A785,Services!$A$4:$AD$231,F$1,0)),"",VLOOKUP($A785,Services!$A$4:$AD$231,F$1,0))</f>
        <v>0</v>
      </c>
      <c r="G785" s="1303">
        <f>IF(ISERROR(VLOOKUP($A785,Services!$A$4:$AD$231,G$1,0)),"",VLOOKUP($A785,Services!$A$4:$AD$231,G$1,0))</f>
        <v>0</v>
      </c>
      <c r="H785" s="1303">
        <f>IF(ISERROR(VLOOKUP($A785,Services!$A$4:$AD$231,H$1,0)),"",VLOOKUP($A785,Services!$A$4:$AD$231,H$1,0))</f>
        <v>0</v>
      </c>
      <c r="I785" s="1303">
        <f>IF(ISERROR(VLOOKUP($A785,Services!$A$4:$AD$231,I$1,0)),"",VLOOKUP($A785,Services!$A$4:$AD$231,I$1,0))</f>
        <v>0</v>
      </c>
      <c r="J785" s="1303">
        <f>IF(ISERROR(VLOOKUP($A785,Services!$A$4:$AD$231,J$1,0)),"",VLOOKUP($A785,Services!$A$4:$AD$231,J$1,0))</f>
        <v>0</v>
      </c>
      <c r="K785" s="1303">
        <f>IF(ISERROR(VLOOKUP($A785,Services!$A$4:$AD$231,K$1,0)),"",VLOOKUP($A785,Services!$A$4:$AD$231,K$1,0))</f>
        <v>0</v>
      </c>
      <c r="L785" s="1303">
        <f>IF(ISERROR(VLOOKUP($A785,Services!$A$4:$AD$231,L$1,0)),"",VLOOKUP($A785,Services!$A$4:$AD$231,L$1,0))</f>
        <v>0</v>
      </c>
      <c r="M785" s="1303">
        <f>IF(ISERROR(VLOOKUP($A785,Services!$A$4:$AD$231,M$1,0)),"",VLOOKUP($A785,Services!$A$4:$AD$231,M$1,0))</f>
        <v>0</v>
      </c>
      <c r="N785" s="1303">
        <f>IF(ISERROR(VLOOKUP($A785,Services!$A$4:$AD$231,N$1,0)),"",VLOOKUP($A785,Services!$A$4:$AD$231,N$1,0))</f>
        <v>0</v>
      </c>
      <c r="O785" s="1303">
        <f>IF(ISERROR(VLOOKUP($A785,Services!$A$4:$AD$231,O$1,0)),"",VLOOKUP($A785,Services!$A$4:$AD$231,O$1,0))</f>
        <v>0</v>
      </c>
      <c r="P785" s="1303">
        <f>IF(ISERROR(VLOOKUP($A785,Services!$A$4:$AD$231,P$1,0)),"",VLOOKUP($A785,Services!$A$4:$AD$231,P$1,0))</f>
        <v>0</v>
      </c>
      <c r="Q785" s="1303">
        <f>IF(ISERROR(VLOOKUP($A785,Services!$A$4:$AD$231,Q$1,0)),"",VLOOKUP($A785,Services!$A$4:$AD$231,Q$1,0))</f>
        <v>0</v>
      </c>
    </row>
    <row r="786" spans="1:17">
      <c r="A786" s="852" t="s">
        <v>357</v>
      </c>
      <c r="B786" s="1290" t="s">
        <v>1080</v>
      </c>
      <c r="C786" s="1422" t="str">
        <f>IF(ISERROR(VLOOKUP($A786,Services!$A$4:$AD$231,C$1,0)),"",VLOOKUP($A786,Services!$A$4:$AD$231,C$1,0))</f>
        <v>k</v>
      </c>
      <c r="D786" s="1303">
        <f>IF(ISERROR(VLOOKUP($A786,Services!$A$4:$AD$231,D$1,0)),"",VLOOKUP($A786,Services!$A$4:$AD$231,D$1,0))</f>
        <v>0</v>
      </c>
      <c r="E786" s="1303">
        <f>IF(ISERROR(VLOOKUP($A786,Services!$A$4:$AD$231,E$1,0)),"",VLOOKUP($A786,Services!$A$4:$AD$231,E$1,0))</f>
        <v>0</v>
      </c>
      <c r="F786" s="1303">
        <f>IF(ISERROR(VLOOKUP($A786,Services!$A$4:$AD$231,F$1,0)),"",VLOOKUP($A786,Services!$A$4:$AD$231,F$1,0))</f>
        <v>0</v>
      </c>
      <c r="G786" s="1303">
        <f>IF(ISERROR(VLOOKUP($A786,Services!$A$4:$AD$231,G$1,0)),"",VLOOKUP($A786,Services!$A$4:$AD$231,G$1,0))</f>
        <v>0</v>
      </c>
      <c r="H786" s="1303">
        <f>IF(ISERROR(VLOOKUP($A786,Services!$A$4:$AD$231,H$1,0)),"",VLOOKUP($A786,Services!$A$4:$AD$231,H$1,0))</f>
        <v>0</v>
      </c>
      <c r="I786" s="1303">
        <f>IF(ISERROR(VLOOKUP($A786,Services!$A$4:$AD$231,I$1,0)),"",VLOOKUP($A786,Services!$A$4:$AD$231,I$1,0))</f>
        <v>0</v>
      </c>
      <c r="J786" s="1303">
        <f>IF(ISERROR(VLOOKUP($A786,Services!$A$4:$AD$231,J$1,0)),"",VLOOKUP($A786,Services!$A$4:$AD$231,J$1,0))</f>
        <v>0</v>
      </c>
      <c r="K786" s="1303">
        <f>IF(ISERROR(VLOOKUP($A786,Services!$A$4:$AD$231,K$1,0)),"",VLOOKUP($A786,Services!$A$4:$AD$231,K$1,0))</f>
        <v>0</v>
      </c>
      <c r="L786" s="1303">
        <f>IF(ISERROR(VLOOKUP($A786,Services!$A$4:$AD$231,L$1,0)),"",VLOOKUP($A786,Services!$A$4:$AD$231,L$1,0))</f>
        <v>0</v>
      </c>
      <c r="M786" s="1303">
        <f>IF(ISERROR(VLOOKUP($A786,Services!$A$4:$AD$231,M$1,0)),"",VLOOKUP($A786,Services!$A$4:$AD$231,M$1,0))</f>
        <v>0</v>
      </c>
      <c r="N786" s="1303">
        <f>IF(ISERROR(VLOOKUP($A786,Services!$A$4:$AD$231,N$1,0)),"",VLOOKUP($A786,Services!$A$4:$AD$231,N$1,0))</f>
        <v>0</v>
      </c>
      <c r="O786" s="1303">
        <f>IF(ISERROR(VLOOKUP($A786,Services!$A$4:$AD$231,O$1,0)),"",VLOOKUP($A786,Services!$A$4:$AD$231,O$1,0))</f>
        <v>0</v>
      </c>
      <c r="P786" s="1303">
        <f>IF(ISERROR(VLOOKUP($A786,Services!$A$4:$AD$231,P$1,0)),"",VLOOKUP($A786,Services!$A$4:$AD$231,P$1,0))</f>
        <v>0</v>
      </c>
      <c r="Q786" s="1303">
        <f>IF(ISERROR(VLOOKUP($A786,Services!$A$4:$AD$231,Q$1,0)),"",VLOOKUP($A786,Services!$A$4:$AD$231,Q$1,0))</f>
        <v>0</v>
      </c>
    </row>
    <row r="787" spans="1:17">
      <c r="A787" s="852" t="s">
        <v>358</v>
      </c>
      <c r="B787" s="1290" t="s">
        <v>1080</v>
      </c>
      <c r="C787" s="1422" t="str">
        <f>IF(ISERROR(VLOOKUP($A787,Services!$A$4:$AD$231,C$1,0)),"",VLOOKUP($A787,Services!$A$4:$AD$231,C$1,0))</f>
        <v>k</v>
      </c>
      <c r="D787" s="1303">
        <f>IF(ISERROR(VLOOKUP($A787,Services!$A$4:$AD$231,D$1,0)),"",VLOOKUP($A787,Services!$A$4:$AD$231,D$1,0))</f>
        <v>0</v>
      </c>
      <c r="E787" s="1303">
        <f>IF(ISERROR(VLOOKUP($A787,Services!$A$4:$AD$231,E$1,0)),"",VLOOKUP($A787,Services!$A$4:$AD$231,E$1,0))</f>
        <v>0</v>
      </c>
      <c r="F787" s="1303">
        <f>IF(ISERROR(VLOOKUP($A787,Services!$A$4:$AD$231,F$1,0)),"",VLOOKUP($A787,Services!$A$4:$AD$231,F$1,0))</f>
        <v>0</v>
      </c>
      <c r="G787" s="1303">
        <f>IF(ISERROR(VLOOKUP($A787,Services!$A$4:$AD$231,G$1,0)),"",VLOOKUP($A787,Services!$A$4:$AD$231,G$1,0))</f>
        <v>0</v>
      </c>
      <c r="H787" s="1303">
        <f>IF(ISERROR(VLOOKUP($A787,Services!$A$4:$AD$231,H$1,0)),"",VLOOKUP($A787,Services!$A$4:$AD$231,H$1,0))</f>
        <v>0</v>
      </c>
      <c r="I787" s="1303">
        <f>IF(ISERROR(VLOOKUP($A787,Services!$A$4:$AD$231,I$1,0)),"",VLOOKUP($A787,Services!$A$4:$AD$231,I$1,0))</f>
        <v>0</v>
      </c>
      <c r="J787" s="1303">
        <f>IF(ISERROR(VLOOKUP($A787,Services!$A$4:$AD$231,J$1,0)),"",VLOOKUP($A787,Services!$A$4:$AD$231,J$1,0))</f>
        <v>0</v>
      </c>
      <c r="K787" s="1303">
        <f>IF(ISERROR(VLOOKUP($A787,Services!$A$4:$AD$231,K$1,0)),"",VLOOKUP($A787,Services!$A$4:$AD$231,K$1,0))</f>
        <v>0</v>
      </c>
      <c r="L787" s="1303">
        <f>IF(ISERROR(VLOOKUP($A787,Services!$A$4:$AD$231,L$1,0)),"",VLOOKUP($A787,Services!$A$4:$AD$231,L$1,0))</f>
        <v>0</v>
      </c>
      <c r="M787" s="1303">
        <f>IF(ISERROR(VLOOKUP($A787,Services!$A$4:$AD$231,M$1,0)),"",VLOOKUP($A787,Services!$A$4:$AD$231,M$1,0))</f>
        <v>0</v>
      </c>
      <c r="N787" s="1303">
        <f>IF(ISERROR(VLOOKUP($A787,Services!$A$4:$AD$231,N$1,0)),"",VLOOKUP($A787,Services!$A$4:$AD$231,N$1,0))</f>
        <v>0</v>
      </c>
      <c r="O787" s="1303">
        <f>IF(ISERROR(VLOOKUP($A787,Services!$A$4:$AD$231,O$1,0)),"",VLOOKUP($A787,Services!$A$4:$AD$231,O$1,0))</f>
        <v>0</v>
      </c>
      <c r="P787" s="1303">
        <f>IF(ISERROR(VLOOKUP($A787,Services!$A$4:$AD$231,P$1,0)),"",VLOOKUP($A787,Services!$A$4:$AD$231,P$1,0))</f>
        <v>0</v>
      </c>
      <c r="Q787" s="1303">
        <f>IF(ISERROR(VLOOKUP($A787,Services!$A$4:$AD$231,Q$1,0)),"",VLOOKUP($A787,Services!$A$4:$AD$231,Q$1,0))</f>
        <v>0</v>
      </c>
    </row>
    <row r="788" spans="1:17">
      <c r="A788" s="852" t="s">
        <v>359</v>
      </c>
      <c r="B788" s="1290" t="s">
        <v>1080</v>
      </c>
      <c r="C788" s="1422" t="str">
        <f>IF(ISERROR(VLOOKUP($A788,Services!$A$4:$AD$231,C$1,0)),"",VLOOKUP($A788,Services!$A$4:$AD$231,C$1,0))</f>
        <v>k</v>
      </c>
      <c r="D788" s="1303">
        <f>IF(ISERROR(VLOOKUP($A788,Services!$A$4:$AD$231,D$1,0)),"",VLOOKUP($A788,Services!$A$4:$AD$231,D$1,0))</f>
        <v>0</v>
      </c>
      <c r="E788" s="1303">
        <f>IF(ISERROR(VLOOKUP($A788,Services!$A$4:$AD$231,E$1,0)),"",VLOOKUP($A788,Services!$A$4:$AD$231,E$1,0))</f>
        <v>0</v>
      </c>
      <c r="F788" s="1303">
        <f>IF(ISERROR(VLOOKUP($A788,Services!$A$4:$AD$231,F$1,0)),"",VLOOKUP($A788,Services!$A$4:$AD$231,F$1,0))</f>
        <v>0</v>
      </c>
      <c r="G788" s="1303">
        <f>IF(ISERROR(VLOOKUP($A788,Services!$A$4:$AD$231,G$1,0)),"",VLOOKUP($A788,Services!$A$4:$AD$231,G$1,0))</f>
        <v>0</v>
      </c>
      <c r="H788" s="1303">
        <f>IF(ISERROR(VLOOKUP($A788,Services!$A$4:$AD$231,H$1,0)),"",VLOOKUP($A788,Services!$A$4:$AD$231,H$1,0))</f>
        <v>0</v>
      </c>
      <c r="I788" s="1303">
        <f>IF(ISERROR(VLOOKUP($A788,Services!$A$4:$AD$231,I$1,0)),"",VLOOKUP($A788,Services!$A$4:$AD$231,I$1,0))</f>
        <v>0</v>
      </c>
      <c r="J788" s="1303">
        <f>IF(ISERROR(VLOOKUP($A788,Services!$A$4:$AD$231,J$1,0)),"",VLOOKUP($A788,Services!$A$4:$AD$231,J$1,0))</f>
        <v>0</v>
      </c>
      <c r="K788" s="1303">
        <f>IF(ISERROR(VLOOKUP($A788,Services!$A$4:$AD$231,K$1,0)),"",VLOOKUP($A788,Services!$A$4:$AD$231,K$1,0))</f>
        <v>0</v>
      </c>
      <c r="L788" s="1303">
        <f>IF(ISERROR(VLOOKUP($A788,Services!$A$4:$AD$231,L$1,0)),"",VLOOKUP($A788,Services!$A$4:$AD$231,L$1,0))</f>
        <v>0</v>
      </c>
      <c r="M788" s="1303">
        <f>IF(ISERROR(VLOOKUP($A788,Services!$A$4:$AD$231,M$1,0)),"",VLOOKUP($A788,Services!$A$4:$AD$231,M$1,0))</f>
        <v>0</v>
      </c>
      <c r="N788" s="1303">
        <f>IF(ISERROR(VLOOKUP($A788,Services!$A$4:$AD$231,N$1,0)),"",VLOOKUP($A788,Services!$A$4:$AD$231,N$1,0))</f>
        <v>0</v>
      </c>
      <c r="O788" s="1303">
        <f>IF(ISERROR(VLOOKUP($A788,Services!$A$4:$AD$231,O$1,0)),"",VLOOKUP($A788,Services!$A$4:$AD$231,O$1,0))</f>
        <v>0</v>
      </c>
      <c r="P788" s="1303">
        <f>IF(ISERROR(VLOOKUP($A788,Services!$A$4:$AD$231,P$1,0)),"",VLOOKUP($A788,Services!$A$4:$AD$231,P$1,0))</f>
        <v>0</v>
      </c>
      <c r="Q788" s="1303">
        <f>IF(ISERROR(VLOOKUP($A788,Services!$A$4:$AD$231,Q$1,0)),"",VLOOKUP($A788,Services!$A$4:$AD$231,Q$1,0))</f>
        <v>0</v>
      </c>
    </row>
    <row r="789" spans="1:17">
      <c r="A789" s="854" t="s">
        <v>2304</v>
      </c>
      <c r="B789" s="1290" t="s">
        <v>1080</v>
      </c>
      <c r="C789" s="1422" t="str">
        <f>IF(ISERROR(VLOOKUP($A789,Services!$A$4:$AD$231,C$1,0)),"",VLOOKUP($A789,Services!$A$4:$AD$231,C$1,0))</f>
        <v>Mlcxx</v>
      </c>
      <c r="D789" s="1303">
        <f>IF(ISERROR(VLOOKUP($A789,Services!$A$4:$AD$231,D$1,0)),"",VLOOKUP($A789,Services!$A$4:$AD$231,D$1,0))</f>
        <v>0</v>
      </c>
      <c r="E789" s="1303">
        <f>IF(ISERROR(VLOOKUP($A789,Services!$A$4:$AD$231,E$1,0)),"",VLOOKUP($A789,Services!$A$4:$AD$231,E$1,0))</f>
        <v>0</v>
      </c>
      <c r="F789" s="1303">
        <f>IF(ISERROR(VLOOKUP($A789,Services!$A$4:$AD$231,F$1,0)),"",VLOOKUP($A789,Services!$A$4:$AD$231,F$1,0))</f>
        <v>0</v>
      </c>
      <c r="G789" s="1303">
        <f>IF(ISERROR(VLOOKUP($A789,Services!$A$4:$AD$231,G$1,0)),"",VLOOKUP($A789,Services!$A$4:$AD$231,G$1,0))</f>
        <v>0</v>
      </c>
      <c r="H789" s="1303">
        <f>IF(ISERROR(VLOOKUP($A789,Services!$A$4:$AD$231,H$1,0)),"",VLOOKUP($A789,Services!$A$4:$AD$231,H$1,0))</f>
        <v>0</v>
      </c>
      <c r="I789" s="1303">
        <f>IF(ISERROR(VLOOKUP($A789,Services!$A$4:$AD$231,I$1,0)),"",VLOOKUP($A789,Services!$A$4:$AD$231,I$1,0))</f>
        <v>0</v>
      </c>
      <c r="J789" s="1303">
        <f>IF(ISERROR(VLOOKUP($A789,Services!$A$4:$AD$231,J$1,0)),"",VLOOKUP($A789,Services!$A$4:$AD$231,J$1,0))</f>
        <v>0</v>
      </c>
      <c r="K789" s="1303">
        <f>IF(ISERROR(VLOOKUP($A789,Services!$A$4:$AD$231,K$1,0)),"",VLOOKUP($A789,Services!$A$4:$AD$231,K$1,0))</f>
        <v>0</v>
      </c>
      <c r="L789" s="1303">
        <f>IF(ISERROR(VLOOKUP($A789,Services!$A$4:$AD$231,L$1,0)),"",VLOOKUP($A789,Services!$A$4:$AD$231,L$1,0))</f>
        <v>0</v>
      </c>
      <c r="M789" s="1303">
        <f>IF(ISERROR(VLOOKUP($A789,Services!$A$4:$AD$231,M$1,0)),"",VLOOKUP($A789,Services!$A$4:$AD$231,M$1,0))</f>
        <v>0</v>
      </c>
      <c r="N789" s="1303">
        <f>IF(ISERROR(VLOOKUP($A789,Services!$A$4:$AD$231,N$1,0)),"",VLOOKUP($A789,Services!$A$4:$AD$231,N$1,0))</f>
        <v>0</v>
      </c>
      <c r="O789" s="1303">
        <f>IF(ISERROR(VLOOKUP($A789,Services!$A$4:$AD$231,O$1,0)),"",VLOOKUP($A789,Services!$A$4:$AD$231,O$1,0))</f>
        <v>0</v>
      </c>
      <c r="P789" s="1303">
        <f>IF(ISERROR(VLOOKUP($A789,Services!$A$4:$AD$231,P$1,0)),"",VLOOKUP($A789,Services!$A$4:$AD$231,P$1,0))</f>
        <v>0</v>
      </c>
      <c r="Q789" s="1303">
        <f>IF(ISERROR(VLOOKUP($A789,Services!$A$4:$AD$231,Q$1,0)),"",VLOOKUP($A789,Services!$A$4:$AD$231,Q$1,0))</f>
        <v>0</v>
      </c>
    </row>
    <row r="790" spans="1:17">
      <c r="A790" s="852" t="s">
        <v>1595</v>
      </c>
      <c r="B790" s="1290" t="s">
        <v>1080</v>
      </c>
      <c r="C790" s="1422" t="str">
        <f>IF(ISERROR(VLOOKUP($A790,Services!$A$4:$AD$231,C$1,0)),"",VLOOKUP($A790,Services!$A$4:$AD$231,C$1,0))</f>
        <v>Mlcxx</v>
      </c>
      <c r="D790" s="1303">
        <f>IF(ISERROR(VLOOKUP($A790,Services!$A$4:$AD$231,D$1,0)),"",VLOOKUP($A790,Services!$A$4:$AD$231,D$1,0))</f>
        <v>0</v>
      </c>
      <c r="E790" s="1303">
        <f>IF(ISERROR(VLOOKUP($A790,Services!$A$4:$AD$231,E$1,0)),"",VLOOKUP($A790,Services!$A$4:$AD$231,E$1,0))</f>
        <v>0</v>
      </c>
      <c r="F790" s="1303">
        <f>IF(ISERROR(VLOOKUP($A790,Services!$A$4:$AD$231,F$1,0)),"",VLOOKUP($A790,Services!$A$4:$AD$231,F$1,0))</f>
        <v>0</v>
      </c>
      <c r="G790" s="1303">
        <f>IF(ISERROR(VLOOKUP($A790,Services!$A$4:$AD$231,G$1,0)),"",VLOOKUP($A790,Services!$A$4:$AD$231,G$1,0))</f>
        <v>0</v>
      </c>
      <c r="H790" s="1303">
        <f>IF(ISERROR(VLOOKUP($A790,Services!$A$4:$AD$231,H$1,0)),"",VLOOKUP($A790,Services!$A$4:$AD$231,H$1,0))</f>
        <v>0</v>
      </c>
      <c r="I790" s="1303">
        <f>IF(ISERROR(VLOOKUP($A790,Services!$A$4:$AD$231,I$1,0)),"",VLOOKUP($A790,Services!$A$4:$AD$231,I$1,0))</f>
        <v>0</v>
      </c>
      <c r="J790" s="1303">
        <f>IF(ISERROR(VLOOKUP($A790,Services!$A$4:$AD$231,J$1,0)),"",VLOOKUP($A790,Services!$A$4:$AD$231,J$1,0))</f>
        <v>0</v>
      </c>
      <c r="K790" s="1303">
        <f>IF(ISERROR(VLOOKUP($A790,Services!$A$4:$AD$231,K$1,0)),"",VLOOKUP($A790,Services!$A$4:$AD$231,K$1,0))</f>
        <v>0</v>
      </c>
      <c r="L790" s="1303">
        <f>IF(ISERROR(VLOOKUP($A790,Services!$A$4:$AD$231,L$1,0)),"",VLOOKUP($A790,Services!$A$4:$AD$231,L$1,0))</f>
        <v>0</v>
      </c>
      <c r="M790" s="1303">
        <f>IF(ISERROR(VLOOKUP($A790,Services!$A$4:$AD$231,M$1,0)),"",VLOOKUP($A790,Services!$A$4:$AD$231,M$1,0))</f>
        <v>0</v>
      </c>
      <c r="N790" s="1303">
        <f>IF(ISERROR(VLOOKUP($A790,Services!$A$4:$AD$231,N$1,0)),"",VLOOKUP($A790,Services!$A$4:$AD$231,N$1,0))</f>
        <v>0</v>
      </c>
      <c r="O790" s="1303">
        <f>IF(ISERROR(VLOOKUP($A790,Services!$A$4:$AD$231,O$1,0)),"",VLOOKUP($A790,Services!$A$4:$AD$231,O$1,0))</f>
        <v>0</v>
      </c>
      <c r="P790" s="1303">
        <f>IF(ISERROR(VLOOKUP($A790,Services!$A$4:$AD$231,P$1,0)),"",VLOOKUP($A790,Services!$A$4:$AD$231,P$1,0))</f>
        <v>0</v>
      </c>
      <c r="Q790" s="1303">
        <f>IF(ISERROR(VLOOKUP($A790,Services!$A$4:$AD$231,Q$1,0)),"",VLOOKUP($A790,Services!$A$4:$AD$231,Q$1,0))</f>
        <v>0</v>
      </c>
    </row>
    <row r="791" spans="1:17">
      <c r="A791" s="852" t="s">
        <v>1596</v>
      </c>
      <c r="B791" s="1290" t="s">
        <v>1080</v>
      </c>
      <c r="C791" s="1422" t="str">
        <f>IF(ISERROR(VLOOKUP($A791,Services!$A$4:$AD$231,C$1,0)),"",VLOOKUP($A791,Services!$A$4:$AD$231,C$1,0))</f>
        <v>Mlcxx</v>
      </c>
      <c r="D791" s="1303">
        <f>IF(ISERROR(VLOOKUP($A791,Services!$A$4:$AD$231,D$1,0)),"",VLOOKUP($A791,Services!$A$4:$AD$231,D$1,0))</f>
        <v>0</v>
      </c>
      <c r="E791" s="1303">
        <f>IF(ISERROR(VLOOKUP($A791,Services!$A$4:$AD$231,E$1,0)),"",VLOOKUP($A791,Services!$A$4:$AD$231,E$1,0))</f>
        <v>0</v>
      </c>
      <c r="F791" s="1303">
        <f>IF(ISERROR(VLOOKUP($A791,Services!$A$4:$AD$231,F$1,0)),"",VLOOKUP($A791,Services!$A$4:$AD$231,F$1,0))</f>
        <v>0</v>
      </c>
      <c r="G791" s="1303">
        <f>IF(ISERROR(VLOOKUP($A791,Services!$A$4:$AD$231,G$1,0)),"",VLOOKUP($A791,Services!$A$4:$AD$231,G$1,0))</f>
        <v>0</v>
      </c>
      <c r="H791" s="1303">
        <f>IF(ISERROR(VLOOKUP($A791,Services!$A$4:$AD$231,H$1,0)),"",VLOOKUP($A791,Services!$A$4:$AD$231,H$1,0))</f>
        <v>0</v>
      </c>
      <c r="I791" s="1303">
        <f>IF(ISERROR(VLOOKUP($A791,Services!$A$4:$AD$231,I$1,0)),"",VLOOKUP($A791,Services!$A$4:$AD$231,I$1,0))</f>
        <v>0</v>
      </c>
      <c r="J791" s="1303">
        <f>IF(ISERROR(VLOOKUP($A791,Services!$A$4:$AD$231,J$1,0)),"",VLOOKUP($A791,Services!$A$4:$AD$231,J$1,0))</f>
        <v>0</v>
      </c>
      <c r="K791" s="1303">
        <f>IF(ISERROR(VLOOKUP($A791,Services!$A$4:$AD$231,K$1,0)),"",VLOOKUP($A791,Services!$A$4:$AD$231,K$1,0))</f>
        <v>0</v>
      </c>
      <c r="L791" s="1303">
        <f>IF(ISERROR(VLOOKUP($A791,Services!$A$4:$AD$231,L$1,0)),"",VLOOKUP($A791,Services!$A$4:$AD$231,L$1,0))</f>
        <v>0</v>
      </c>
      <c r="M791" s="1303">
        <f>IF(ISERROR(VLOOKUP($A791,Services!$A$4:$AD$231,M$1,0)),"",VLOOKUP($A791,Services!$A$4:$AD$231,M$1,0))</f>
        <v>0</v>
      </c>
      <c r="N791" s="1303">
        <f>IF(ISERROR(VLOOKUP($A791,Services!$A$4:$AD$231,N$1,0)),"",VLOOKUP($A791,Services!$A$4:$AD$231,N$1,0))</f>
        <v>0</v>
      </c>
      <c r="O791" s="1303">
        <f>IF(ISERROR(VLOOKUP($A791,Services!$A$4:$AD$231,O$1,0)),"",VLOOKUP($A791,Services!$A$4:$AD$231,O$1,0))</f>
        <v>0</v>
      </c>
      <c r="P791" s="1303">
        <f>IF(ISERROR(VLOOKUP($A791,Services!$A$4:$AD$231,P$1,0)),"",VLOOKUP($A791,Services!$A$4:$AD$231,P$1,0))</f>
        <v>0</v>
      </c>
      <c r="Q791" s="1303">
        <f>IF(ISERROR(VLOOKUP($A791,Services!$A$4:$AD$231,Q$1,0)),"",VLOOKUP($A791,Services!$A$4:$AD$231,Q$1,0))</f>
        <v>0</v>
      </c>
    </row>
    <row r="792" spans="1:17">
      <c r="A792" s="852" t="s">
        <v>660</v>
      </c>
      <c r="B792" s="1290" t="s">
        <v>1080</v>
      </c>
      <c r="C792" s="1422" t="str">
        <f>IF(ISERROR(VLOOKUP($A792,Services!$A$4:$AD$231,C$1,0)),"",VLOOKUP($A792,Services!$A$4:$AD$231,C$1,0))</f>
        <v>Mlcxx</v>
      </c>
      <c r="D792" s="1303">
        <f>IF(ISERROR(VLOOKUP($A792,Services!$A$4:$AD$231,D$1,0)),"",VLOOKUP($A792,Services!$A$4:$AD$231,D$1,0))</f>
        <v>0</v>
      </c>
      <c r="E792" s="1303">
        <f>IF(ISERROR(VLOOKUP($A792,Services!$A$4:$AD$231,E$1,0)),"",VLOOKUP($A792,Services!$A$4:$AD$231,E$1,0))</f>
        <v>0</v>
      </c>
      <c r="F792" s="1303">
        <f>IF(ISERROR(VLOOKUP($A792,Services!$A$4:$AD$231,F$1,0)),"",VLOOKUP($A792,Services!$A$4:$AD$231,F$1,0))</f>
        <v>0</v>
      </c>
      <c r="G792" s="1303">
        <f>IF(ISERROR(VLOOKUP($A792,Services!$A$4:$AD$231,G$1,0)),"",VLOOKUP($A792,Services!$A$4:$AD$231,G$1,0))</f>
        <v>0</v>
      </c>
      <c r="H792" s="1303">
        <f>IF(ISERROR(VLOOKUP($A792,Services!$A$4:$AD$231,H$1,0)),"",VLOOKUP($A792,Services!$A$4:$AD$231,H$1,0))</f>
        <v>0</v>
      </c>
      <c r="I792" s="1303">
        <f>IF(ISERROR(VLOOKUP($A792,Services!$A$4:$AD$231,I$1,0)),"",VLOOKUP($A792,Services!$A$4:$AD$231,I$1,0))</f>
        <v>0</v>
      </c>
      <c r="J792" s="1303">
        <f>IF(ISERROR(VLOOKUP($A792,Services!$A$4:$AD$231,J$1,0)),"",VLOOKUP($A792,Services!$A$4:$AD$231,J$1,0))</f>
        <v>0</v>
      </c>
      <c r="K792" s="1303">
        <f>IF(ISERROR(VLOOKUP($A792,Services!$A$4:$AD$231,K$1,0)),"",VLOOKUP($A792,Services!$A$4:$AD$231,K$1,0))</f>
        <v>0</v>
      </c>
      <c r="L792" s="1303">
        <f>IF(ISERROR(VLOOKUP($A792,Services!$A$4:$AD$231,L$1,0)),"",VLOOKUP($A792,Services!$A$4:$AD$231,L$1,0))</f>
        <v>0</v>
      </c>
      <c r="M792" s="1303">
        <f>IF(ISERROR(VLOOKUP($A792,Services!$A$4:$AD$231,M$1,0)),"",VLOOKUP($A792,Services!$A$4:$AD$231,M$1,0))</f>
        <v>0</v>
      </c>
      <c r="N792" s="1303">
        <f>IF(ISERROR(VLOOKUP($A792,Services!$A$4:$AD$231,N$1,0)),"",VLOOKUP($A792,Services!$A$4:$AD$231,N$1,0))</f>
        <v>0</v>
      </c>
      <c r="O792" s="1303">
        <f>IF(ISERROR(VLOOKUP($A792,Services!$A$4:$AD$231,O$1,0)),"",VLOOKUP($A792,Services!$A$4:$AD$231,O$1,0))</f>
        <v>0</v>
      </c>
      <c r="P792" s="1303">
        <f>IF(ISERROR(VLOOKUP($A792,Services!$A$4:$AD$231,P$1,0)),"",VLOOKUP($A792,Services!$A$4:$AD$231,P$1,0))</f>
        <v>0</v>
      </c>
      <c r="Q792" s="1303">
        <f>IF(ISERROR(VLOOKUP($A792,Services!$A$4:$AD$231,Q$1,0)),"",VLOOKUP($A792,Services!$A$4:$AD$231,Q$1,0))</f>
        <v>0</v>
      </c>
    </row>
    <row r="793" spans="1:17">
      <c r="A793" s="852" t="s">
        <v>1099</v>
      </c>
      <c r="B793" s="1290" t="s">
        <v>1080</v>
      </c>
      <c r="C793" s="1422" t="str">
        <f>IF(ISERROR(VLOOKUP($A793,Services!$A$4:$AD$231,C$1,0)),"",VLOOKUP($A793,Services!$A$4:$AD$231,C$1,0))</f>
        <v>Mlcxx</v>
      </c>
      <c r="D793" s="1303">
        <f>IF(ISERROR(VLOOKUP($A793,Services!$A$4:$AD$231,D$1,0)),"",VLOOKUP($A793,Services!$A$4:$AD$231,D$1,0))</f>
        <v>0</v>
      </c>
      <c r="E793" s="1303">
        <f>IF(ISERROR(VLOOKUP($A793,Services!$A$4:$AD$231,E$1,0)),"",VLOOKUP($A793,Services!$A$4:$AD$231,E$1,0))</f>
        <v>0</v>
      </c>
      <c r="F793" s="1303">
        <f>IF(ISERROR(VLOOKUP($A793,Services!$A$4:$AD$231,F$1,0)),"",VLOOKUP($A793,Services!$A$4:$AD$231,F$1,0))</f>
        <v>0</v>
      </c>
      <c r="G793" s="1303">
        <f>IF(ISERROR(VLOOKUP($A793,Services!$A$4:$AD$231,G$1,0)),"",VLOOKUP($A793,Services!$A$4:$AD$231,G$1,0))</f>
        <v>0</v>
      </c>
      <c r="H793" s="1303">
        <f>IF(ISERROR(VLOOKUP($A793,Services!$A$4:$AD$231,H$1,0)),"",VLOOKUP($A793,Services!$A$4:$AD$231,H$1,0))</f>
        <v>0</v>
      </c>
      <c r="I793" s="1303">
        <f>IF(ISERROR(VLOOKUP($A793,Services!$A$4:$AD$231,I$1,0)),"",VLOOKUP($A793,Services!$A$4:$AD$231,I$1,0))</f>
        <v>0</v>
      </c>
      <c r="J793" s="1303">
        <f>IF(ISERROR(VLOOKUP($A793,Services!$A$4:$AD$231,J$1,0)),"",VLOOKUP($A793,Services!$A$4:$AD$231,J$1,0))</f>
        <v>0</v>
      </c>
      <c r="K793" s="1303">
        <f>IF(ISERROR(VLOOKUP($A793,Services!$A$4:$AD$231,K$1,0)),"",VLOOKUP($A793,Services!$A$4:$AD$231,K$1,0))</f>
        <v>0</v>
      </c>
      <c r="L793" s="1303">
        <f>IF(ISERROR(VLOOKUP($A793,Services!$A$4:$AD$231,L$1,0)),"",VLOOKUP($A793,Services!$A$4:$AD$231,L$1,0))</f>
        <v>0</v>
      </c>
      <c r="M793" s="1303">
        <f>IF(ISERROR(VLOOKUP($A793,Services!$A$4:$AD$231,M$1,0)),"",VLOOKUP($A793,Services!$A$4:$AD$231,M$1,0))</f>
        <v>0</v>
      </c>
      <c r="N793" s="1303">
        <f>IF(ISERROR(VLOOKUP($A793,Services!$A$4:$AD$231,N$1,0)),"",VLOOKUP($A793,Services!$A$4:$AD$231,N$1,0))</f>
        <v>0</v>
      </c>
      <c r="O793" s="1303">
        <f>IF(ISERROR(VLOOKUP($A793,Services!$A$4:$AD$231,O$1,0)),"",VLOOKUP($A793,Services!$A$4:$AD$231,O$1,0))</f>
        <v>0</v>
      </c>
      <c r="P793" s="1303">
        <f>IF(ISERROR(VLOOKUP($A793,Services!$A$4:$AD$231,P$1,0)),"",VLOOKUP($A793,Services!$A$4:$AD$231,P$1,0))</f>
        <v>0</v>
      </c>
      <c r="Q793" s="1303">
        <f>IF(ISERROR(VLOOKUP($A793,Services!$A$4:$AD$231,Q$1,0)),"",VLOOKUP($A793,Services!$A$4:$AD$231,Q$1,0))</f>
        <v>0</v>
      </c>
    </row>
    <row r="794" spans="1:17">
      <c r="A794" s="852" t="s">
        <v>663</v>
      </c>
      <c r="B794" s="1290" t="s">
        <v>1080</v>
      </c>
      <c r="C794" s="1422" t="str">
        <f>IF(ISERROR(VLOOKUP($A794,Services!$A$4:$AD$231,C$1,0)),"",VLOOKUP($A794,Services!$A$4:$AD$231,C$1,0))</f>
        <v>Mlcxx</v>
      </c>
      <c r="D794" s="1303">
        <f>IF(ISERROR(VLOOKUP($A794,Services!$A$4:$AD$231,D$1,0)),"",VLOOKUP($A794,Services!$A$4:$AD$231,D$1,0))</f>
        <v>0</v>
      </c>
      <c r="E794" s="1303">
        <f>IF(ISERROR(VLOOKUP($A794,Services!$A$4:$AD$231,E$1,0)),"",VLOOKUP($A794,Services!$A$4:$AD$231,E$1,0))</f>
        <v>0</v>
      </c>
      <c r="F794" s="1303">
        <f>IF(ISERROR(VLOOKUP($A794,Services!$A$4:$AD$231,F$1,0)),"",VLOOKUP($A794,Services!$A$4:$AD$231,F$1,0))</f>
        <v>0</v>
      </c>
      <c r="G794" s="1303">
        <f>IF(ISERROR(VLOOKUP($A794,Services!$A$4:$AD$231,G$1,0)),"",VLOOKUP($A794,Services!$A$4:$AD$231,G$1,0))</f>
        <v>0</v>
      </c>
      <c r="H794" s="1303">
        <f>IF(ISERROR(VLOOKUP($A794,Services!$A$4:$AD$231,H$1,0)),"",VLOOKUP($A794,Services!$A$4:$AD$231,H$1,0))</f>
        <v>0</v>
      </c>
      <c r="I794" s="1303">
        <f>IF(ISERROR(VLOOKUP($A794,Services!$A$4:$AD$231,I$1,0)),"",VLOOKUP($A794,Services!$A$4:$AD$231,I$1,0))</f>
        <v>0</v>
      </c>
      <c r="J794" s="1303">
        <f>IF(ISERROR(VLOOKUP($A794,Services!$A$4:$AD$231,J$1,0)),"",VLOOKUP($A794,Services!$A$4:$AD$231,J$1,0))</f>
        <v>0</v>
      </c>
      <c r="K794" s="1303">
        <f>IF(ISERROR(VLOOKUP($A794,Services!$A$4:$AD$231,K$1,0)),"",VLOOKUP($A794,Services!$A$4:$AD$231,K$1,0))</f>
        <v>0</v>
      </c>
      <c r="L794" s="1303">
        <f>IF(ISERROR(VLOOKUP($A794,Services!$A$4:$AD$231,L$1,0)),"",VLOOKUP($A794,Services!$A$4:$AD$231,L$1,0))</f>
        <v>0</v>
      </c>
      <c r="M794" s="1303">
        <f>IF(ISERROR(VLOOKUP($A794,Services!$A$4:$AD$231,M$1,0)),"",VLOOKUP($A794,Services!$A$4:$AD$231,M$1,0))</f>
        <v>0</v>
      </c>
      <c r="N794" s="1303">
        <f>IF(ISERROR(VLOOKUP($A794,Services!$A$4:$AD$231,N$1,0)),"",VLOOKUP($A794,Services!$A$4:$AD$231,N$1,0))</f>
        <v>0</v>
      </c>
      <c r="O794" s="1303">
        <f>IF(ISERROR(VLOOKUP($A794,Services!$A$4:$AD$231,O$1,0)),"",VLOOKUP($A794,Services!$A$4:$AD$231,O$1,0))</f>
        <v>0</v>
      </c>
      <c r="P794" s="1303">
        <f>IF(ISERROR(VLOOKUP($A794,Services!$A$4:$AD$231,P$1,0)),"",VLOOKUP($A794,Services!$A$4:$AD$231,P$1,0))</f>
        <v>0</v>
      </c>
      <c r="Q794" s="1303">
        <f>IF(ISERROR(VLOOKUP($A794,Services!$A$4:$AD$231,Q$1,0)),"",VLOOKUP($A794,Services!$A$4:$AD$231,Q$1,0))</f>
        <v>0</v>
      </c>
    </row>
    <row r="795" spans="1:17">
      <c r="A795" s="852" t="s">
        <v>661</v>
      </c>
      <c r="B795" s="1290" t="s">
        <v>1080</v>
      </c>
      <c r="C795" s="1422" t="str">
        <f>IF(ISERROR(VLOOKUP($A795,Services!$A$4:$AD$231,C$1,0)),"",VLOOKUP($A795,Services!$A$4:$AD$231,C$1,0))</f>
        <v>Mlcxx</v>
      </c>
      <c r="D795" s="1303">
        <f>IF(ISERROR(VLOOKUP($A795,Services!$A$4:$AD$231,D$1,0)),"",VLOOKUP($A795,Services!$A$4:$AD$231,D$1,0))</f>
        <v>0</v>
      </c>
      <c r="E795" s="1303">
        <f>IF(ISERROR(VLOOKUP($A795,Services!$A$4:$AD$231,E$1,0)),"",VLOOKUP($A795,Services!$A$4:$AD$231,E$1,0))</f>
        <v>0</v>
      </c>
      <c r="F795" s="1303">
        <f>IF(ISERROR(VLOOKUP($A795,Services!$A$4:$AD$231,F$1,0)),"",VLOOKUP($A795,Services!$A$4:$AD$231,F$1,0))</f>
        <v>0</v>
      </c>
      <c r="G795" s="1303">
        <f>IF(ISERROR(VLOOKUP($A795,Services!$A$4:$AD$231,G$1,0)),"",VLOOKUP($A795,Services!$A$4:$AD$231,G$1,0))</f>
        <v>0</v>
      </c>
      <c r="H795" s="1303">
        <f>IF(ISERROR(VLOOKUP($A795,Services!$A$4:$AD$231,H$1,0)),"",VLOOKUP($A795,Services!$A$4:$AD$231,H$1,0))</f>
        <v>0</v>
      </c>
      <c r="I795" s="1303">
        <f>IF(ISERROR(VLOOKUP($A795,Services!$A$4:$AD$231,I$1,0)),"",VLOOKUP($A795,Services!$A$4:$AD$231,I$1,0))</f>
        <v>0</v>
      </c>
      <c r="J795" s="1303">
        <f>IF(ISERROR(VLOOKUP($A795,Services!$A$4:$AD$231,J$1,0)),"",VLOOKUP($A795,Services!$A$4:$AD$231,J$1,0))</f>
        <v>0</v>
      </c>
      <c r="K795" s="1303">
        <f>IF(ISERROR(VLOOKUP($A795,Services!$A$4:$AD$231,K$1,0)),"",VLOOKUP($A795,Services!$A$4:$AD$231,K$1,0))</f>
        <v>0</v>
      </c>
      <c r="L795" s="1303">
        <f>IF(ISERROR(VLOOKUP($A795,Services!$A$4:$AD$231,L$1,0)),"",VLOOKUP($A795,Services!$A$4:$AD$231,L$1,0))</f>
        <v>0</v>
      </c>
      <c r="M795" s="1303">
        <f>IF(ISERROR(VLOOKUP($A795,Services!$A$4:$AD$231,M$1,0)),"",VLOOKUP($A795,Services!$A$4:$AD$231,M$1,0))</f>
        <v>0</v>
      </c>
      <c r="N795" s="1303">
        <f>IF(ISERROR(VLOOKUP($A795,Services!$A$4:$AD$231,N$1,0)),"",VLOOKUP($A795,Services!$A$4:$AD$231,N$1,0))</f>
        <v>0</v>
      </c>
      <c r="O795" s="1303">
        <f>IF(ISERROR(VLOOKUP($A795,Services!$A$4:$AD$231,O$1,0)),"",VLOOKUP($A795,Services!$A$4:$AD$231,O$1,0))</f>
        <v>0</v>
      </c>
      <c r="P795" s="1303">
        <f>IF(ISERROR(VLOOKUP($A795,Services!$A$4:$AD$231,P$1,0)),"",VLOOKUP($A795,Services!$A$4:$AD$231,P$1,0))</f>
        <v>0</v>
      </c>
      <c r="Q795" s="1303">
        <f>IF(ISERROR(VLOOKUP($A795,Services!$A$4:$AD$231,Q$1,0)),"",VLOOKUP($A795,Services!$A$4:$AD$231,Q$1,0))</f>
        <v>0</v>
      </c>
    </row>
    <row r="796" spans="1:17">
      <c r="A796" s="852" t="s">
        <v>664</v>
      </c>
      <c r="B796" s="1290" t="s">
        <v>1080</v>
      </c>
      <c r="C796" s="1422" t="str">
        <f>IF(ISERROR(VLOOKUP($A796,Services!$A$4:$AD$231,C$1,0)),"",VLOOKUP($A796,Services!$A$4:$AD$231,C$1,0))</f>
        <v>Mlcxx</v>
      </c>
      <c r="D796" s="1303">
        <f>IF(ISERROR(VLOOKUP($A796,Services!$A$4:$AD$231,D$1,0)),"",VLOOKUP($A796,Services!$A$4:$AD$231,D$1,0))</f>
        <v>0</v>
      </c>
      <c r="E796" s="1303">
        <f>IF(ISERROR(VLOOKUP($A796,Services!$A$4:$AD$231,E$1,0)),"",VLOOKUP($A796,Services!$A$4:$AD$231,E$1,0))</f>
        <v>0</v>
      </c>
      <c r="F796" s="1303">
        <f>IF(ISERROR(VLOOKUP($A796,Services!$A$4:$AD$231,F$1,0)),"",VLOOKUP($A796,Services!$A$4:$AD$231,F$1,0))</f>
        <v>0</v>
      </c>
      <c r="G796" s="1303">
        <f>IF(ISERROR(VLOOKUP($A796,Services!$A$4:$AD$231,G$1,0)),"",VLOOKUP($A796,Services!$A$4:$AD$231,G$1,0))</f>
        <v>0</v>
      </c>
      <c r="H796" s="1303">
        <f>IF(ISERROR(VLOOKUP($A796,Services!$A$4:$AD$231,H$1,0)),"",VLOOKUP($A796,Services!$A$4:$AD$231,H$1,0))</f>
        <v>0</v>
      </c>
      <c r="I796" s="1303">
        <f>IF(ISERROR(VLOOKUP($A796,Services!$A$4:$AD$231,I$1,0)),"",VLOOKUP($A796,Services!$A$4:$AD$231,I$1,0))</f>
        <v>0</v>
      </c>
      <c r="J796" s="1303">
        <f>IF(ISERROR(VLOOKUP($A796,Services!$A$4:$AD$231,J$1,0)),"",VLOOKUP($A796,Services!$A$4:$AD$231,J$1,0))</f>
        <v>0</v>
      </c>
      <c r="K796" s="1303">
        <f>IF(ISERROR(VLOOKUP($A796,Services!$A$4:$AD$231,K$1,0)),"",VLOOKUP($A796,Services!$A$4:$AD$231,K$1,0))</f>
        <v>0</v>
      </c>
      <c r="L796" s="1303">
        <f>IF(ISERROR(VLOOKUP($A796,Services!$A$4:$AD$231,L$1,0)),"",VLOOKUP($A796,Services!$A$4:$AD$231,L$1,0))</f>
        <v>0</v>
      </c>
      <c r="M796" s="1303">
        <f>IF(ISERROR(VLOOKUP($A796,Services!$A$4:$AD$231,M$1,0)),"",VLOOKUP($A796,Services!$A$4:$AD$231,M$1,0))</f>
        <v>0</v>
      </c>
      <c r="N796" s="1303">
        <f>IF(ISERROR(VLOOKUP($A796,Services!$A$4:$AD$231,N$1,0)),"",VLOOKUP($A796,Services!$A$4:$AD$231,N$1,0))</f>
        <v>0</v>
      </c>
      <c r="O796" s="1303">
        <f>IF(ISERROR(VLOOKUP($A796,Services!$A$4:$AD$231,O$1,0)),"",VLOOKUP($A796,Services!$A$4:$AD$231,O$1,0))</f>
        <v>0</v>
      </c>
      <c r="P796" s="1303">
        <f>IF(ISERROR(VLOOKUP($A796,Services!$A$4:$AD$231,P$1,0)),"",VLOOKUP($A796,Services!$A$4:$AD$231,P$1,0))</f>
        <v>0</v>
      </c>
      <c r="Q796" s="1303">
        <f>IF(ISERROR(VLOOKUP($A796,Services!$A$4:$AD$231,Q$1,0)),"",VLOOKUP($A796,Services!$A$4:$AD$231,Q$1,0))</f>
        <v>0</v>
      </c>
    </row>
    <row r="797" spans="1:17">
      <c r="A797" s="852" t="s">
        <v>662</v>
      </c>
      <c r="B797" s="1290" t="s">
        <v>1080</v>
      </c>
      <c r="C797" s="1422" t="str">
        <f>IF(ISERROR(VLOOKUP($A797,Services!$A$4:$AD$231,C$1,0)),"",VLOOKUP($A797,Services!$A$4:$AD$231,C$1,0))</f>
        <v>Mlcxx</v>
      </c>
      <c r="D797" s="1303">
        <f>IF(ISERROR(VLOOKUP($A797,Services!$A$4:$AD$231,D$1,0)),"",VLOOKUP($A797,Services!$A$4:$AD$231,D$1,0))</f>
        <v>0</v>
      </c>
      <c r="E797" s="1303">
        <f>IF(ISERROR(VLOOKUP($A797,Services!$A$4:$AD$231,E$1,0)),"",VLOOKUP($A797,Services!$A$4:$AD$231,E$1,0))</f>
        <v>0</v>
      </c>
      <c r="F797" s="1303">
        <f>IF(ISERROR(VLOOKUP($A797,Services!$A$4:$AD$231,F$1,0)),"",VLOOKUP($A797,Services!$A$4:$AD$231,F$1,0))</f>
        <v>0</v>
      </c>
      <c r="G797" s="1303">
        <f>IF(ISERROR(VLOOKUP($A797,Services!$A$4:$AD$231,G$1,0)),"",VLOOKUP($A797,Services!$A$4:$AD$231,G$1,0))</f>
        <v>0</v>
      </c>
      <c r="H797" s="1303">
        <f>IF(ISERROR(VLOOKUP($A797,Services!$A$4:$AD$231,H$1,0)),"",VLOOKUP($A797,Services!$A$4:$AD$231,H$1,0))</f>
        <v>0</v>
      </c>
      <c r="I797" s="1303">
        <f>IF(ISERROR(VLOOKUP($A797,Services!$A$4:$AD$231,I$1,0)),"",VLOOKUP($A797,Services!$A$4:$AD$231,I$1,0))</f>
        <v>0</v>
      </c>
      <c r="J797" s="1303">
        <f>IF(ISERROR(VLOOKUP($A797,Services!$A$4:$AD$231,J$1,0)),"",VLOOKUP($A797,Services!$A$4:$AD$231,J$1,0))</f>
        <v>0</v>
      </c>
      <c r="K797" s="1303">
        <f>IF(ISERROR(VLOOKUP($A797,Services!$A$4:$AD$231,K$1,0)),"",VLOOKUP($A797,Services!$A$4:$AD$231,K$1,0))</f>
        <v>0</v>
      </c>
      <c r="L797" s="1303">
        <f>IF(ISERROR(VLOOKUP($A797,Services!$A$4:$AD$231,L$1,0)),"",VLOOKUP($A797,Services!$A$4:$AD$231,L$1,0))</f>
        <v>0</v>
      </c>
      <c r="M797" s="1303">
        <f>IF(ISERROR(VLOOKUP($A797,Services!$A$4:$AD$231,M$1,0)),"",VLOOKUP($A797,Services!$A$4:$AD$231,M$1,0))</f>
        <v>0</v>
      </c>
      <c r="N797" s="1303">
        <f>IF(ISERROR(VLOOKUP($A797,Services!$A$4:$AD$231,N$1,0)),"",VLOOKUP($A797,Services!$A$4:$AD$231,N$1,0))</f>
        <v>0</v>
      </c>
      <c r="O797" s="1303">
        <f>IF(ISERROR(VLOOKUP($A797,Services!$A$4:$AD$231,O$1,0)),"",VLOOKUP($A797,Services!$A$4:$AD$231,O$1,0))</f>
        <v>0</v>
      </c>
      <c r="P797" s="1303">
        <f>IF(ISERROR(VLOOKUP($A797,Services!$A$4:$AD$231,P$1,0)),"",VLOOKUP($A797,Services!$A$4:$AD$231,P$1,0))</f>
        <v>0</v>
      </c>
      <c r="Q797" s="1303">
        <f>IF(ISERROR(VLOOKUP($A797,Services!$A$4:$AD$231,Q$1,0)),"",VLOOKUP($A797,Services!$A$4:$AD$231,Q$1,0))</f>
        <v>0</v>
      </c>
    </row>
    <row r="798" spans="1:17">
      <c r="A798" s="852" t="s">
        <v>1601</v>
      </c>
      <c r="B798" s="1290" t="s">
        <v>1080</v>
      </c>
      <c r="C798" s="1422" t="str">
        <f>IF(ISERROR(VLOOKUP($A798,Services!$A$4:$AD$231,C$1,0)),"",VLOOKUP($A798,Services!$A$4:$AD$231,C$1,0))</f>
        <v>k</v>
      </c>
      <c r="D798" s="1303">
        <f>IF(ISERROR(VLOOKUP($A798,Services!$A$4:$AD$231,D$1,0)),"",VLOOKUP($A798,Services!$A$4:$AD$231,D$1,0))</f>
        <v>0</v>
      </c>
      <c r="E798" s="1303">
        <f>IF(ISERROR(VLOOKUP($A798,Services!$A$4:$AD$231,E$1,0)),"",VLOOKUP($A798,Services!$A$4:$AD$231,E$1,0))</f>
        <v>0</v>
      </c>
      <c r="F798" s="1303">
        <f>IF(ISERROR(VLOOKUP($A798,Services!$A$4:$AD$231,F$1,0)),"",VLOOKUP($A798,Services!$A$4:$AD$231,F$1,0))</f>
        <v>0</v>
      </c>
      <c r="G798" s="1303">
        <f>IF(ISERROR(VLOOKUP($A798,Services!$A$4:$AD$231,G$1,0)),"",VLOOKUP($A798,Services!$A$4:$AD$231,G$1,0))</f>
        <v>0</v>
      </c>
      <c r="H798" s="1303">
        <f>IF(ISERROR(VLOOKUP($A798,Services!$A$4:$AD$231,H$1,0)),"",VLOOKUP($A798,Services!$A$4:$AD$231,H$1,0))</f>
        <v>0</v>
      </c>
      <c r="I798" s="1303">
        <f>IF(ISERROR(VLOOKUP($A798,Services!$A$4:$AD$231,I$1,0)),"",VLOOKUP($A798,Services!$A$4:$AD$231,I$1,0))</f>
        <v>0</v>
      </c>
      <c r="J798" s="1303">
        <f>IF(ISERROR(VLOOKUP($A798,Services!$A$4:$AD$231,J$1,0)),"",VLOOKUP($A798,Services!$A$4:$AD$231,J$1,0))</f>
        <v>0</v>
      </c>
      <c r="K798" s="1303">
        <f>IF(ISERROR(VLOOKUP($A798,Services!$A$4:$AD$231,K$1,0)),"",VLOOKUP($A798,Services!$A$4:$AD$231,K$1,0))</f>
        <v>0</v>
      </c>
      <c r="L798" s="1303">
        <f>IF(ISERROR(VLOOKUP($A798,Services!$A$4:$AD$231,L$1,0)),"",VLOOKUP($A798,Services!$A$4:$AD$231,L$1,0))</f>
        <v>0</v>
      </c>
      <c r="M798" s="1303">
        <f>IF(ISERROR(VLOOKUP($A798,Services!$A$4:$AD$231,M$1,0)),"",VLOOKUP($A798,Services!$A$4:$AD$231,M$1,0))</f>
        <v>0</v>
      </c>
      <c r="N798" s="1303">
        <f>IF(ISERROR(VLOOKUP($A798,Services!$A$4:$AD$231,N$1,0)),"",VLOOKUP($A798,Services!$A$4:$AD$231,N$1,0))</f>
        <v>0</v>
      </c>
      <c r="O798" s="1303">
        <f>IF(ISERROR(VLOOKUP($A798,Services!$A$4:$AD$231,O$1,0)),"",VLOOKUP($A798,Services!$A$4:$AD$231,O$1,0))</f>
        <v>0</v>
      </c>
      <c r="P798" s="1303">
        <f>IF(ISERROR(VLOOKUP($A798,Services!$A$4:$AD$231,P$1,0)),"",VLOOKUP($A798,Services!$A$4:$AD$231,P$1,0))</f>
        <v>0</v>
      </c>
      <c r="Q798" s="1303">
        <f>IF(ISERROR(VLOOKUP($A798,Services!$A$4:$AD$231,Q$1,0)),"",VLOOKUP($A798,Services!$A$4:$AD$231,Q$1,0))</f>
        <v>0</v>
      </c>
    </row>
    <row r="799" spans="1:17">
      <c r="A799" s="863" t="s">
        <v>724</v>
      </c>
      <c r="B799" s="1290" t="s">
        <v>1080</v>
      </c>
      <c r="C799" s="1422" t="str">
        <f>IF(ISERROR(VLOOKUP($A799,Services!$A$4:$AD$231,C$1,0)),"",VLOOKUP($A799,Services!$A$4:$AD$231,C$1,0))</f>
        <v>k</v>
      </c>
      <c r="D799" s="1303">
        <f>IF(ISERROR(VLOOKUP($A799,Services!$A$4:$AD$231,D$1,0)),"",VLOOKUP($A799,Services!$A$4:$AD$231,D$1,0))</f>
        <v>0</v>
      </c>
      <c r="E799" s="1303">
        <f>IF(ISERROR(VLOOKUP($A799,Services!$A$4:$AD$231,E$1,0)),"",VLOOKUP($A799,Services!$A$4:$AD$231,E$1,0))</f>
        <v>0</v>
      </c>
      <c r="F799" s="1303">
        <f>IF(ISERROR(VLOOKUP($A799,Services!$A$4:$AD$231,F$1,0)),"",VLOOKUP($A799,Services!$A$4:$AD$231,F$1,0))</f>
        <v>0</v>
      </c>
      <c r="G799" s="1303">
        <f>IF(ISERROR(VLOOKUP($A799,Services!$A$4:$AD$231,G$1,0)),"",VLOOKUP($A799,Services!$A$4:$AD$231,G$1,0))</f>
        <v>0</v>
      </c>
      <c r="H799" s="1303">
        <f>IF(ISERROR(VLOOKUP($A799,Services!$A$4:$AD$231,H$1,0)),"",VLOOKUP($A799,Services!$A$4:$AD$231,H$1,0))</f>
        <v>0</v>
      </c>
      <c r="I799" s="1303">
        <f>IF(ISERROR(VLOOKUP($A799,Services!$A$4:$AD$231,I$1,0)),"",VLOOKUP($A799,Services!$A$4:$AD$231,I$1,0))</f>
        <v>0</v>
      </c>
      <c r="J799" s="1303">
        <f>IF(ISERROR(VLOOKUP($A799,Services!$A$4:$AD$231,J$1,0)),"",VLOOKUP($A799,Services!$A$4:$AD$231,J$1,0))</f>
        <v>0</v>
      </c>
      <c r="K799" s="1303">
        <f>IF(ISERROR(VLOOKUP($A799,Services!$A$4:$AD$231,K$1,0)),"",VLOOKUP($A799,Services!$A$4:$AD$231,K$1,0))</f>
        <v>0</v>
      </c>
      <c r="L799" s="1303">
        <f>IF(ISERROR(VLOOKUP($A799,Services!$A$4:$AD$231,L$1,0)),"",VLOOKUP($A799,Services!$A$4:$AD$231,L$1,0))</f>
        <v>0</v>
      </c>
      <c r="M799" s="1303">
        <f>IF(ISERROR(VLOOKUP($A799,Services!$A$4:$AD$231,M$1,0)),"",VLOOKUP($A799,Services!$A$4:$AD$231,M$1,0))</f>
        <v>0</v>
      </c>
      <c r="N799" s="1303">
        <f>IF(ISERROR(VLOOKUP($A799,Services!$A$4:$AD$231,N$1,0)),"",VLOOKUP($A799,Services!$A$4:$AD$231,N$1,0))</f>
        <v>0</v>
      </c>
      <c r="O799" s="1303">
        <f>IF(ISERROR(VLOOKUP($A799,Services!$A$4:$AD$231,O$1,0)),"",VLOOKUP($A799,Services!$A$4:$AD$231,O$1,0))</f>
        <v>0</v>
      </c>
      <c r="P799" s="1303">
        <f>IF(ISERROR(VLOOKUP($A799,Services!$A$4:$AD$231,P$1,0)),"",VLOOKUP($A799,Services!$A$4:$AD$231,P$1,0))</f>
        <v>0</v>
      </c>
      <c r="Q799" s="1303">
        <f>IF(ISERROR(VLOOKUP($A799,Services!$A$4:$AD$231,Q$1,0)),"",VLOOKUP($A799,Services!$A$4:$AD$231,Q$1,0))</f>
        <v>0</v>
      </c>
    </row>
    <row r="800" spans="1:17">
      <c r="A800" s="852" t="s">
        <v>725</v>
      </c>
      <c r="B800" s="1290" t="s">
        <v>1080</v>
      </c>
      <c r="C800" s="1422" t="str">
        <f>IF(ISERROR(VLOOKUP($A800,Services!$A$4:$AD$231,C$1,0)),"",VLOOKUP($A800,Services!$A$4:$AD$231,C$1,0))</f>
        <v>k</v>
      </c>
      <c r="D800" s="1303">
        <f>IF(ISERROR(VLOOKUP($A800,Services!$A$4:$AD$231,D$1,0)),"",VLOOKUP($A800,Services!$A$4:$AD$231,D$1,0))</f>
        <v>0</v>
      </c>
      <c r="E800" s="1303">
        <f>IF(ISERROR(VLOOKUP($A800,Services!$A$4:$AD$231,E$1,0)),"",VLOOKUP($A800,Services!$A$4:$AD$231,E$1,0))</f>
        <v>0</v>
      </c>
      <c r="F800" s="1303">
        <f>IF(ISERROR(VLOOKUP($A800,Services!$A$4:$AD$231,F$1,0)),"",VLOOKUP($A800,Services!$A$4:$AD$231,F$1,0))</f>
        <v>0</v>
      </c>
      <c r="G800" s="1303">
        <f>IF(ISERROR(VLOOKUP($A800,Services!$A$4:$AD$231,G$1,0)),"",VLOOKUP($A800,Services!$A$4:$AD$231,G$1,0))</f>
        <v>0</v>
      </c>
      <c r="H800" s="1303">
        <f>IF(ISERROR(VLOOKUP($A800,Services!$A$4:$AD$231,H$1,0)),"",VLOOKUP($A800,Services!$A$4:$AD$231,H$1,0))</f>
        <v>0</v>
      </c>
      <c r="I800" s="1303">
        <f>IF(ISERROR(VLOOKUP($A800,Services!$A$4:$AD$231,I$1,0)),"",VLOOKUP($A800,Services!$A$4:$AD$231,I$1,0))</f>
        <v>0</v>
      </c>
      <c r="J800" s="1303">
        <f>IF(ISERROR(VLOOKUP($A800,Services!$A$4:$AD$231,J$1,0)),"",VLOOKUP($A800,Services!$A$4:$AD$231,J$1,0))</f>
        <v>0</v>
      </c>
      <c r="K800" s="1303">
        <f>IF(ISERROR(VLOOKUP($A800,Services!$A$4:$AD$231,K$1,0)),"",VLOOKUP($A800,Services!$A$4:$AD$231,K$1,0))</f>
        <v>0</v>
      </c>
      <c r="L800" s="1303">
        <f>IF(ISERROR(VLOOKUP($A800,Services!$A$4:$AD$231,L$1,0)),"",VLOOKUP($A800,Services!$A$4:$AD$231,L$1,0))</f>
        <v>0</v>
      </c>
      <c r="M800" s="1303">
        <f>IF(ISERROR(VLOOKUP($A800,Services!$A$4:$AD$231,M$1,0)),"",VLOOKUP($A800,Services!$A$4:$AD$231,M$1,0))</f>
        <v>0</v>
      </c>
      <c r="N800" s="1303">
        <f>IF(ISERROR(VLOOKUP($A800,Services!$A$4:$AD$231,N$1,0)),"",VLOOKUP($A800,Services!$A$4:$AD$231,N$1,0))</f>
        <v>0</v>
      </c>
      <c r="O800" s="1303">
        <f>IF(ISERROR(VLOOKUP($A800,Services!$A$4:$AD$231,O$1,0)),"",VLOOKUP($A800,Services!$A$4:$AD$231,O$1,0))</f>
        <v>0</v>
      </c>
      <c r="P800" s="1303">
        <f>IF(ISERROR(VLOOKUP($A800,Services!$A$4:$AD$231,P$1,0)),"",VLOOKUP($A800,Services!$A$4:$AD$231,P$1,0))</f>
        <v>0</v>
      </c>
      <c r="Q800" s="1303">
        <f>IF(ISERROR(VLOOKUP($A800,Services!$A$4:$AD$231,Q$1,0)),"",VLOOKUP($A800,Services!$A$4:$AD$231,Q$1,0))</f>
        <v>0</v>
      </c>
    </row>
    <row r="801" spans="1:17">
      <c r="A801" s="852" t="s">
        <v>726</v>
      </c>
      <c r="B801" s="1290" t="s">
        <v>1080</v>
      </c>
      <c r="C801" s="1422" t="str">
        <f>IF(ISERROR(VLOOKUP($A801,Services!$A$4:$AD$231,C$1,0)),"",VLOOKUP($A801,Services!$A$4:$AD$231,C$1,0))</f>
        <v>k</v>
      </c>
      <c r="D801" s="1303">
        <f>IF(ISERROR(VLOOKUP($A801,Services!$A$4:$AD$231,D$1,0)),"",VLOOKUP($A801,Services!$A$4:$AD$231,D$1,0))</f>
        <v>0</v>
      </c>
      <c r="E801" s="1303">
        <f>IF(ISERROR(VLOOKUP($A801,Services!$A$4:$AD$231,E$1,0)),"",VLOOKUP($A801,Services!$A$4:$AD$231,E$1,0))</f>
        <v>0</v>
      </c>
      <c r="F801" s="1303">
        <f>IF(ISERROR(VLOOKUP($A801,Services!$A$4:$AD$231,F$1,0)),"",VLOOKUP($A801,Services!$A$4:$AD$231,F$1,0))</f>
        <v>0</v>
      </c>
      <c r="G801" s="1303">
        <f>IF(ISERROR(VLOOKUP($A801,Services!$A$4:$AD$231,G$1,0)),"",VLOOKUP($A801,Services!$A$4:$AD$231,G$1,0))</f>
        <v>0</v>
      </c>
      <c r="H801" s="1303">
        <f>IF(ISERROR(VLOOKUP($A801,Services!$A$4:$AD$231,H$1,0)),"",VLOOKUP($A801,Services!$A$4:$AD$231,H$1,0))</f>
        <v>0</v>
      </c>
      <c r="I801" s="1303">
        <f>IF(ISERROR(VLOOKUP($A801,Services!$A$4:$AD$231,I$1,0)),"",VLOOKUP($A801,Services!$A$4:$AD$231,I$1,0))</f>
        <v>0</v>
      </c>
      <c r="J801" s="1303">
        <f>IF(ISERROR(VLOOKUP($A801,Services!$A$4:$AD$231,J$1,0)),"",VLOOKUP($A801,Services!$A$4:$AD$231,J$1,0))</f>
        <v>0</v>
      </c>
      <c r="K801" s="1303">
        <f>IF(ISERROR(VLOOKUP($A801,Services!$A$4:$AD$231,K$1,0)),"",VLOOKUP($A801,Services!$A$4:$AD$231,K$1,0))</f>
        <v>0</v>
      </c>
      <c r="L801" s="1303">
        <f>IF(ISERROR(VLOOKUP($A801,Services!$A$4:$AD$231,L$1,0)),"",VLOOKUP($A801,Services!$A$4:$AD$231,L$1,0))</f>
        <v>0</v>
      </c>
      <c r="M801" s="1303">
        <f>IF(ISERROR(VLOOKUP($A801,Services!$A$4:$AD$231,M$1,0)),"",VLOOKUP($A801,Services!$A$4:$AD$231,M$1,0))</f>
        <v>0</v>
      </c>
      <c r="N801" s="1303">
        <f>IF(ISERROR(VLOOKUP($A801,Services!$A$4:$AD$231,N$1,0)),"",VLOOKUP($A801,Services!$A$4:$AD$231,N$1,0))</f>
        <v>0</v>
      </c>
      <c r="O801" s="1303">
        <f>IF(ISERROR(VLOOKUP($A801,Services!$A$4:$AD$231,O$1,0)),"",VLOOKUP($A801,Services!$A$4:$AD$231,O$1,0))</f>
        <v>0</v>
      </c>
      <c r="P801" s="1303">
        <f>IF(ISERROR(VLOOKUP($A801,Services!$A$4:$AD$231,P$1,0)),"",VLOOKUP($A801,Services!$A$4:$AD$231,P$1,0))</f>
        <v>0</v>
      </c>
      <c r="Q801" s="1303">
        <f>IF(ISERROR(VLOOKUP($A801,Services!$A$4:$AD$231,Q$1,0)),"",VLOOKUP($A801,Services!$A$4:$AD$231,Q$1,0))</f>
        <v>0</v>
      </c>
    </row>
    <row r="802" spans="1:17">
      <c r="A802" s="847" t="s">
        <v>1064</v>
      </c>
      <c r="B802" s="1290" t="s">
        <v>1080</v>
      </c>
      <c r="C802" s="1422" t="str">
        <f>IF(ISERROR(VLOOKUP($A802,Services!$A$4:$AD$231,C$1,0)),"",VLOOKUP($A802,Services!$A$4:$AD$231,C$1,0))</f>
        <v>1000 m2</v>
      </c>
      <c r="D802" s="1303">
        <f>IF(ISERROR(VLOOKUP($A802,Services!$A$4:$AD$231,D$1,0)),"",VLOOKUP($A802,Services!$A$4:$AD$231,D$1,0))</f>
        <v>0</v>
      </c>
      <c r="E802" s="1303">
        <f>IF(ISERROR(VLOOKUP($A802,Services!$A$4:$AD$231,E$1,0)),"",VLOOKUP($A802,Services!$A$4:$AD$231,E$1,0))</f>
        <v>0</v>
      </c>
      <c r="F802" s="1303">
        <f>IF(ISERROR(VLOOKUP($A802,Services!$A$4:$AD$231,F$1,0)),"",VLOOKUP($A802,Services!$A$4:$AD$231,F$1,0))</f>
        <v>0</v>
      </c>
      <c r="G802" s="1303">
        <f>IF(ISERROR(VLOOKUP($A802,Services!$A$4:$AD$231,G$1,0)),"",VLOOKUP($A802,Services!$A$4:$AD$231,G$1,0))</f>
        <v>0</v>
      </c>
      <c r="H802" s="1303">
        <f>IF(ISERROR(VLOOKUP($A802,Services!$A$4:$AD$231,H$1,0)),"",VLOOKUP($A802,Services!$A$4:$AD$231,H$1,0))</f>
        <v>0</v>
      </c>
      <c r="I802" s="1303">
        <f>IF(ISERROR(VLOOKUP($A802,Services!$A$4:$AD$231,I$1,0)),"",VLOOKUP($A802,Services!$A$4:$AD$231,I$1,0))</f>
        <v>0</v>
      </c>
      <c r="J802" s="1303">
        <f>IF(ISERROR(VLOOKUP($A802,Services!$A$4:$AD$231,J$1,0)),"",VLOOKUP($A802,Services!$A$4:$AD$231,J$1,0))</f>
        <v>0</v>
      </c>
      <c r="K802" s="1303">
        <f>IF(ISERROR(VLOOKUP($A802,Services!$A$4:$AD$231,K$1,0)),"",VLOOKUP($A802,Services!$A$4:$AD$231,K$1,0))</f>
        <v>0</v>
      </c>
      <c r="L802" s="1303">
        <f>IF(ISERROR(VLOOKUP($A802,Services!$A$4:$AD$231,L$1,0)),"",VLOOKUP($A802,Services!$A$4:$AD$231,L$1,0))</f>
        <v>0</v>
      </c>
      <c r="M802" s="1303">
        <f>IF(ISERROR(VLOOKUP($A802,Services!$A$4:$AD$231,M$1,0)),"",VLOOKUP($A802,Services!$A$4:$AD$231,M$1,0))</f>
        <v>0</v>
      </c>
      <c r="N802" s="1303">
        <f>IF(ISERROR(VLOOKUP($A802,Services!$A$4:$AD$231,N$1,0)),"",VLOOKUP($A802,Services!$A$4:$AD$231,N$1,0))</f>
        <v>0</v>
      </c>
      <c r="O802" s="1303">
        <f>IF(ISERROR(VLOOKUP($A802,Services!$A$4:$AD$231,O$1,0)),"",VLOOKUP($A802,Services!$A$4:$AD$231,O$1,0))</f>
        <v>0</v>
      </c>
      <c r="P802" s="1303">
        <f>IF(ISERROR(VLOOKUP($A802,Services!$A$4:$AD$231,P$1,0)),"",VLOOKUP($A802,Services!$A$4:$AD$231,P$1,0))</f>
        <v>0</v>
      </c>
      <c r="Q802" s="1303">
        <f>IF(ISERROR(VLOOKUP($A802,Services!$A$4:$AD$231,Q$1,0)),"",VLOOKUP($A802,Services!$A$4:$AD$231,Q$1,0))</f>
        <v>0</v>
      </c>
    </row>
    <row r="803" spans="1:17">
      <c r="A803" s="836" t="s">
        <v>2682</v>
      </c>
      <c r="B803" s="1290" t="s">
        <v>1080</v>
      </c>
      <c r="C803" s="1422" t="str">
        <f>IF(ISERROR(VLOOKUP($A803,Services!$A$4:$AD$231,C$1,0)),"",VLOOKUP($A803,Services!$A$4:$AD$231,C$1,0))</f>
        <v>ktoe</v>
      </c>
      <c r="D803" s="1303">
        <f>IF(ISERROR(VLOOKUP($A803,Services!$A$4:$AD$231,D$1,0)),"",VLOOKUP($A803,Services!$A$4:$AD$231,D$1,0))</f>
        <v>0</v>
      </c>
      <c r="E803" s="1303" t="str">
        <f>IF(ISERROR(VLOOKUP($A803,Services!$A$4:$AD$231,E$1,0)),"",VLOOKUP($A803,Services!$A$4:$AD$231,E$1,0))</f>
        <v/>
      </c>
      <c r="F803" s="1303" t="str">
        <f>IF(ISERROR(VLOOKUP($A803,Services!$A$4:$AD$231,F$1,0)),"",VLOOKUP($A803,Services!$A$4:$AD$231,F$1,0))</f>
        <v/>
      </c>
      <c r="G803" s="1303" t="str">
        <f>IF(ISERROR(VLOOKUP($A803,Services!$A$4:$AD$231,G$1,0)),"",VLOOKUP($A803,Services!$A$4:$AD$231,G$1,0))</f>
        <v/>
      </c>
      <c r="H803" s="1303" t="str">
        <f>IF(ISERROR(VLOOKUP($A803,Services!$A$4:$AD$231,H$1,0)),"",VLOOKUP($A803,Services!$A$4:$AD$231,H$1,0))</f>
        <v/>
      </c>
      <c r="I803" s="1303" t="str">
        <f>IF(ISERROR(VLOOKUP($A803,Services!$A$4:$AD$231,I$1,0)),"",VLOOKUP($A803,Services!$A$4:$AD$231,I$1,0))</f>
        <v/>
      </c>
      <c r="J803" s="1303" t="str">
        <f>IF(ISERROR(VLOOKUP($A803,Services!$A$4:$AD$231,J$1,0)),"",VLOOKUP($A803,Services!$A$4:$AD$231,J$1,0))</f>
        <v/>
      </c>
      <c r="K803" s="1303" t="str">
        <f>IF(ISERROR(VLOOKUP($A803,Services!$A$4:$AD$231,K$1,0)),"",VLOOKUP($A803,Services!$A$4:$AD$231,K$1,0))</f>
        <v/>
      </c>
      <c r="L803" s="1303" t="str">
        <f>IF(ISERROR(VLOOKUP($A803,Services!$A$4:$AD$231,L$1,0)),"",VLOOKUP($A803,Services!$A$4:$AD$231,L$1,0))</f>
        <v/>
      </c>
      <c r="M803" s="1303" t="str">
        <f>IF(ISERROR(VLOOKUP($A803,Services!$A$4:$AD$231,M$1,0)),"",VLOOKUP($A803,Services!$A$4:$AD$231,M$1,0))</f>
        <v/>
      </c>
      <c r="N803" s="1303" t="str">
        <f>IF(ISERROR(VLOOKUP($A803,Services!$A$4:$AD$231,N$1,0)),"",VLOOKUP($A803,Services!$A$4:$AD$231,N$1,0))</f>
        <v/>
      </c>
      <c r="O803" s="1303" t="str">
        <f>IF(ISERROR(VLOOKUP($A803,Services!$A$4:$AD$231,O$1,0)),"",VLOOKUP($A803,Services!$A$4:$AD$231,O$1,0))</f>
        <v/>
      </c>
      <c r="P803" s="1303" t="str">
        <f>IF(ISERROR(VLOOKUP($A803,Services!$A$4:$AD$231,P$1,0)),"",VLOOKUP($A803,Services!$A$4:$AD$231,P$1,0))</f>
        <v/>
      </c>
      <c r="Q803" s="1303" t="str">
        <f>IF(ISERROR(VLOOKUP($A803,Services!$A$4:$AD$231,Q$1,0)),"",VLOOKUP($A803,Services!$A$4:$AD$231,Q$1,0))</f>
        <v/>
      </c>
    </row>
    <row r="804" spans="1:17">
      <c r="A804" s="836" t="s">
        <v>2160</v>
      </c>
      <c r="B804" s="1290" t="s">
        <v>1080</v>
      </c>
      <c r="C804" s="1422" t="str">
        <f>IF(ISERROR(VLOOKUP($A804,Services!$A$4:$AD$231,C$1,0)),"",VLOOKUP($A804,Services!$A$4:$AD$231,C$1,0))</f>
        <v>koe/Ml05</v>
      </c>
      <c r="D804" s="1303">
        <f>IF(ISERROR(VLOOKUP($A804,Services!$A$4:$AD$231,D$1,0)),"",VLOOKUP($A804,Services!$A$4:$AD$231,D$1,0))</f>
        <v>0</v>
      </c>
      <c r="E804" s="1303" t="str">
        <f>IF(ISERROR(VLOOKUP($A804,Services!$A$4:$AD$231,E$1,0)),"",VLOOKUP($A804,Services!$A$4:$AD$231,E$1,0))</f>
        <v/>
      </c>
      <c r="F804" s="1303" t="str">
        <f>IF(ISERROR(VLOOKUP($A804,Services!$A$4:$AD$231,F$1,0)),"",VLOOKUP($A804,Services!$A$4:$AD$231,F$1,0))</f>
        <v/>
      </c>
      <c r="G804" s="1303" t="str">
        <f>IF(ISERROR(VLOOKUP($A804,Services!$A$4:$AD$231,G$1,0)),"",VLOOKUP($A804,Services!$A$4:$AD$231,G$1,0))</f>
        <v/>
      </c>
      <c r="H804" s="1303" t="str">
        <f>IF(ISERROR(VLOOKUP($A804,Services!$A$4:$AD$231,H$1,0)),"",VLOOKUP($A804,Services!$A$4:$AD$231,H$1,0))</f>
        <v/>
      </c>
      <c r="I804" s="1303" t="str">
        <f>IF(ISERROR(VLOOKUP($A804,Services!$A$4:$AD$231,I$1,0)),"",VLOOKUP($A804,Services!$A$4:$AD$231,I$1,0))</f>
        <v/>
      </c>
      <c r="J804" s="1303" t="str">
        <f>IF(ISERROR(VLOOKUP($A804,Services!$A$4:$AD$231,J$1,0)),"",VLOOKUP($A804,Services!$A$4:$AD$231,J$1,0))</f>
        <v/>
      </c>
      <c r="K804" s="1303" t="str">
        <f>IF(ISERROR(VLOOKUP($A804,Services!$A$4:$AD$231,K$1,0)),"",VLOOKUP($A804,Services!$A$4:$AD$231,K$1,0))</f>
        <v/>
      </c>
      <c r="L804" s="1303" t="str">
        <f>IF(ISERROR(VLOOKUP($A804,Services!$A$4:$AD$231,L$1,0)),"",VLOOKUP($A804,Services!$A$4:$AD$231,L$1,0))</f>
        <v/>
      </c>
      <c r="M804" s="1303" t="str">
        <f>IF(ISERROR(VLOOKUP($A804,Services!$A$4:$AD$231,M$1,0)),"",VLOOKUP($A804,Services!$A$4:$AD$231,M$1,0))</f>
        <v/>
      </c>
      <c r="N804" s="1303" t="str">
        <f>IF(ISERROR(VLOOKUP($A804,Services!$A$4:$AD$231,N$1,0)),"",VLOOKUP($A804,Services!$A$4:$AD$231,N$1,0))</f>
        <v/>
      </c>
      <c r="O804" s="1303" t="str">
        <f>IF(ISERROR(VLOOKUP($A804,Services!$A$4:$AD$231,O$1,0)),"",VLOOKUP($A804,Services!$A$4:$AD$231,O$1,0))</f>
        <v/>
      </c>
      <c r="P804" s="1303" t="str">
        <f>IF(ISERROR(VLOOKUP($A804,Services!$A$4:$AD$231,P$1,0)),"",VLOOKUP($A804,Services!$A$4:$AD$231,P$1,0))</f>
        <v/>
      </c>
      <c r="Q804" s="1303" t="str">
        <f>IF(ISERROR(VLOOKUP($A804,Services!$A$4:$AD$231,Q$1,0)),"",VLOOKUP($A804,Services!$A$4:$AD$231,Q$1,0))</f>
        <v/>
      </c>
    </row>
    <row r="805" spans="1:17">
      <c r="A805" s="836" t="s">
        <v>1603</v>
      </c>
      <c r="B805" s="1290" t="s">
        <v>1080</v>
      </c>
      <c r="C805" s="1422" t="str">
        <f>IF(ISERROR(VLOOKUP($A805,Services!$A$4:$AD$231,C$1,0)),"",VLOOKUP($A805,Services!$A$4:$AD$231,C$1,0))</f>
        <v>koe/Ml05</v>
      </c>
      <c r="D805" s="1303">
        <f>IF(ISERROR(VLOOKUP($A805,Services!$A$4:$AD$231,D$1,0)),"",VLOOKUP($A805,Services!$A$4:$AD$231,D$1,0))</f>
        <v>0</v>
      </c>
      <c r="E805" s="1303" t="str">
        <f>IF(ISERROR(VLOOKUP($A805,Services!$A$4:$AD$231,E$1,0)),"",VLOOKUP($A805,Services!$A$4:$AD$231,E$1,0))</f>
        <v/>
      </c>
      <c r="F805" s="1303" t="str">
        <f>IF(ISERROR(VLOOKUP($A805,Services!$A$4:$AD$231,F$1,0)),"",VLOOKUP($A805,Services!$A$4:$AD$231,F$1,0))</f>
        <v/>
      </c>
      <c r="G805" s="1303" t="str">
        <f>IF(ISERROR(VLOOKUP($A805,Services!$A$4:$AD$231,G$1,0)),"",VLOOKUP($A805,Services!$A$4:$AD$231,G$1,0))</f>
        <v/>
      </c>
      <c r="H805" s="1303" t="str">
        <f>IF(ISERROR(VLOOKUP($A805,Services!$A$4:$AD$231,H$1,0)),"",VLOOKUP($A805,Services!$A$4:$AD$231,H$1,0))</f>
        <v/>
      </c>
      <c r="I805" s="1303" t="str">
        <f>IF(ISERROR(VLOOKUP($A805,Services!$A$4:$AD$231,I$1,0)),"",VLOOKUP($A805,Services!$A$4:$AD$231,I$1,0))</f>
        <v/>
      </c>
      <c r="J805" s="1303" t="str">
        <f>IF(ISERROR(VLOOKUP($A805,Services!$A$4:$AD$231,J$1,0)),"",VLOOKUP($A805,Services!$A$4:$AD$231,J$1,0))</f>
        <v/>
      </c>
      <c r="K805" s="1303" t="str">
        <f>IF(ISERROR(VLOOKUP($A805,Services!$A$4:$AD$231,K$1,0)),"",VLOOKUP($A805,Services!$A$4:$AD$231,K$1,0))</f>
        <v/>
      </c>
      <c r="L805" s="1303" t="str">
        <f>IF(ISERROR(VLOOKUP($A805,Services!$A$4:$AD$231,L$1,0)),"",VLOOKUP($A805,Services!$A$4:$AD$231,L$1,0))</f>
        <v/>
      </c>
      <c r="M805" s="1303" t="str">
        <f>IF(ISERROR(VLOOKUP($A805,Services!$A$4:$AD$231,M$1,0)),"",VLOOKUP($A805,Services!$A$4:$AD$231,M$1,0))</f>
        <v/>
      </c>
      <c r="N805" s="1303" t="str">
        <f>IF(ISERROR(VLOOKUP($A805,Services!$A$4:$AD$231,N$1,0)),"",VLOOKUP($A805,Services!$A$4:$AD$231,N$1,0))</f>
        <v/>
      </c>
      <c r="O805" s="1303" t="str">
        <f>IF(ISERROR(VLOOKUP($A805,Services!$A$4:$AD$231,O$1,0)),"",VLOOKUP($A805,Services!$A$4:$AD$231,O$1,0))</f>
        <v/>
      </c>
      <c r="P805" s="1303" t="str">
        <f>IF(ISERROR(VLOOKUP($A805,Services!$A$4:$AD$231,P$1,0)),"",VLOOKUP($A805,Services!$A$4:$AD$231,P$1,0))</f>
        <v/>
      </c>
      <c r="Q805" s="1303" t="str">
        <f>IF(ISERROR(VLOOKUP($A805,Services!$A$4:$AD$231,Q$1,0)),"",VLOOKUP($A805,Services!$A$4:$AD$231,Q$1,0))</f>
        <v/>
      </c>
    </row>
    <row r="806" spans="1:17">
      <c r="A806" s="836" t="s">
        <v>1605</v>
      </c>
      <c r="B806" s="1290" t="s">
        <v>1080</v>
      </c>
      <c r="C806" s="1422" t="str">
        <f>IF(ISERROR(VLOOKUP($A806,Services!$A$4:$AD$231,C$1,0)),"",VLOOKUP($A806,Services!$A$4:$AD$231,C$1,0))</f>
        <v>koe/Ml05</v>
      </c>
      <c r="D806" s="1303">
        <f>IF(ISERROR(VLOOKUP($A806,Services!$A$4:$AD$231,D$1,0)),"",VLOOKUP($A806,Services!$A$4:$AD$231,D$1,0))</f>
        <v>0</v>
      </c>
      <c r="E806" s="1303" t="str">
        <f>IF(ISERROR(VLOOKUP($A806,Services!$A$4:$AD$231,E$1,0)),"",VLOOKUP($A806,Services!$A$4:$AD$231,E$1,0))</f>
        <v/>
      </c>
      <c r="F806" s="1303" t="str">
        <f>IF(ISERROR(VLOOKUP($A806,Services!$A$4:$AD$231,F$1,0)),"",VLOOKUP($A806,Services!$A$4:$AD$231,F$1,0))</f>
        <v/>
      </c>
      <c r="G806" s="1303" t="str">
        <f>IF(ISERROR(VLOOKUP($A806,Services!$A$4:$AD$231,G$1,0)),"",VLOOKUP($A806,Services!$A$4:$AD$231,G$1,0))</f>
        <v/>
      </c>
      <c r="H806" s="1303" t="str">
        <f>IF(ISERROR(VLOOKUP($A806,Services!$A$4:$AD$231,H$1,0)),"",VLOOKUP($A806,Services!$A$4:$AD$231,H$1,0))</f>
        <v/>
      </c>
      <c r="I806" s="1303" t="str">
        <f>IF(ISERROR(VLOOKUP($A806,Services!$A$4:$AD$231,I$1,0)),"",VLOOKUP($A806,Services!$A$4:$AD$231,I$1,0))</f>
        <v/>
      </c>
      <c r="J806" s="1303" t="str">
        <f>IF(ISERROR(VLOOKUP($A806,Services!$A$4:$AD$231,J$1,0)),"",VLOOKUP($A806,Services!$A$4:$AD$231,J$1,0))</f>
        <v/>
      </c>
      <c r="K806" s="1303" t="str">
        <f>IF(ISERROR(VLOOKUP($A806,Services!$A$4:$AD$231,K$1,0)),"",VLOOKUP($A806,Services!$A$4:$AD$231,K$1,0))</f>
        <v/>
      </c>
      <c r="L806" s="1303" t="str">
        <f>IF(ISERROR(VLOOKUP($A806,Services!$A$4:$AD$231,L$1,0)),"",VLOOKUP($A806,Services!$A$4:$AD$231,L$1,0))</f>
        <v/>
      </c>
      <c r="M806" s="1303" t="str">
        <f>IF(ISERROR(VLOOKUP($A806,Services!$A$4:$AD$231,M$1,0)),"",VLOOKUP($A806,Services!$A$4:$AD$231,M$1,0))</f>
        <v/>
      </c>
      <c r="N806" s="1303" t="str">
        <f>IF(ISERROR(VLOOKUP($A806,Services!$A$4:$AD$231,N$1,0)),"",VLOOKUP($A806,Services!$A$4:$AD$231,N$1,0))</f>
        <v/>
      </c>
      <c r="O806" s="1303" t="str">
        <f>IF(ISERROR(VLOOKUP($A806,Services!$A$4:$AD$231,O$1,0)),"",VLOOKUP($A806,Services!$A$4:$AD$231,O$1,0))</f>
        <v/>
      </c>
      <c r="P806" s="1303" t="str">
        <f>IF(ISERROR(VLOOKUP($A806,Services!$A$4:$AD$231,P$1,0)),"",VLOOKUP($A806,Services!$A$4:$AD$231,P$1,0))</f>
        <v/>
      </c>
      <c r="Q806" s="1303" t="str">
        <f>IF(ISERROR(VLOOKUP($A806,Services!$A$4:$AD$231,Q$1,0)),"",VLOOKUP($A806,Services!$A$4:$AD$231,Q$1,0))</f>
        <v/>
      </c>
    </row>
    <row r="807" spans="1:17">
      <c r="A807" s="906" t="s">
        <v>2163</v>
      </c>
      <c r="B807" s="1290" t="s">
        <v>1080</v>
      </c>
      <c r="C807" s="1422" t="str">
        <f>IF(ISERROR(VLOOKUP($A807,Services!$A$4:$AD$231,C$1,0)),"",VLOOKUP($A807,Services!$A$4:$AD$231,C$1,0))</f>
        <v>tep/emp</v>
      </c>
      <c r="D807" s="1303">
        <f>IF(ISERROR(VLOOKUP($A807,Services!$A$4:$AD$231,D$1,0)),"",VLOOKUP($A807,Services!$A$4:$AD$231,D$1,0))</f>
        <v>0</v>
      </c>
      <c r="E807" s="1303" t="str">
        <f>IF(ISERROR(VLOOKUP($A807,Services!$A$4:$AD$231,E$1,0)),"",VLOOKUP($A807,Services!$A$4:$AD$231,E$1,0))</f>
        <v/>
      </c>
      <c r="F807" s="1303" t="str">
        <f>IF(ISERROR(VLOOKUP($A807,Services!$A$4:$AD$231,F$1,0)),"",VLOOKUP($A807,Services!$A$4:$AD$231,F$1,0))</f>
        <v/>
      </c>
      <c r="G807" s="1303" t="str">
        <f>IF(ISERROR(VLOOKUP($A807,Services!$A$4:$AD$231,G$1,0)),"",VLOOKUP($A807,Services!$A$4:$AD$231,G$1,0))</f>
        <v/>
      </c>
      <c r="H807" s="1303" t="str">
        <f>IF(ISERROR(VLOOKUP($A807,Services!$A$4:$AD$231,H$1,0)),"",VLOOKUP($A807,Services!$A$4:$AD$231,H$1,0))</f>
        <v/>
      </c>
      <c r="I807" s="1303" t="str">
        <f>IF(ISERROR(VLOOKUP($A807,Services!$A$4:$AD$231,I$1,0)),"",VLOOKUP($A807,Services!$A$4:$AD$231,I$1,0))</f>
        <v/>
      </c>
      <c r="J807" s="1303" t="str">
        <f>IF(ISERROR(VLOOKUP($A807,Services!$A$4:$AD$231,J$1,0)),"",VLOOKUP($A807,Services!$A$4:$AD$231,J$1,0))</f>
        <v/>
      </c>
      <c r="K807" s="1303" t="str">
        <f>IF(ISERROR(VLOOKUP($A807,Services!$A$4:$AD$231,K$1,0)),"",VLOOKUP($A807,Services!$A$4:$AD$231,K$1,0))</f>
        <v/>
      </c>
      <c r="L807" s="1303" t="str">
        <f>IF(ISERROR(VLOOKUP($A807,Services!$A$4:$AD$231,L$1,0)),"",VLOOKUP($A807,Services!$A$4:$AD$231,L$1,0))</f>
        <v/>
      </c>
      <c r="M807" s="1303" t="str">
        <f>IF(ISERROR(VLOOKUP($A807,Services!$A$4:$AD$231,M$1,0)),"",VLOOKUP($A807,Services!$A$4:$AD$231,M$1,0))</f>
        <v/>
      </c>
      <c r="N807" s="1303" t="str">
        <f>IF(ISERROR(VLOOKUP($A807,Services!$A$4:$AD$231,N$1,0)),"",VLOOKUP($A807,Services!$A$4:$AD$231,N$1,0))</f>
        <v/>
      </c>
      <c r="O807" s="1303" t="str">
        <f>IF(ISERROR(VLOOKUP($A807,Services!$A$4:$AD$231,O$1,0)),"",VLOOKUP($A807,Services!$A$4:$AD$231,O$1,0))</f>
        <v/>
      </c>
      <c r="P807" s="1303" t="str">
        <f>IF(ISERROR(VLOOKUP($A807,Services!$A$4:$AD$231,P$1,0)),"",VLOOKUP($A807,Services!$A$4:$AD$231,P$1,0))</f>
        <v/>
      </c>
      <c r="Q807" s="1303" t="str">
        <f>IF(ISERROR(VLOOKUP($A807,Services!$A$4:$AD$231,Q$1,0)),"",VLOOKUP($A807,Services!$A$4:$AD$231,Q$1,0))</f>
        <v/>
      </c>
    </row>
    <row r="808" spans="1:17">
      <c r="A808" s="906" t="s">
        <v>1340</v>
      </c>
      <c r="B808" s="1290" t="s">
        <v>1080</v>
      </c>
      <c r="C808" s="1422" t="str">
        <f>IF(ISERROR(VLOOKUP($A808,Services!$A$4:$AD$231,C$1,0)),"",VLOOKUP($A808,Services!$A$4:$AD$231,C$1,0))</f>
        <v>tep/emp</v>
      </c>
      <c r="D808" s="1303">
        <f>IF(ISERROR(VLOOKUP($A808,Services!$A$4:$AD$231,D$1,0)),"",VLOOKUP($A808,Services!$A$4:$AD$231,D$1,0))</f>
        <v>0</v>
      </c>
      <c r="E808" s="1303" t="str">
        <f>IF(ISERROR(VLOOKUP($A808,Services!$A$4:$AD$231,E$1,0)),"",VLOOKUP($A808,Services!$A$4:$AD$231,E$1,0))</f>
        <v/>
      </c>
      <c r="F808" s="1303" t="str">
        <f>IF(ISERROR(VLOOKUP($A808,Services!$A$4:$AD$231,F$1,0)),"",VLOOKUP($A808,Services!$A$4:$AD$231,F$1,0))</f>
        <v/>
      </c>
      <c r="G808" s="1303" t="str">
        <f>IF(ISERROR(VLOOKUP($A808,Services!$A$4:$AD$231,G$1,0)),"",VLOOKUP($A808,Services!$A$4:$AD$231,G$1,0))</f>
        <v/>
      </c>
      <c r="H808" s="1303" t="str">
        <f>IF(ISERROR(VLOOKUP($A808,Services!$A$4:$AD$231,H$1,0)),"",VLOOKUP($A808,Services!$A$4:$AD$231,H$1,0))</f>
        <v/>
      </c>
      <c r="I808" s="1303" t="str">
        <f>IF(ISERROR(VLOOKUP($A808,Services!$A$4:$AD$231,I$1,0)),"",VLOOKUP($A808,Services!$A$4:$AD$231,I$1,0))</f>
        <v/>
      </c>
      <c r="J808" s="1303" t="str">
        <f>IF(ISERROR(VLOOKUP($A808,Services!$A$4:$AD$231,J$1,0)),"",VLOOKUP($A808,Services!$A$4:$AD$231,J$1,0))</f>
        <v/>
      </c>
      <c r="K808" s="1303" t="str">
        <f>IF(ISERROR(VLOOKUP($A808,Services!$A$4:$AD$231,K$1,0)),"",VLOOKUP($A808,Services!$A$4:$AD$231,K$1,0))</f>
        <v/>
      </c>
      <c r="L808" s="1303" t="str">
        <f>IF(ISERROR(VLOOKUP($A808,Services!$A$4:$AD$231,L$1,0)),"",VLOOKUP($A808,Services!$A$4:$AD$231,L$1,0))</f>
        <v/>
      </c>
      <c r="M808" s="1303" t="str">
        <f>IF(ISERROR(VLOOKUP($A808,Services!$A$4:$AD$231,M$1,0)),"",VLOOKUP($A808,Services!$A$4:$AD$231,M$1,0))</f>
        <v/>
      </c>
      <c r="N808" s="1303" t="str">
        <f>IF(ISERROR(VLOOKUP($A808,Services!$A$4:$AD$231,N$1,0)),"",VLOOKUP($A808,Services!$A$4:$AD$231,N$1,0))</f>
        <v/>
      </c>
      <c r="O808" s="1303" t="str">
        <f>IF(ISERROR(VLOOKUP($A808,Services!$A$4:$AD$231,O$1,0)),"",VLOOKUP($A808,Services!$A$4:$AD$231,O$1,0))</f>
        <v/>
      </c>
      <c r="P808" s="1303" t="str">
        <f>IF(ISERROR(VLOOKUP($A808,Services!$A$4:$AD$231,P$1,0)),"",VLOOKUP($A808,Services!$A$4:$AD$231,P$1,0))</f>
        <v/>
      </c>
      <c r="Q808" s="1303" t="str">
        <f>IF(ISERROR(VLOOKUP($A808,Services!$A$4:$AD$231,Q$1,0)),"",VLOOKUP($A808,Services!$A$4:$AD$231,Q$1,0))</f>
        <v/>
      </c>
    </row>
    <row r="809" spans="1:17">
      <c r="A809" s="906" t="s">
        <v>1342</v>
      </c>
      <c r="B809" s="1290" t="s">
        <v>1080</v>
      </c>
      <c r="C809" s="1422" t="str">
        <f>IF(ISERROR(VLOOKUP($A809,Services!$A$4:$AD$231,C$1,0)),"",VLOOKUP($A809,Services!$A$4:$AD$231,C$1,0))</f>
        <v>tep/emp</v>
      </c>
      <c r="D809" s="1303">
        <f>IF(ISERROR(VLOOKUP($A809,Services!$A$4:$AD$231,D$1,0)),"",VLOOKUP($A809,Services!$A$4:$AD$231,D$1,0))</f>
        <v>0</v>
      </c>
      <c r="E809" s="1303" t="str">
        <f>IF(ISERROR(VLOOKUP($A809,Services!$A$4:$AD$231,E$1,0)),"",VLOOKUP($A809,Services!$A$4:$AD$231,E$1,0))</f>
        <v/>
      </c>
      <c r="F809" s="1303" t="str">
        <f>IF(ISERROR(VLOOKUP($A809,Services!$A$4:$AD$231,F$1,0)),"",VLOOKUP($A809,Services!$A$4:$AD$231,F$1,0))</f>
        <v/>
      </c>
      <c r="G809" s="1303" t="str">
        <f>IF(ISERROR(VLOOKUP($A809,Services!$A$4:$AD$231,G$1,0)),"",VLOOKUP($A809,Services!$A$4:$AD$231,G$1,0))</f>
        <v/>
      </c>
      <c r="H809" s="1303" t="str">
        <f>IF(ISERROR(VLOOKUP($A809,Services!$A$4:$AD$231,H$1,0)),"",VLOOKUP($A809,Services!$A$4:$AD$231,H$1,0))</f>
        <v/>
      </c>
      <c r="I809" s="1303" t="str">
        <f>IF(ISERROR(VLOOKUP($A809,Services!$A$4:$AD$231,I$1,0)),"",VLOOKUP($A809,Services!$A$4:$AD$231,I$1,0))</f>
        <v/>
      </c>
      <c r="J809" s="1303" t="str">
        <f>IF(ISERROR(VLOOKUP($A809,Services!$A$4:$AD$231,J$1,0)),"",VLOOKUP($A809,Services!$A$4:$AD$231,J$1,0))</f>
        <v/>
      </c>
      <c r="K809" s="1303" t="str">
        <f>IF(ISERROR(VLOOKUP($A809,Services!$A$4:$AD$231,K$1,0)),"",VLOOKUP($A809,Services!$A$4:$AD$231,K$1,0))</f>
        <v/>
      </c>
      <c r="L809" s="1303" t="str">
        <f>IF(ISERROR(VLOOKUP($A809,Services!$A$4:$AD$231,L$1,0)),"",VLOOKUP($A809,Services!$A$4:$AD$231,L$1,0))</f>
        <v/>
      </c>
      <c r="M809" s="1303" t="str">
        <f>IF(ISERROR(VLOOKUP($A809,Services!$A$4:$AD$231,M$1,0)),"",VLOOKUP($A809,Services!$A$4:$AD$231,M$1,0))</f>
        <v/>
      </c>
      <c r="N809" s="1303" t="str">
        <f>IF(ISERROR(VLOOKUP($A809,Services!$A$4:$AD$231,N$1,0)),"",VLOOKUP($A809,Services!$A$4:$AD$231,N$1,0))</f>
        <v/>
      </c>
      <c r="O809" s="1303" t="str">
        <f>IF(ISERROR(VLOOKUP($A809,Services!$A$4:$AD$231,O$1,0)),"",VLOOKUP($A809,Services!$A$4:$AD$231,O$1,0))</f>
        <v/>
      </c>
      <c r="P809" s="1303" t="str">
        <f>IF(ISERROR(VLOOKUP($A809,Services!$A$4:$AD$231,P$1,0)),"",VLOOKUP($A809,Services!$A$4:$AD$231,P$1,0))</f>
        <v/>
      </c>
      <c r="Q809" s="1303" t="str">
        <f>IF(ISERROR(VLOOKUP($A809,Services!$A$4:$AD$231,Q$1,0)),"",VLOOKUP($A809,Services!$A$4:$AD$231,Q$1,0))</f>
        <v/>
      </c>
    </row>
    <row r="810" spans="1:17">
      <c r="A810" s="836" t="s">
        <v>2162</v>
      </c>
      <c r="B810" s="1290" t="s">
        <v>1080</v>
      </c>
      <c r="C810" s="1422" t="str">
        <f>IF(ISERROR(VLOOKUP($A810,Services!$A$4:$AD$231,C$1,0)),"",VLOOKUP($A810,Services!$A$4:$AD$231,C$1,0))</f>
        <v>MWh/Mlxx</v>
      </c>
      <c r="D810" s="1303">
        <f>IF(ISERROR(VLOOKUP($A810,Services!$A$4:$AD$231,D$1,0)),"",VLOOKUP($A810,Services!$A$4:$AD$231,D$1,0))</f>
        <v>0</v>
      </c>
      <c r="E810" s="1303" t="str">
        <f>IF(ISERROR(VLOOKUP($A810,Services!$A$4:$AD$231,E$1,0)),"",VLOOKUP($A810,Services!$A$4:$AD$231,E$1,0))</f>
        <v/>
      </c>
      <c r="F810" s="1303" t="str">
        <f>IF(ISERROR(VLOOKUP($A810,Services!$A$4:$AD$231,F$1,0)),"",VLOOKUP($A810,Services!$A$4:$AD$231,F$1,0))</f>
        <v/>
      </c>
      <c r="G810" s="1303" t="str">
        <f>IF(ISERROR(VLOOKUP($A810,Services!$A$4:$AD$231,G$1,0)),"",VLOOKUP($A810,Services!$A$4:$AD$231,G$1,0))</f>
        <v/>
      </c>
      <c r="H810" s="1303" t="str">
        <f>IF(ISERROR(VLOOKUP($A810,Services!$A$4:$AD$231,H$1,0)),"",VLOOKUP($A810,Services!$A$4:$AD$231,H$1,0))</f>
        <v/>
      </c>
      <c r="I810" s="1303" t="str">
        <f>IF(ISERROR(VLOOKUP($A810,Services!$A$4:$AD$231,I$1,0)),"",VLOOKUP($A810,Services!$A$4:$AD$231,I$1,0))</f>
        <v/>
      </c>
      <c r="J810" s="1303" t="str">
        <f>IF(ISERROR(VLOOKUP($A810,Services!$A$4:$AD$231,J$1,0)),"",VLOOKUP($A810,Services!$A$4:$AD$231,J$1,0))</f>
        <v/>
      </c>
      <c r="K810" s="1303" t="str">
        <f>IF(ISERROR(VLOOKUP($A810,Services!$A$4:$AD$231,K$1,0)),"",VLOOKUP($A810,Services!$A$4:$AD$231,K$1,0))</f>
        <v/>
      </c>
      <c r="L810" s="1303" t="str">
        <f>IF(ISERROR(VLOOKUP($A810,Services!$A$4:$AD$231,L$1,0)),"",VLOOKUP($A810,Services!$A$4:$AD$231,L$1,0))</f>
        <v/>
      </c>
      <c r="M810" s="1303" t="str">
        <f>IF(ISERROR(VLOOKUP($A810,Services!$A$4:$AD$231,M$1,0)),"",VLOOKUP($A810,Services!$A$4:$AD$231,M$1,0))</f>
        <v/>
      </c>
      <c r="N810" s="1303" t="str">
        <f>IF(ISERROR(VLOOKUP($A810,Services!$A$4:$AD$231,N$1,0)),"",VLOOKUP($A810,Services!$A$4:$AD$231,N$1,0))</f>
        <v/>
      </c>
      <c r="O810" s="1303" t="str">
        <f>IF(ISERROR(VLOOKUP($A810,Services!$A$4:$AD$231,O$1,0)),"",VLOOKUP($A810,Services!$A$4:$AD$231,O$1,0))</f>
        <v/>
      </c>
      <c r="P810" s="1303" t="str">
        <f>IF(ISERROR(VLOOKUP($A810,Services!$A$4:$AD$231,P$1,0)),"",VLOOKUP($A810,Services!$A$4:$AD$231,P$1,0))</f>
        <v/>
      </c>
      <c r="Q810" s="1303" t="str">
        <f>IF(ISERROR(VLOOKUP($A810,Services!$A$4:$AD$231,Q$1,0)),"",VLOOKUP($A810,Services!$A$4:$AD$231,Q$1,0))</f>
        <v/>
      </c>
    </row>
    <row r="811" spans="1:17">
      <c r="A811" s="836" t="s">
        <v>1604</v>
      </c>
      <c r="B811" s="1290" t="s">
        <v>1080</v>
      </c>
      <c r="C811" s="1422" t="str">
        <f>IF(ISERROR(VLOOKUP($A811,Services!$A$4:$AD$231,C$1,0)),"",VLOOKUP($A811,Services!$A$4:$AD$231,C$1,0))</f>
        <v>MWh/Mlxx</v>
      </c>
      <c r="D811" s="1303">
        <f>IF(ISERROR(VLOOKUP($A811,Services!$A$4:$AD$231,D$1,0)),"",VLOOKUP($A811,Services!$A$4:$AD$231,D$1,0))</f>
        <v>0</v>
      </c>
      <c r="E811" s="1303" t="str">
        <f>IF(ISERROR(VLOOKUP($A811,Services!$A$4:$AD$231,E$1,0)),"",VLOOKUP($A811,Services!$A$4:$AD$231,E$1,0))</f>
        <v/>
      </c>
      <c r="F811" s="1303" t="str">
        <f>IF(ISERROR(VLOOKUP($A811,Services!$A$4:$AD$231,F$1,0)),"",VLOOKUP($A811,Services!$A$4:$AD$231,F$1,0))</f>
        <v/>
      </c>
      <c r="G811" s="1303" t="str">
        <f>IF(ISERROR(VLOOKUP($A811,Services!$A$4:$AD$231,G$1,0)),"",VLOOKUP($A811,Services!$A$4:$AD$231,G$1,0))</f>
        <v/>
      </c>
      <c r="H811" s="1303" t="str">
        <f>IF(ISERROR(VLOOKUP($A811,Services!$A$4:$AD$231,H$1,0)),"",VLOOKUP($A811,Services!$A$4:$AD$231,H$1,0))</f>
        <v/>
      </c>
      <c r="I811" s="1303" t="str">
        <f>IF(ISERROR(VLOOKUP($A811,Services!$A$4:$AD$231,I$1,0)),"",VLOOKUP($A811,Services!$A$4:$AD$231,I$1,0))</f>
        <v/>
      </c>
      <c r="J811" s="1303" t="str">
        <f>IF(ISERROR(VLOOKUP($A811,Services!$A$4:$AD$231,J$1,0)),"",VLOOKUP($A811,Services!$A$4:$AD$231,J$1,0))</f>
        <v/>
      </c>
      <c r="K811" s="1303" t="str">
        <f>IF(ISERROR(VLOOKUP($A811,Services!$A$4:$AD$231,K$1,0)),"",VLOOKUP($A811,Services!$A$4:$AD$231,K$1,0))</f>
        <v/>
      </c>
      <c r="L811" s="1303" t="str">
        <f>IF(ISERROR(VLOOKUP($A811,Services!$A$4:$AD$231,L$1,0)),"",VLOOKUP($A811,Services!$A$4:$AD$231,L$1,0))</f>
        <v/>
      </c>
      <c r="M811" s="1303" t="str">
        <f>IF(ISERROR(VLOOKUP($A811,Services!$A$4:$AD$231,M$1,0)),"",VLOOKUP($A811,Services!$A$4:$AD$231,M$1,0))</f>
        <v/>
      </c>
      <c r="N811" s="1303" t="str">
        <f>IF(ISERROR(VLOOKUP($A811,Services!$A$4:$AD$231,N$1,0)),"",VLOOKUP($A811,Services!$A$4:$AD$231,N$1,0))</f>
        <v/>
      </c>
      <c r="O811" s="1303" t="str">
        <f>IF(ISERROR(VLOOKUP($A811,Services!$A$4:$AD$231,O$1,0)),"",VLOOKUP($A811,Services!$A$4:$AD$231,O$1,0))</f>
        <v/>
      </c>
      <c r="P811" s="1303" t="str">
        <f>IF(ISERROR(VLOOKUP($A811,Services!$A$4:$AD$231,P$1,0)),"",VLOOKUP($A811,Services!$A$4:$AD$231,P$1,0))</f>
        <v/>
      </c>
      <c r="Q811" s="1303" t="str">
        <f>IF(ISERROR(VLOOKUP($A811,Services!$A$4:$AD$231,Q$1,0)),"",VLOOKUP($A811,Services!$A$4:$AD$231,Q$1,0))</f>
        <v/>
      </c>
    </row>
    <row r="812" spans="1:17">
      <c r="A812" s="836" t="s">
        <v>1606</v>
      </c>
      <c r="B812" s="1290" t="s">
        <v>1080</v>
      </c>
      <c r="C812" s="1422" t="str">
        <f>IF(ISERROR(VLOOKUP($A812,Services!$A$4:$AD$231,C$1,0)),"",VLOOKUP($A812,Services!$A$4:$AD$231,C$1,0))</f>
        <v>MWh/Mlxx</v>
      </c>
      <c r="D812" s="1303">
        <f>IF(ISERROR(VLOOKUP($A812,Services!$A$4:$AD$231,D$1,0)),"",VLOOKUP($A812,Services!$A$4:$AD$231,D$1,0))</f>
        <v>0</v>
      </c>
      <c r="E812" s="1303" t="str">
        <f>IF(ISERROR(VLOOKUP($A812,Services!$A$4:$AD$231,E$1,0)),"",VLOOKUP($A812,Services!$A$4:$AD$231,E$1,0))</f>
        <v/>
      </c>
      <c r="F812" s="1303" t="str">
        <f>IF(ISERROR(VLOOKUP($A812,Services!$A$4:$AD$231,F$1,0)),"",VLOOKUP($A812,Services!$A$4:$AD$231,F$1,0))</f>
        <v/>
      </c>
      <c r="G812" s="1303" t="str">
        <f>IF(ISERROR(VLOOKUP($A812,Services!$A$4:$AD$231,G$1,0)),"",VLOOKUP($A812,Services!$A$4:$AD$231,G$1,0))</f>
        <v/>
      </c>
      <c r="H812" s="1303" t="str">
        <f>IF(ISERROR(VLOOKUP($A812,Services!$A$4:$AD$231,H$1,0)),"",VLOOKUP($A812,Services!$A$4:$AD$231,H$1,0))</f>
        <v/>
      </c>
      <c r="I812" s="1303" t="str">
        <f>IF(ISERROR(VLOOKUP($A812,Services!$A$4:$AD$231,I$1,0)),"",VLOOKUP($A812,Services!$A$4:$AD$231,I$1,0))</f>
        <v/>
      </c>
      <c r="J812" s="1303" t="str">
        <f>IF(ISERROR(VLOOKUP($A812,Services!$A$4:$AD$231,J$1,0)),"",VLOOKUP($A812,Services!$A$4:$AD$231,J$1,0))</f>
        <v/>
      </c>
      <c r="K812" s="1303" t="str">
        <f>IF(ISERROR(VLOOKUP($A812,Services!$A$4:$AD$231,K$1,0)),"",VLOOKUP($A812,Services!$A$4:$AD$231,K$1,0))</f>
        <v/>
      </c>
      <c r="L812" s="1303" t="str">
        <f>IF(ISERROR(VLOOKUP($A812,Services!$A$4:$AD$231,L$1,0)),"",VLOOKUP($A812,Services!$A$4:$AD$231,L$1,0))</f>
        <v/>
      </c>
      <c r="M812" s="1303" t="str">
        <f>IF(ISERROR(VLOOKUP($A812,Services!$A$4:$AD$231,M$1,0)),"",VLOOKUP($A812,Services!$A$4:$AD$231,M$1,0))</f>
        <v/>
      </c>
      <c r="N812" s="1303" t="str">
        <f>IF(ISERROR(VLOOKUP($A812,Services!$A$4:$AD$231,N$1,0)),"",VLOOKUP($A812,Services!$A$4:$AD$231,N$1,0))</f>
        <v/>
      </c>
      <c r="O812" s="1303" t="str">
        <f>IF(ISERROR(VLOOKUP($A812,Services!$A$4:$AD$231,O$1,0)),"",VLOOKUP($A812,Services!$A$4:$AD$231,O$1,0))</f>
        <v/>
      </c>
      <c r="P812" s="1303" t="str">
        <f>IF(ISERROR(VLOOKUP($A812,Services!$A$4:$AD$231,P$1,0)),"",VLOOKUP($A812,Services!$A$4:$AD$231,P$1,0))</f>
        <v/>
      </c>
      <c r="Q812" s="1303" t="str">
        <f>IF(ISERROR(VLOOKUP($A812,Services!$A$4:$AD$231,Q$1,0)),"",VLOOKUP($A812,Services!$A$4:$AD$231,Q$1,0))</f>
        <v/>
      </c>
    </row>
    <row r="813" spans="1:17">
      <c r="A813" s="906" t="s">
        <v>2165</v>
      </c>
      <c r="B813" s="1290" t="s">
        <v>1080</v>
      </c>
      <c r="C813" s="1422" t="str">
        <f>IF(ISERROR(VLOOKUP($A813,Services!$A$4:$AD$231,C$1,0)),"",VLOOKUP($A813,Services!$A$4:$AD$231,C$1,0))</f>
        <v>kWh/emp</v>
      </c>
      <c r="D813" s="1303">
        <f>IF(ISERROR(VLOOKUP($A813,Services!$A$4:$AD$231,D$1,0)),"",VLOOKUP($A813,Services!$A$4:$AD$231,D$1,0))</f>
        <v>0</v>
      </c>
      <c r="E813" s="1303" t="str">
        <f>IF(ISERROR(VLOOKUP($A813,Services!$A$4:$AD$231,E$1,0)),"",VLOOKUP($A813,Services!$A$4:$AD$231,E$1,0))</f>
        <v/>
      </c>
      <c r="F813" s="1303" t="str">
        <f>IF(ISERROR(VLOOKUP($A813,Services!$A$4:$AD$231,F$1,0)),"",VLOOKUP($A813,Services!$A$4:$AD$231,F$1,0))</f>
        <v/>
      </c>
      <c r="G813" s="1303" t="str">
        <f>IF(ISERROR(VLOOKUP($A813,Services!$A$4:$AD$231,G$1,0)),"",VLOOKUP($A813,Services!$A$4:$AD$231,G$1,0))</f>
        <v/>
      </c>
      <c r="H813" s="1303" t="str">
        <f>IF(ISERROR(VLOOKUP($A813,Services!$A$4:$AD$231,H$1,0)),"",VLOOKUP($A813,Services!$A$4:$AD$231,H$1,0))</f>
        <v/>
      </c>
      <c r="I813" s="1303" t="str">
        <f>IF(ISERROR(VLOOKUP($A813,Services!$A$4:$AD$231,I$1,0)),"",VLOOKUP($A813,Services!$A$4:$AD$231,I$1,0))</f>
        <v/>
      </c>
      <c r="J813" s="1303" t="str">
        <f>IF(ISERROR(VLOOKUP($A813,Services!$A$4:$AD$231,J$1,0)),"",VLOOKUP($A813,Services!$A$4:$AD$231,J$1,0))</f>
        <v/>
      </c>
      <c r="K813" s="1303" t="str">
        <f>IF(ISERROR(VLOOKUP($A813,Services!$A$4:$AD$231,K$1,0)),"",VLOOKUP($A813,Services!$A$4:$AD$231,K$1,0))</f>
        <v/>
      </c>
      <c r="L813" s="1303" t="str">
        <f>IF(ISERROR(VLOOKUP($A813,Services!$A$4:$AD$231,L$1,0)),"",VLOOKUP($A813,Services!$A$4:$AD$231,L$1,0))</f>
        <v/>
      </c>
      <c r="M813" s="1303" t="str">
        <f>IF(ISERROR(VLOOKUP($A813,Services!$A$4:$AD$231,M$1,0)),"",VLOOKUP($A813,Services!$A$4:$AD$231,M$1,0))</f>
        <v/>
      </c>
      <c r="N813" s="1303" t="str">
        <f>IF(ISERROR(VLOOKUP($A813,Services!$A$4:$AD$231,N$1,0)),"",VLOOKUP($A813,Services!$A$4:$AD$231,N$1,0))</f>
        <v/>
      </c>
      <c r="O813" s="1303" t="str">
        <f>IF(ISERROR(VLOOKUP($A813,Services!$A$4:$AD$231,O$1,0)),"",VLOOKUP($A813,Services!$A$4:$AD$231,O$1,0))</f>
        <v/>
      </c>
      <c r="P813" s="1303" t="str">
        <f>IF(ISERROR(VLOOKUP($A813,Services!$A$4:$AD$231,P$1,0)),"",VLOOKUP($A813,Services!$A$4:$AD$231,P$1,0))</f>
        <v/>
      </c>
      <c r="Q813" s="1303" t="str">
        <f>IF(ISERROR(VLOOKUP($A813,Services!$A$4:$AD$231,Q$1,0)),"",VLOOKUP($A813,Services!$A$4:$AD$231,Q$1,0))</f>
        <v/>
      </c>
    </row>
    <row r="814" spans="1:17">
      <c r="A814" s="906" t="s">
        <v>1600</v>
      </c>
      <c r="B814" s="1290" t="s">
        <v>1080</v>
      </c>
      <c r="C814" s="1422" t="str">
        <f>IF(ISERROR(VLOOKUP($A814,Services!$A$4:$AD$231,C$1,0)),"",VLOOKUP($A814,Services!$A$4:$AD$231,C$1,0))</f>
        <v>kWh/cap</v>
      </c>
      <c r="D814" s="1303">
        <f>IF(ISERROR(VLOOKUP($A814,Services!$A$4:$AD$231,D$1,0)),"",VLOOKUP($A814,Services!$A$4:$AD$231,D$1,0))</f>
        <v>0</v>
      </c>
      <c r="E814" s="1303" t="str">
        <f>IF(ISERROR(VLOOKUP($A814,Services!$A$4:$AD$231,E$1,0)),"",VLOOKUP($A814,Services!$A$4:$AD$231,E$1,0))</f>
        <v/>
      </c>
      <c r="F814" s="1303" t="str">
        <f>IF(ISERROR(VLOOKUP($A814,Services!$A$4:$AD$231,F$1,0)),"",VLOOKUP($A814,Services!$A$4:$AD$231,F$1,0))</f>
        <v/>
      </c>
      <c r="G814" s="1303" t="str">
        <f>IF(ISERROR(VLOOKUP($A814,Services!$A$4:$AD$231,G$1,0)),"",VLOOKUP($A814,Services!$A$4:$AD$231,G$1,0))</f>
        <v/>
      </c>
      <c r="H814" s="1303" t="str">
        <f>IF(ISERROR(VLOOKUP($A814,Services!$A$4:$AD$231,H$1,0)),"",VLOOKUP($A814,Services!$A$4:$AD$231,H$1,0))</f>
        <v/>
      </c>
      <c r="I814" s="1303" t="str">
        <f>IF(ISERROR(VLOOKUP($A814,Services!$A$4:$AD$231,I$1,0)),"",VLOOKUP($A814,Services!$A$4:$AD$231,I$1,0))</f>
        <v/>
      </c>
      <c r="J814" s="1303" t="str">
        <f>IF(ISERROR(VLOOKUP($A814,Services!$A$4:$AD$231,J$1,0)),"",VLOOKUP($A814,Services!$A$4:$AD$231,J$1,0))</f>
        <v/>
      </c>
      <c r="K814" s="1303" t="str">
        <f>IF(ISERROR(VLOOKUP($A814,Services!$A$4:$AD$231,K$1,0)),"",VLOOKUP($A814,Services!$A$4:$AD$231,K$1,0))</f>
        <v/>
      </c>
      <c r="L814" s="1303" t="str">
        <f>IF(ISERROR(VLOOKUP($A814,Services!$A$4:$AD$231,L$1,0)),"",VLOOKUP($A814,Services!$A$4:$AD$231,L$1,0))</f>
        <v/>
      </c>
      <c r="M814" s="1303" t="str">
        <f>IF(ISERROR(VLOOKUP($A814,Services!$A$4:$AD$231,M$1,0)),"",VLOOKUP($A814,Services!$A$4:$AD$231,M$1,0))</f>
        <v/>
      </c>
      <c r="N814" s="1303" t="str">
        <f>IF(ISERROR(VLOOKUP($A814,Services!$A$4:$AD$231,N$1,0)),"",VLOOKUP($A814,Services!$A$4:$AD$231,N$1,0))</f>
        <v/>
      </c>
      <c r="O814" s="1303" t="str">
        <f>IF(ISERROR(VLOOKUP($A814,Services!$A$4:$AD$231,O$1,0)),"",VLOOKUP($A814,Services!$A$4:$AD$231,O$1,0))</f>
        <v/>
      </c>
      <c r="P814" s="1303" t="str">
        <f>IF(ISERROR(VLOOKUP($A814,Services!$A$4:$AD$231,P$1,0)),"",VLOOKUP($A814,Services!$A$4:$AD$231,P$1,0))</f>
        <v/>
      </c>
      <c r="Q814" s="1303" t="str">
        <f>IF(ISERROR(VLOOKUP($A814,Services!$A$4:$AD$231,Q$1,0)),"",VLOOKUP($A814,Services!$A$4:$AD$231,Q$1,0))</f>
        <v/>
      </c>
    </row>
    <row r="815" spans="1:17">
      <c r="A815" s="906" t="s">
        <v>1341</v>
      </c>
      <c r="B815" s="1290" t="s">
        <v>1080</v>
      </c>
      <c r="C815" s="1422" t="str">
        <f>IF(ISERROR(VLOOKUP($A815,Services!$A$4:$AD$231,C$1,0)),"",VLOOKUP($A815,Services!$A$4:$AD$231,C$1,0))</f>
        <v>kWh/emp</v>
      </c>
      <c r="D815" s="1303">
        <f>IF(ISERROR(VLOOKUP($A815,Services!$A$4:$AD$231,D$1,0)),"",VLOOKUP($A815,Services!$A$4:$AD$231,D$1,0))</f>
        <v>0</v>
      </c>
      <c r="E815" s="1303" t="str">
        <f>IF(ISERROR(VLOOKUP($A815,Services!$A$4:$AD$231,E$1,0)),"",VLOOKUP($A815,Services!$A$4:$AD$231,E$1,0))</f>
        <v/>
      </c>
      <c r="F815" s="1303" t="str">
        <f>IF(ISERROR(VLOOKUP($A815,Services!$A$4:$AD$231,F$1,0)),"",VLOOKUP($A815,Services!$A$4:$AD$231,F$1,0))</f>
        <v/>
      </c>
      <c r="G815" s="1303" t="str">
        <f>IF(ISERROR(VLOOKUP($A815,Services!$A$4:$AD$231,G$1,0)),"",VLOOKUP($A815,Services!$A$4:$AD$231,G$1,0))</f>
        <v/>
      </c>
      <c r="H815" s="1303" t="str">
        <f>IF(ISERROR(VLOOKUP($A815,Services!$A$4:$AD$231,H$1,0)),"",VLOOKUP($A815,Services!$A$4:$AD$231,H$1,0))</f>
        <v/>
      </c>
      <c r="I815" s="1303" t="str">
        <f>IF(ISERROR(VLOOKUP($A815,Services!$A$4:$AD$231,I$1,0)),"",VLOOKUP($A815,Services!$A$4:$AD$231,I$1,0))</f>
        <v/>
      </c>
      <c r="J815" s="1303" t="str">
        <f>IF(ISERROR(VLOOKUP($A815,Services!$A$4:$AD$231,J$1,0)),"",VLOOKUP($A815,Services!$A$4:$AD$231,J$1,0))</f>
        <v/>
      </c>
      <c r="K815" s="1303" t="str">
        <f>IF(ISERROR(VLOOKUP($A815,Services!$A$4:$AD$231,K$1,0)),"",VLOOKUP($A815,Services!$A$4:$AD$231,K$1,0))</f>
        <v/>
      </c>
      <c r="L815" s="1303" t="str">
        <f>IF(ISERROR(VLOOKUP($A815,Services!$A$4:$AD$231,L$1,0)),"",VLOOKUP($A815,Services!$A$4:$AD$231,L$1,0))</f>
        <v/>
      </c>
      <c r="M815" s="1303" t="str">
        <f>IF(ISERROR(VLOOKUP($A815,Services!$A$4:$AD$231,M$1,0)),"",VLOOKUP($A815,Services!$A$4:$AD$231,M$1,0))</f>
        <v/>
      </c>
      <c r="N815" s="1303" t="str">
        <f>IF(ISERROR(VLOOKUP($A815,Services!$A$4:$AD$231,N$1,0)),"",VLOOKUP($A815,Services!$A$4:$AD$231,N$1,0))</f>
        <v/>
      </c>
      <c r="O815" s="1303" t="str">
        <f>IF(ISERROR(VLOOKUP($A815,Services!$A$4:$AD$231,O$1,0)),"",VLOOKUP($A815,Services!$A$4:$AD$231,O$1,0))</f>
        <v/>
      </c>
      <c r="P815" s="1303" t="str">
        <f>IF(ISERROR(VLOOKUP($A815,Services!$A$4:$AD$231,P$1,0)),"",VLOOKUP($A815,Services!$A$4:$AD$231,P$1,0))</f>
        <v/>
      </c>
      <c r="Q815" s="1303" t="str">
        <f>IF(ISERROR(VLOOKUP($A815,Services!$A$4:$AD$231,Q$1,0)),"",VLOOKUP($A815,Services!$A$4:$AD$231,Q$1,0))</f>
        <v/>
      </c>
    </row>
    <row r="816" spans="1:17">
      <c r="A816" s="906" t="s">
        <v>1343</v>
      </c>
      <c r="B816" s="1290" t="s">
        <v>1080</v>
      </c>
      <c r="C816" s="1422" t="str">
        <f>IF(ISERROR(VLOOKUP($A816,Services!$A$4:$AD$231,C$1,0)),"",VLOOKUP($A816,Services!$A$4:$AD$231,C$1,0))</f>
        <v>kWh/emp</v>
      </c>
      <c r="D816" s="1303">
        <f>IF(ISERROR(VLOOKUP($A816,Services!$A$4:$AD$231,D$1,0)),"",VLOOKUP($A816,Services!$A$4:$AD$231,D$1,0))</f>
        <v>0</v>
      </c>
      <c r="E816" s="1303" t="str">
        <f>IF(ISERROR(VLOOKUP($A816,Services!$A$4:$AD$231,E$1,0)),"",VLOOKUP($A816,Services!$A$4:$AD$231,E$1,0))</f>
        <v/>
      </c>
      <c r="F816" s="1303" t="str">
        <f>IF(ISERROR(VLOOKUP($A816,Services!$A$4:$AD$231,F$1,0)),"",VLOOKUP($A816,Services!$A$4:$AD$231,F$1,0))</f>
        <v/>
      </c>
      <c r="G816" s="1303" t="str">
        <f>IF(ISERROR(VLOOKUP($A816,Services!$A$4:$AD$231,G$1,0)),"",VLOOKUP($A816,Services!$A$4:$AD$231,G$1,0))</f>
        <v/>
      </c>
      <c r="H816" s="1303" t="str">
        <f>IF(ISERROR(VLOOKUP($A816,Services!$A$4:$AD$231,H$1,0)),"",VLOOKUP($A816,Services!$A$4:$AD$231,H$1,0))</f>
        <v/>
      </c>
      <c r="I816" s="1303" t="str">
        <f>IF(ISERROR(VLOOKUP($A816,Services!$A$4:$AD$231,I$1,0)),"",VLOOKUP($A816,Services!$A$4:$AD$231,I$1,0))</f>
        <v/>
      </c>
      <c r="J816" s="1303" t="str">
        <f>IF(ISERROR(VLOOKUP($A816,Services!$A$4:$AD$231,J$1,0)),"",VLOOKUP($A816,Services!$A$4:$AD$231,J$1,0))</f>
        <v/>
      </c>
      <c r="K816" s="1303" t="str">
        <f>IF(ISERROR(VLOOKUP($A816,Services!$A$4:$AD$231,K$1,0)),"",VLOOKUP($A816,Services!$A$4:$AD$231,K$1,0))</f>
        <v/>
      </c>
      <c r="L816" s="1303" t="str">
        <f>IF(ISERROR(VLOOKUP($A816,Services!$A$4:$AD$231,L$1,0)),"",VLOOKUP($A816,Services!$A$4:$AD$231,L$1,0))</f>
        <v/>
      </c>
      <c r="M816" s="1303" t="str">
        <f>IF(ISERROR(VLOOKUP($A816,Services!$A$4:$AD$231,M$1,0)),"",VLOOKUP($A816,Services!$A$4:$AD$231,M$1,0))</f>
        <v/>
      </c>
      <c r="N816" s="1303" t="str">
        <f>IF(ISERROR(VLOOKUP($A816,Services!$A$4:$AD$231,N$1,0)),"",VLOOKUP($A816,Services!$A$4:$AD$231,N$1,0))</f>
        <v/>
      </c>
      <c r="O816" s="1303" t="str">
        <f>IF(ISERROR(VLOOKUP($A816,Services!$A$4:$AD$231,O$1,0)),"",VLOOKUP($A816,Services!$A$4:$AD$231,O$1,0))</f>
        <v/>
      </c>
      <c r="P816" s="1303" t="str">
        <f>IF(ISERROR(VLOOKUP($A816,Services!$A$4:$AD$231,P$1,0)),"",VLOOKUP($A816,Services!$A$4:$AD$231,P$1,0))</f>
        <v/>
      </c>
      <c r="Q816" s="1303" t="str">
        <f>IF(ISERROR(VLOOKUP($A816,Services!$A$4:$AD$231,Q$1,0)),"",VLOOKUP($A816,Services!$A$4:$AD$231,Q$1,0))</f>
        <v/>
      </c>
    </row>
    <row r="817" spans="1:17">
      <c r="A817" s="906" t="s">
        <v>1349</v>
      </c>
      <c r="B817" s="1290" t="s">
        <v>1080</v>
      </c>
      <c r="C817" s="1422" t="str">
        <f>IF(ISERROR(VLOOKUP($A817,Services!$A$4:$AD$231,C$1,0)),"",VLOOKUP($A817,Services!$A$4:$AD$231,C$1,0))</f>
        <v>kWh/emp</v>
      </c>
      <c r="D817" s="1303">
        <f>IF(ISERROR(VLOOKUP($A817,Services!$A$4:$AD$231,D$1,0)),"",VLOOKUP($A817,Services!$A$4:$AD$231,D$1,0))</f>
        <v>0</v>
      </c>
      <c r="E817" s="1303" t="str">
        <f>IF(ISERROR(VLOOKUP($A817,Services!$A$4:$AD$231,E$1,0)),"",VLOOKUP($A817,Services!$A$4:$AD$231,E$1,0))</f>
        <v/>
      </c>
      <c r="F817" s="1303" t="str">
        <f>IF(ISERROR(VLOOKUP($A817,Services!$A$4:$AD$231,F$1,0)),"",VLOOKUP($A817,Services!$A$4:$AD$231,F$1,0))</f>
        <v/>
      </c>
      <c r="G817" s="1303" t="str">
        <f>IF(ISERROR(VLOOKUP($A817,Services!$A$4:$AD$231,G$1,0)),"",VLOOKUP($A817,Services!$A$4:$AD$231,G$1,0))</f>
        <v/>
      </c>
      <c r="H817" s="1303" t="str">
        <f>IF(ISERROR(VLOOKUP($A817,Services!$A$4:$AD$231,H$1,0)),"",VLOOKUP($A817,Services!$A$4:$AD$231,H$1,0))</f>
        <v/>
      </c>
      <c r="I817" s="1303" t="str">
        <f>IF(ISERROR(VLOOKUP($A817,Services!$A$4:$AD$231,I$1,0)),"",VLOOKUP($A817,Services!$A$4:$AD$231,I$1,0))</f>
        <v/>
      </c>
      <c r="J817" s="1303" t="str">
        <f>IF(ISERROR(VLOOKUP($A817,Services!$A$4:$AD$231,J$1,0)),"",VLOOKUP($A817,Services!$A$4:$AD$231,J$1,0))</f>
        <v/>
      </c>
      <c r="K817" s="1303" t="str">
        <f>IF(ISERROR(VLOOKUP($A817,Services!$A$4:$AD$231,K$1,0)),"",VLOOKUP($A817,Services!$A$4:$AD$231,K$1,0))</f>
        <v/>
      </c>
      <c r="L817" s="1303" t="str">
        <f>IF(ISERROR(VLOOKUP($A817,Services!$A$4:$AD$231,L$1,0)),"",VLOOKUP($A817,Services!$A$4:$AD$231,L$1,0))</f>
        <v/>
      </c>
      <c r="M817" s="1303" t="str">
        <f>IF(ISERROR(VLOOKUP($A817,Services!$A$4:$AD$231,M$1,0)),"",VLOOKUP($A817,Services!$A$4:$AD$231,M$1,0))</f>
        <v/>
      </c>
      <c r="N817" s="1303" t="str">
        <f>IF(ISERROR(VLOOKUP($A817,Services!$A$4:$AD$231,N$1,0)),"",VLOOKUP($A817,Services!$A$4:$AD$231,N$1,0))</f>
        <v/>
      </c>
      <c r="O817" s="1303" t="str">
        <f>IF(ISERROR(VLOOKUP($A817,Services!$A$4:$AD$231,O$1,0)),"",VLOOKUP($A817,Services!$A$4:$AD$231,O$1,0))</f>
        <v/>
      </c>
      <c r="P817" s="1303" t="str">
        <f>IF(ISERROR(VLOOKUP($A817,Services!$A$4:$AD$231,P$1,0)),"",VLOOKUP($A817,Services!$A$4:$AD$231,P$1,0))</f>
        <v/>
      </c>
      <c r="Q817" s="1303" t="str">
        <f>IF(ISERROR(VLOOKUP($A817,Services!$A$4:$AD$231,Q$1,0)),"",VLOOKUP($A817,Services!$A$4:$AD$231,Q$1,0))</f>
        <v/>
      </c>
    </row>
    <row r="818" spans="1:17">
      <c r="A818" s="906" t="s">
        <v>1350</v>
      </c>
      <c r="B818" s="1290" t="s">
        <v>1080</v>
      </c>
      <c r="C818" s="1422" t="str">
        <f>IF(ISERROR(VLOOKUP($A818,Services!$A$4:$AD$231,C$1,0)),"",VLOOKUP($A818,Services!$A$4:$AD$231,C$1,0))</f>
        <v>kWh/emp</v>
      </c>
      <c r="D818" s="1303">
        <f>IF(ISERROR(VLOOKUP($A818,Services!$A$4:$AD$231,D$1,0)),"",VLOOKUP($A818,Services!$A$4:$AD$231,D$1,0))</f>
        <v>0</v>
      </c>
      <c r="E818" s="1303" t="str">
        <f>IF(ISERROR(VLOOKUP($A818,Services!$A$4:$AD$231,E$1,0)),"",VLOOKUP($A818,Services!$A$4:$AD$231,E$1,0))</f>
        <v/>
      </c>
      <c r="F818" s="1303" t="str">
        <f>IF(ISERROR(VLOOKUP($A818,Services!$A$4:$AD$231,F$1,0)),"",VLOOKUP($A818,Services!$A$4:$AD$231,F$1,0))</f>
        <v/>
      </c>
      <c r="G818" s="1303" t="str">
        <f>IF(ISERROR(VLOOKUP($A818,Services!$A$4:$AD$231,G$1,0)),"",VLOOKUP($A818,Services!$A$4:$AD$231,G$1,0))</f>
        <v/>
      </c>
      <c r="H818" s="1303" t="str">
        <f>IF(ISERROR(VLOOKUP($A818,Services!$A$4:$AD$231,H$1,0)),"",VLOOKUP($A818,Services!$A$4:$AD$231,H$1,0))</f>
        <v/>
      </c>
      <c r="I818" s="1303" t="str">
        <f>IF(ISERROR(VLOOKUP($A818,Services!$A$4:$AD$231,I$1,0)),"",VLOOKUP($A818,Services!$A$4:$AD$231,I$1,0))</f>
        <v/>
      </c>
      <c r="J818" s="1303" t="str">
        <f>IF(ISERROR(VLOOKUP($A818,Services!$A$4:$AD$231,J$1,0)),"",VLOOKUP($A818,Services!$A$4:$AD$231,J$1,0))</f>
        <v/>
      </c>
      <c r="K818" s="1303" t="str">
        <f>IF(ISERROR(VLOOKUP($A818,Services!$A$4:$AD$231,K$1,0)),"",VLOOKUP($A818,Services!$A$4:$AD$231,K$1,0))</f>
        <v/>
      </c>
      <c r="L818" s="1303" t="str">
        <f>IF(ISERROR(VLOOKUP($A818,Services!$A$4:$AD$231,L$1,0)),"",VLOOKUP($A818,Services!$A$4:$AD$231,L$1,0))</f>
        <v/>
      </c>
      <c r="M818" s="1303" t="str">
        <f>IF(ISERROR(VLOOKUP($A818,Services!$A$4:$AD$231,M$1,0)),"",VLOOKUP($A818,Services!$A$4:$AD$231,M$1,0))</f>
        <v/>
      </c>
      <c r="N818" s="1303" t="str">
        <f>IF(ISERROR(VLOOKUP($A818,Services!$A$4:$AD$231,N$1,0)),"",VLOOKUP($A818,Services!$A$4:$AD$231,N$1,0))</f>
        <v/>
      </c>
      <c r="O818" s="1303" t="str">
        <f>IF(ISERROR(VLOOKUP($A818,Services!$A$4:$AD$231,O$1,0)),"",VLOOKUP($A818,Services!$A$4:$AD$231,O$1,0))</f>
        <v/>
      </c>
      <c r="P818" s="1303" t="str">
        <f>IF(ISERROR(VLOOKUP($A818,Services!$A$4:$AD$231,P$1,0)),"",VLOOKUP($A818,Services!$A$4:$AD$231,P$1,0))</f>
        <v/>
      </c>
      <c r="Q818" s="1303" t="str">
        <f>IF(ISERROR(VLOOKUP($A818,Services!$A$4:$AD$231,Q$1,0)),"",VLOOKUP($A818,Services!$A$4:$AD$231,Q$1,0))</f>
        <v/>
      </c>
    </row>
    <row r="819" spans="1:17">
      <c r="A819" s="906" t="s">
        <v>1351</v>
      </c>
      <c r="B819" s="1290" t="s">
        <v>1080</v>
      </c>
      <c r="C819" s="1422" t="str">
        <f>IF(ISERROR(VLOOKUP($A819,Services!$A$4:$AD$231,C$1,0)),"",VLOOKUP($A819,Services!$A$4:$AD$231,C$1,0))</f>
        <v>kWh/emp</v>
      </c>
      <c r="D819" s="1303">
        <f>IF(ISERROR(VLOOKUP($A819,Services!$A$4:$AD$231,D$1,0)),"",VLOOKUP($A819,Services!$A$4:$AD$231,D$1,0))</f>
        <v>0</v>
      </c>
      <c r="E819" s="1303" t="str">
        <f>IF(ISERROR(VLOOKUP($A819,Services!$A$4:$AD$231,E$1,0)),"",VLOOKUP($A819,Services!$A$4:$AD$231,E$1,0))</f>
        <v/>
      </c>
      <c r="F819" s="1303" t="str">
        <f>IF(ISERROR(VLOOKUP($A819,Services!$A$4:$AD$231,F$1,0)),"",VLOOKUP($A819,Services!$A$4:$AD$231,F$1,0))</f>
        <v/>
      </c>
      <c r="G819" s="1303" t="str">
        <f>IF(ISERROR(VLOOKUP($A819,Services!$A$4:$AD$231,G$1,0)),"",VLOOKUP($A819,Services!$A$4:$AD$231,G$1,0))</f>
        <v/>
      </c>
      <c r="H819" s="1303" t="str">
        <f>IF(ISERROR(VLOOKUP($A819,Services!$A$4:$AD$231,H$1,0)),"",VLOOKUP($A819,Services!$A$4:$AD$231,H$1,0))</f>
        <v/>
      </c>
      <c r="I819" s="1303" t="str">
        <f>IF(ISERROR(VLOOKUP($A819,Services!$A$4:$AD$231,I$1,0)),"",VLOOKUP($A819,Services!$A$4:$AD$231,I$1,0))</f>
        <v/>
      </c>
      <c r="J819" s="1303" t="str">
        <f>IF(ISERROR(VLOOKUP($A819,Services!$A$4:$AD$231,J$1,0)),"",VLOOKUP($A819,Services!$A$4:$AD$231,J$1,0))</f>
        <v/>
      </c>
      <c r="K819" s="1303" t="str">
        <f>IF(ISERROR(VLOOKUP($A819,Services!$A$4:$AD$231,K$1,0)),"",VLOOKUP($A819,Services!$A$4:$AD$231,K$1,0))</f>
        <v/>
      </c>
      <c r="L819" s="1303" t="str">
        <f>IF(ISERROR(VLOOKUP($A819,Services!$A$4:$AD$231,L$1,0)),"",VLOOKUP($A819,Services!$A$4:$AD$231,L$1,0))</f>
        <v/>
      </c>
      <c r="M819" s="1303" t="str">
        <f>IF(ISERROR(VLOOKUP($A819,Services!$A$4:$AD$231,M$1,0)),"",VLOOKUP($A819,Services!$A$4:$AD$231,M$1,0))</f>
        <v/>
      </c>
      <c r="N819" s="1303" t="str">
        <f>IF(ISERROR(VLOOKUP($A819,Services!$A$4:$AD$231,N$1,0)),"",VLOOKUP($A819,Services!$A$4:$AD$231,N$1,0))</f>
        <v/>
      </c>
      <c r="O819" s="1303" t="str">
        <f>IF(ISERROR(VLOOKUP($A819,Services!$A$4:$AD$231,O$1,0)),"",VLOOKUP($A819,Services!$A$4:$AD$231,O$1,0))</f>
        <v/>
      </c>
      <c r="P819" s="1303" t="str">
        <f>IF(ISERROR(VLOOKUP($A819,Services!$A$4:$AD$231,P$1,0)),"",VLOOKUP($A819,Services!$A$4:$AD$231,P$1,0))</f>
        <v/>
      </c>
      <c r="Q819" s="1303" t="str">
        <f>IF(ISERROR(VLOOKUP($A819,Services!$A$4:$AD$231,Q$1,0)),"",VLOOKUP($A819,Services!$A$4:$AD$231,Q$1,0))</f>
        <v/>
      </c>
    </row>
    <row r="820" spans="1:17">
      <c r="A820" s="906" t="s">
        <v>1357</v>
      </c>
      <c r="B820" s="1290" t="s">
        <v>1080</v>
      </c>
      <c r="C820" s="1422" t="str">
        <f>IF(ISERROR(VLOOKUP($A820,Services!$A$4:$AD$231,C$1,0)),"",VLOOKUP($A820,Services!$A$4:$AD$231,C$1,0))</f>
        <v>kWh/emp</v>
      </c>
      <c r="D820" s="1303">
        <f>IF(ISERROR(VLOOKUP($A820,Services!$A$4:$AD$231,D$1,0)),"",VLOOKUP($A820,Services!$A$4:$AD$231,D$1,0))</f>
        <v>0</v>
      </c>
      <c r="E820" s="1303" t="str">
        <f>IF(ISERROR(VLOOKUP($A820,Services!$A$4:$AD$231,E$1,0)),"",VLOOKUP($A820,Services!$A$4:$AD$231,E$1,0))</f>
        <v/>
      </c>
      <c r="F820" s="1303" t="str">
        <f>IF(ISERROR(VLOOKUP($A820,Services!$A$4:$AD$231,F$1,0)),"",VLOOKUP($A820,Services!$A$4:$AD$231,F$1,0))</f>
        <v/>
      </c>
      <c r="G820" s="1303" t="str">
        <f>IF(ISERROR(VLOOKUP($A820,Services!$A$4:$AD$231,G$1,0)),"",VLOOKUP($A820,Services!$A$4:$AD$231,G$1,0))</f>
        <v/>
      </c>
      <c r="H820" s="1303" t="str">
        <f>IF(ISERROR(VLOOKUP($A820,Services!$A$4:$AD$231,H$1,0)),"",VLOOKUP($A820,Services!$A$4:$AD$231,H$1,0))</f>
        <v/>
      </c>
      <c r="I820" s="1303" t="str">
        <f>IF(ISERROR(VLOOKUP($A820,Services!$A$4:$AD$231,I$1,0)),"",VLOOKUP($A820,Services!$A$4:$AD$231,I$1,0))</f>
        <v/>
      </c>
      <c r="J820" s="1303" t="str">
        <f>IF(ISERROR(VLOOKUP($A820,Services!$A$4:$AD$231,J$1,0)),"",VLOOKUP($A820,Services!$A$4:$AD$231,J$1,0))</f>
        <v/>
      </c>
      <c r="K820" s="1303" t="str">
        <f>IF(ISERROR(VLOOKUP($A820,Services!$A$4:$AD$231,K$1,0)),"",VLOOKUP($A820,Services!$A$4:$AD$231,K$1,0))</f>
        <v/>
      </c>
      <c r="L820" s="1303" t="str">
        <f>IF(ISERROR(VLOOKUP($A820,Services!$A$4:$AD$231,L$1,0)),"",VLOOKUP($A820,Services!$A$4:$AD$231,L$1,0))</f>
        <v/>
      </c>
      <c r="M820" s="1303" t="str">
        <f>IF(ISERROR(VLOOKUP($A820,Services!$A$4:$AD$231,M$1,0)),"",VLOOKUP($A820,Services!$A$4:$AD$231,M$1,0))</f>
        <v/>
      </c>
      <c r="N820" s="1303" t="str">
        <f>IF(ISERROR(VLOOKUP($A820,Services!$A$4:$AD$231,N$1,0)),"",VLOOKUP($A820,Services!$A$4:$AD$231,N$1,0))</f>
        <v/>
      </c>
      <c r="O820" s="1303" t="str">
        <f>IF(ISERROR(VLOOKUP($A820,Services!$A$4:$AD$231,O$1,0)),"",VLOOKUP($A820,Services!$A$4:$AD$231,O$1,0))</f>
        <v/>
      </c>
      <c r="P820" s="1303" t="str">
        <f>IF(ISERROR(VLOOKUP($A820,Services!$A$4:$AD$231,P$1,0)),"",VLOOKUP($A820,Services!$A$4:$AD$231,P$1,0))</f>
        <v/>
      </c>
      <c r="Q820" s="1303" t="str">
        <f>IF(ISERROR(VLOOKUP($A820,Services!$A$4:$AD$231,Q$1,0)),"",VLOOKUP($A820,Services!$A$4:$AD$231,Q$1,0))</f>
        <v/>
      </c>
    </row>
    <row r="821" spans="1:17">
      <c r="A821" s="906" t="s">
        <v>1352</v>
      </c>
      <c r="B821" s="1290" t="s">
        <v>1080</v>
      </c>
      <c r="C821" s="1422" t="str">
        <f>IF(ISERROR(VLOOKUP($A821,Services!$A$4:$AD$231,C$1,0)),"",VLOOKUP($A821,Services!$A$4:$AD$231,C$1,0))</f>
        <v>kWh/emp</v>
      </c>
      <c r="D821" s="1303">
        <f>IF(ISERROR(VLOOKUP($A821,Services!$A$4:$AD$231,D$1,0)),"",VLOOKUP($A821,Services!$A$4:$AD$231,D$1,0))</f>
        <v>0</v>
      </c>
      <c r="E821" s="1303" t="str">
        <f>IF(ISERROR(VLOOKUP($A821,Services!$A$4:$AD$231,E$1,0)),"",VLOOKUP($A821,Services!$A$4:$AD$231,E$1,0))</f>
        <v/>
      </c>
      <c r="F821" s="1303" t="str">
        <f>IF(ISERROR(VLOOKUP($A821,Services!$A$4:$AD$231,F$1,0)),"",VLOOKUP($A821,Services!$A$4:$AD$231,F$1,0))</f>
        <v/>
      </c>
      <c r="G821" s="1303" t="str">
        <f>IF(ISERROR(VLOOKUP($A821,Services!$A$4:$AD$231,G$1,0)),"",VLOOKUP($A821,Services!$A$4:$AD$231,G$1,0))</f>
        <v/>
      </c>
      <c r="H821" s="1303" t="str">
        <f>IF(ISERROR(VLOOKUP($A821,Services!$A$4:$AD$231,H$1,0)),"",VLOOKUP($A821,Services!$A$4:$AD$231,H$1,0))</f>
        <v/>
      </c>
      <c r="I821" s="1303" t="str">
        <f>IF(ISERROR(VLOOKUP($A821,Services!$A$4:$AD$231,I$1,0)),"",VLOOKUP($A821,Services!$A$4:$AD$231,I$1,0))</f>
        <v/>
      </c>
      <c r="J821" s="1303" t="str">
        <f>IF(ISERROR(VLOOKUP($A821,Services!$A$4:$AD$231,J$1,0)),"",VLOOKUP($A821,Services!$A$4:$AD$231,J$1,0))</f>
        <v/>
      </c>
      <c r="K821" s="1303" t="str">
        <f>IF(ISERROR(VLOOKUP($A821,Services!$A$4:$AD$231,K$1,0)),"",VLOOKUP($A821,Services!$A$4:$AD$231,K$1,0))</f>
        <v/>
      </c>
      <c r="L821" s="1303" t="str">
        <f>IF(ISERROR(VLOOKUP($A821,Services!$A$4:$AD$231,L$1,0)),"",VLOOKUP($A821,Services!$A$4:$AD$231,L$1,0))</f>
        <v/>
      </c>
      <c r="M821" s="1303" t="str">
        <f>IF(ISERROR(VLOOKUP($A821,Services!$A$4:$AD$231,M$1,0)),"",VLOOKUP($A821,Services!$A$4:$AD$231,M$1,0))</f>
        <v/>
      </c>
      <c r="N821" s="1303" t="str">
        <f>IF(ISERROR(VLOOKUP($A821,Services!$A$4:$AD$231,N$1,0)),"",VLOOKUP($A821,Services!$A$4:$AD$231,N$1,0))</f>
        <v/>
      </c>
      <c r="O821" s="1303" t="str">
        <f>IF(ISERROR(VLOOKUP($A821,Services!$A$4:$AD$231,O$1,0)),"",VLOOKUP($A821,Services!$A$4:$AD$231,O$1,0))</f>
        <v/>
      </c>
      <c r="P821" s="1303" t="str">
        <f>IF(ISERROR(VLOOKUP($A821,Services!$A$4:$AD$231,P$1,0)),"",VLOOKUP($A821,Services!$A$4:$AD$231,P$1,0))</f>
        <v/>
      </c>
      <c r="Q821" s="1303" t="str">
        <f>IF(ISERROR(VLOOKUP($A821,Services!$A$4:$AD$231,Q$1,0)),"",VLOOKUP($A821,Services!$A$4:$AD$231,Q$1,0))</f>
        <v/>
      </c>
    </row>
    <row r="822" spans="1:17">
      <c r="A822" s="906" t="s">
        <v>1353</v>
      </c>
      <c r="B822" s="1290" t="s">
        <v>1080</v>
      </c>
      <c r="C822" s="1422" t="str">
        <f>IF(ISERROR(VLOOKUP($A822,Services!$A$4:$AD$231,C$1,0)),"",VLOOKUP($A822,Services!$A$4:$AD$231,C$1,0))</f>
        <v>kWh/emp</v>
      </c>
      <c r="D822" s="1303">
        <f>IF(ISERROR(VLOOKUP($A822,Services!$A$4:$AD$231,D$1,0)),"",VLOOKUP($A822,Services!$A$4:$AD$231,D$1,0))</f>
        <v>0</v>
      </c>
      <c r="E822" s="1303" t="str">
        <f>IF(ISERROR(VLOOKUP($A822,Services!$A$4:$AD$231,E$1,0)),"",VLOOKUP($A822,Services!$A$4:$AD$231,E$1,0))</f>
        <v/>
      </c>
      <c r="F822" s="1303" t="str">
        <f>IF(ISERROR(VLOOKUP($A822,Services!$A$4:$AD$231,F$1,0)),"",VLOOKUP($A822,Services!$A$4:$AD$231,F$1,0))</f>
        <v/>
      </c>
      <c r="G822" s="1303" t="str">
        <f>IF(ISERROR(VLOOKUP($A822,Services!$A$4:$AD$231,G$1,0)),"",VLOOKUP($A822,Services!$A$4:$AD$231,G$1,0))</f>
        <v/>
      </c>
      <c r="H822" s="1303" t="str">
        <f>IF(ISERROR(VLOOKUP($A822,Services!$A$4:$AD$231,H$1,0)),"",VLOOKUP($A822,Services!$A$4:$AD$231,H$1,0))</f>
        <v/>
      </c>
      <c r="I822" s="1303" t="str">
        <f>IF(ISERROR(VLOOKUP($A822,Services!$A$4:$AD$231,I$1,0)),"",VLOOKUP($A822,Services!$A$4:$AD$231,I$1,0))</f>
        <v/>
      </c>
      <c r="J822" s="1303" t="str">
        <f>IF(ISERROR(VLOOKUP($A822,Services!$A$4:$AD$231,J$1,0)),"",VLOOKUP($A822,Services!$A$4:$AD$231,J$1,0))</f>
        <v/>
      </c>
      <c r="K822" s="1303" t="str">
        <f>IF(ISERROR(VLOOKUP($A822,Services!$A$4:$AD$231,K$1,0)),"",VLOOKUP($A822,Services!$A$4:$AD$231,K$1,0))</f>
        <v/>
      </c>
      <c r="L822" s="1303" t="str">
        <f>IF(ISERROR(VLOOKUP($A822,Services!$A$4:$AD$231,L$1,0)),"",VLOOKUP($A822,Services!$A$4:$AD$231,L$1,0))</f>
        <v/>
      </c>
      <c r="M822" s="1303" t="str">
        <f>IF(ISERROR(VLOOKUP($A822,Services!$A$4:$AD$231,M$1,0)),"",VLOOKUP($A822,Services!$A$4:$AD$231,M$1,0))</f>
        <v/>
      </c>
      <c r="N822" s="1303" t="str">
        <f>IF(ISERROR(VLOOKUP($A822,Services!$A$4:$AD$231,N$1,0)),"",VLOOKUP($A822,Services!$A$4:$AD$231,N$1,0))</f>
        <v/>
      </c>
      <c r="O822" s="1303" t="str">
        <f>IF(ISERROR(VLOOKUP($A822,Services!$A$4:$AD$231,O$1,0)),"",VLOOKUP($A822,Services!$A$4:$AD$231,O$1,0))</f>
        <v/>
      </c>
      <c r="P822" s="1303" t="str">
        <f>IF(ISERROR(VLOOKUP($A822,Services!$A$4:$AD$231,P$1,0)),"",VLOOKUP($A822,Services!$A$4:$AD$231,P$1,0))</f>
        <v/>
      </c>
      <c r="Q822" s="1303" t="str">
        <f>IF(ISERROR(VLOOKUP($A822,Services!$A$4:$AD$231,Q$1,0)),"",VLOOKUP($A822,Services!$A$4:$AD$231,Q$1,0))</f>
        <v/>
      </c>
    </row>
    <row r="823" spans="1:17">
      <c r="A823" s="906" t="s">
        <v>869</v>
      </c>
      <c r="B823" s="1290" t="s">
        <v>1080</v>
      </c>
      <c r="C823" s="1422" t="str">
        <f>IF(ISERROR(VLOOKUP($A823,Services!$A$4:$AD$231,C$1,0)),"",VLOOKUP($A823,Services!$A$4:$AD$231,C$1,0))</f>
        <v>kWh/emp</v>
      </c>
      <c r="D823" s="1303">
        <f>IF(ISERROR(VLOOKUP($A823,Services!$A$4:$AD$231,D$1,0)),"",VLOOKUP($A823,Services!$A$4:$AD$231,D$1,0))</f>
        <v>0</v>
      </c>
      <c r="E823" s="1303" t="str">
        <f>IF(ISERROR(VLOOKUP($A823,Services!$A$4:$AD$231,E$1,0)),"",VLOOKUP($A823,Services!$A$4:$AD$231,E$1,0))</f>
        <v/>
      </c>
      <c r="F823" s="1303" t="str">
        <f>IF(ISERROR(VLOOKUP($A823,Services!$A$4:$AD$231,F$1,0)),"",VLOOKUP($A823,Services!$A$4:$AD$231,F$1,0))</f>
        <v/>
      </c>
      <c r="G823" s="1303" t="str">
        <f>IF(ISERROR(VLOOKUP($A823,Services!$A$4:$AD$231,G$1,0)),"",VLOOKUP($A823,Services!$A$4:$AD$231,G$1,0))</f>
        <v/>
      </c>
      <c r="H823" s="1303" t="str">
        <f>IF(ISERROR(VLOOKUP($A823,Services!$A$4:$AD$231,H$1,0)),"",VLOOKUP($A823,Services!$A$4:$AD$231,H$1,0))</f>
        <v/>
      </c>
      <c r="I823" s="1303" t="str">
        <f>IF(ISERROR(VLOOKUP($A823,Services!$A$4:$AD$231,I$1,0)),"",VLOOKUP($A823,Services!$A$4:$AD$231,I$1,0))</f>
        <v/>
      </c>
      <c r="J823" s="1303" t="str">
        <f>IF(ISERROR(VLOOKUP($A823,Services!$A$4:$AD$231,J$1,0)),"",VLOOKUP($A823,Services!$A$4:$AD$231,J$1,0))</f>
        <v/>
      </c>
      <c r="K823" s="1303" t="str">
        <f>IF(ISERROR(VLOOKUP($A823,Services!$A$4:$AD$231,K$1,0)),"",VLOOKUP($A823,Services!$A$4:$AD$231,K$1,0))</f>
        <v/>
      </c>
      <c r="L823" s="1303" t="str">
        <f>IF(ISERROR(VLOOKUP($A823,Services!$A$4:$AD$231,L$1,0)),"",VLOOKUP($A823,Services!$A$4:$AD$231,L$1,0))</f>
        <v/>
      </c>
      <c r="M823" s="1303" t="str">
        <f>IF(ISERROR(VLOOKUP($A823,Services!$A$4:$AD$231,M$1,0)),"",VLOOKUP($A823,Services!$A$4:$AD$231,M$1,0))</f>
        <v/>
      </c>
      <c r="N823" s="1303" t="str">
        <f>IF(ISERROR(VLOOKUP($A823,Services!$A$4:$AD$231,N$1,0)),"",VLOOKUP($A823,Services!$A$4:$AD$231,N$1,0))</f>
        <v/>
      </c>
      <c r="O823" s="1303" t="str">
        <f>IF(ISERROR(VLOOKUP($A823,Services!$A$4:$AD$231,O$1,0)),"",VLOOKUP($A823,Services!$A$4:$AD$231,O$1,0))</f>
        <v/>
      </c>
      <c r="P823" s="1303" t="str">
        <f>IF(ISERROR(VLOOKUP($A823,Services!$A$4:$AD$231,P$1,0)),"",VLOOKUP($A823,Services!$A$4:$AD$231,P$1,0))</f>
        <v/>
      </c>
      <c r="Q823" s="1303" t="str">
        <f>IF(ISERROR(VLOOKUP($A823,Services!$A$4:$AD$231,Q$1,0)),"",VLOOKUP($A823,Services!$A$4:$AD$231,Q$1,0))</f>
        <v/>
      </c>
    </row>
    <row r="824" spans="1:17">
      <c r="A824" s="906" t="s">
        <v>870</v>
      </c>
      <c r="B824" s="1290" t="s">
        <v>1080</v>
      </c>
      <c r="C824" s="1422" t="str">
        <f>IF(ISERROR(VLOOKUP($A824,Services!$A$4:$AD$231,C$1,0)),"",VLOOKUP($A824,Services!$A$4:$AD$231,C$1,0))</f>
        <v>kWh/emp</v>
      </c>
      <c r="D824" s="1303">
        <f>IF(ISERROR(VLOOKUP($A824,Services!$A$4:$AD$231,D$1,0)),"",VLOOKUP($A824,Services!$A$4:$AD$231,D$1,0))</f>
        <v>0</v>
      </c>
      <c r="E824" s="1303" t="str">
        <f>IF(ISERROR(VLOOKUP($A824,Services!$A$4:$AD$231,E$1,0)),"",VLOOKUP($A824,Services!$A$4:$AD$231,E$1,0))</f>
        <v/>
      </c>
      <c r="F824" s="1303" t="str">
        <f>IF(ISERROR(VLOOKUP($A824,Services!$A$4:$AD$231,F$1,0)),"",VLOOKUP($A824,Services!$A$4:$AD$231,F$1,0))</f>
        <v/>
      </c>
      <c r="G824" s="1303" t="str">
        <f>IF(ISERROR(VLOOKUP($A824,Services!$A$4:$AD$231,G$1,0)),"",VLOOKUP($A824,Services!$A$4:$AD$231,G$1,0))</f>
        <v/>
      </c>
      <c r="H824" s="1303" t="str">
        <f>IF(ISERROR(VLOOKUP($A824,Services!$A$4:$AD$231,H$1,0)),"",VLOOKUP($A824,Services!$A$4:$AD$231,H$1,0))</f>
        <v/>
      </c>
      <c r="I824" s="1303" t="str">
        <f>IF(ISERROR(VLOOKUP($A824,Services!$A$4:$AD$231,I$1,0)),"",VLOOKUP($A824,Services!$A$4:$AD$231,I$1,0))</f>
        <v/>
      </c>
      <c r="J824" s="1303" t="str">
        <f>IF(ISERROR(VLOOKUP($A824,Services!$A$4:$AD$231,J$1,0)),"",VLOOKUP($A824,Services!$A$4:$AD$231,J$1,0))</f>
        <v/>
      </c>
      <c r="K824" s="1303" t="str">
        <f>IF(ISERROR(VLOOKUP($A824,Services!$A$4:$AD$231,K$1,0)),"",VLOOKUP($A824,Services!$A$4:$AD$231,K$1,0))</f>
        <v/>
      </c>
      <c r="L824" s="1303" t="str">
        <f>IF(ISERROR(VLOOKUP($A824,Services!$A$4:$AD$231,L$1,0)),"",VLOOKUP($A824,Services!$A$4:$AD$231,L$1,0))</f>
        <v/>
      </c>
      <c r="M824" s="1303" t="str">
        <f>IF(ISERROR(VLOOKUP($A824,Services!$A$4:$AD$231,M$1,0)),"",VLOOKUP($A824,Services!$A$4:$AD$231,M$1,0))</f>
        <v/>
      </c>
      <c r="N824" s="1303" t="str">
        <f>IF(ISERROR(VLOOKUP($A824,Services!$A$4:$AD$231,N$1,0)),"",VLOOKUP($A824,Services!$A$4:$AD$231,N$1,0))</f>
        <v/>
      </c>
      <c r="O824" s="1303" t="str">
        <f>IF(ISERROR(VLOOKUP($A824,Services!$A$4:$AD$231,O$1,0)),"",VLOOKUP($A824,Services!$A$4:$AD$231,O$1,0))</f>
        <v/>
      </c>
      <c r="P824" s="1303" t="str">
        <f>IF(ISERROR(VLOOKUP($A824,Services!$A$4:$AD$231,P$1,0)),"",VLOOKUP($A824,Services!$A$4:$AD$231,P$1,0))</f>
        <v/>
      </c>
      <c r="Q824" s="1303" t="str">
        <f>IF(ISERROR(VLOOKUP($A824,Services!$A$4:$AD$231,Q$1,0)),"",VLOOKUP($A824,Services!$A$4:$AD$231,Q$1,0))</f>
        <v/>
      </c>
    </row>
    <row r="825" spans="1:17">
      <c r="A825" s="906" t="s">
        <v>871</v>
      </c>
      <c r="B825" s="1290" t="s">
        <v>1080</v>
      </c>
      <c r="C825" s="1422" t="str">
        <f>IF(ISERROR(VLOOKUP($A825,Services!$A$4:$AD$231,C$1,0)),"",VLOOKUP($A825,Services!$A$4:$AD$231,C$1,0))</f>
        <v>kWh/m2</v>
      </c>
      <c r="D825" s="1303">
        <f>IF(ISERROR(VLOOKUP($A825,Services!$A$4:$AD$231,D$1,0)),"",VLOOKUP($A825,Services!$A$4:$AD$231,D$1,0))</f>
        <v>0</v>
      </c>
      <c r="E825" s="1303" t="str">
        <f>IF(ISERROR(VLOOKUP($A825,Services!$A$4:$AD$231,E$1,0)),"",VLOOKUP($A825,Services!$A$4:$AD$231,E$1,0))</f>
        <v/>
      </c>
      <c r="F825" s="1303" t="str">
        <f>IF(ISERROR(VLOOKUP($A825,Services!$A$4:$AD$231,F$1,0)),"",VLOOKUP($A825,Services!$A$4:$AD$231,F$1,0))</f>
        <v/>
      </c>
      <c r="G825" s="1303" t="str">
        <f>IF(ISERROR(VLOOKUP($A825,Services!$A$4:$AD$231,G$1,0)),"",VLOOKUP($A825,Services!$A$4:$AD$231,G$1,0))</f>
        <v/>
      </c>
      <c r="H825" s="1303" t="str">
        <f>IF(ISERROR(VLOOKUP($A825,Services!$A$4:$AD$231,H$1,0)),"",VLOOKUP($A825,Services!$A$4:$AD$231,H$1,0))</f>
        <v/>
      </c>
      <c r="I825" s="1303" t="str">
        <f>IF(ISERROR(VLOOKUP($A825,Services!$A$4:$AD$231,I$1,0)),"",VLOOKUP($A825,Services!$A$4:$AD$231,I$1,0))</f>
        <v/>
      </c>
      <c r="J825" s="1303" t="str">
        <f>IF(ISERROR(VLOOKUP($A825,Services!$A$4:$AD$231,J$1,0)),"",VLOOKUP($A825,Services!$A$4:$AD$231,J$1,0))</f>
        <v/>
      </c>
      <c r="K825" s="1303" t="str">
        <f>IF(ISERROR(VLOOKUP($A825,Services!$A$4:$AD$231,K$1,0)),"",VLOOKUP($A825,Services!$A$4:$AD$231,K$1,0))</f>
        <v/>
      </c>
      <c r="L825" s="1303" t="str">
        <f>IF(ISERROR(VLOOKUP($A825,Services!$A$4:$AD$231,L$1,0)),"",VLOOKUP($A825,Services!$A$4:$AD$231,L$1,0))</f>
        <v/>
      </c>
      <c r="M825" s="1303" t="str">
        <f>IF(ISERROR(VLOOKUP($A825,Services!$A$4:$AD$231,M$1,0)),"",VLOOKUP($A825,Services!$A$4:$AD$231,M$1,0))</f>
        <v/>
      </c>
      <c r="N825" s="1303" t="str">
        <f>IF(ISERROR(VLOOKUP($A825,Services!$A$4:$AD$231,N$1,0)),"",VLOOKUP($A825,Services!$A$4:$AD$231,N$1,0))</f>
        <v/>
      </c>
      <c r="O825" s="1303" t="str">
        <f>IF(ISERROR(VLOOKUP($A825,Services!$A$4:$AD$231,O$1,0)),"",VLOOKUP($A825,Services!$A$4:$AD$231,O$1,0))</f>
        <v/>
      </c>
      <c r="P825" s="1303" t="str">
        <f>IF(ISERROR(VLOOKUP($A825,Services!$A$4:$AD$231,P$1,0)),"",VLOOKUP($A825,Services!$A$4:$AD$231,P$1,0))</f>
        <v/>
      </c>
      <c r="Q825" s="1303" t="str">
        <f>IF(ISERROR(VLOOKUP($A825,Services!$A$4:$AD$231,Q$1,0)),"",VLOOKUP($A825,Services!$A$4:$AD$231,Q$1,0))</f>
        <v/>
      </c>
    </row>
    <row r="826" spans="1:17">
      <c r="A826" s="906" t="s">
        <v>872</v>
      </c>
      <c r="B826" s="1290" t="s">
        <v>1080</v>
      </c>
      <c r="C826" s="1422" t="str">
        <f>IF(ISERROR(VLOOKUP($A826,Services!$A$4:$AD$231,C$1,0)),"",VLOOKUP($A826,Services!$A$4:$AD$231,C$1,0))</f>
        <v>kWh/m2</v>
      </c>
      <c r="D826" s="1303">
        <f>IF(ISERROR(VLOOKUP($A826,Services!$A$4:$AD$231,D$1,0)),"",VLOOKUP($A826,Services!$A$4:$AD$231,D$1,0))</f>
        <v>0</v>
      </c>
      <c r="E826" s="1303" t="str">
        <f>IF(ISERROR(VLOOKUP($A826,Services!$A$4:$AD$231,E$1,0)),"",VLOOKUP($A826,Services!$A$4:$AD$231,E$1,0))</f>
        <v/>
      </c>
      <c r="F826" s="1303" t="str">
        <f>IF(ISERROR(VLOOKUP($A826,Services!$A$4:$AD$231,F$1,0)),"",VLOOKUP($A826,Services!$A$4:$AD$231,F$1,0))</f>
        <v/>
      </c>
      <c r="G826" s="1303" t="str">
        <f>IF(ISERROR(VLOOKUP($A826,Services!$A$4:$AD$231,G$1,0)),"",VLOOKUP($A826,Services!$A$4:$AD$231,G$1,0))</f>
        <v/>
      </c>
      <c r="H826" s="1303" t="str">
        <f>IF(ISERROR(VLOOKUP($A826,Services!$A$4:$AD$231,H$1,0)),"",VLOOKUP($A826,Services!$A$4:$AD$231,H$1,0))</f>
        <v/>
      </c>
      <c r="I826" s="1303" t="str">
        <f>IF(ISERROR(VLOOKUP($A826,Services!$A$4:$AD$231,I$1,0)),"",VLOOKUP($A826,Services!$A$4:$AD$231,I$1,0))</f>
        <v/>
      </c>
      <c r="J826" s="1303" t="str">
        <f>IF(ISERROR(VLOOKUP($A826,Services!$A$4:$AD$231,J$1,0)),"",VLOOKUP($A826,Services!$A$4:$AD$231,J$1,0))</f>
        <v/>
      </c>
      <c r="K826" s="1303" t="str">
        <f>IF(ISERROR(VLOOKUP($A826,Services!$A$4:$AD$231,K$1,0)),"",VLOOKUP($A826,Services!$A$4:$AD$231,K$1,0))</f>
        <v/>
      </c>
      <c r="L826" s="1303" t="str">
        <f>IF(ISERROR(VLOOKUP($A826,Services!$A$4:$AD$231,L$1,0)),"",VLOOKUP($A826,Services!$A$4:$AD$231,L$1,0))</f>
        <v/>
      </c>
      <c r="M826" s="1303" t="str">
        <f>IF(ISERROR(VLOOKUP($A826,Services!$A$4:$AD$231,M$1,0)),"",VLOOKUP($A826,Services!$A$4:$AD$231,M$1,0))</f>
        <v/>
      </c>
      <c r="N826" s="1303" t="str">
        <f>IF(ISERROR(VLOOKUP($A826,Services!$A$4:$AD$231,N$1,0)),"",VLOOKUP($A826,Services!$A$4:$AD$231,N$1,0))</f>
        <v/>
      </c>
      <c r="O826" s="1303" t="str">
        <f>IF(ISERROR(VLOOKUP($A826,Services!$A$4:$AD$231,O$1,0)),"",VLOOKUP($A826,Services!$A$4:$AD$231,O$1,0))</f>
        <v/>
      </c>
      <c r="P826" s="1303" t="str">
        <f>IF(ISERROR(VLOOKUP($A826,Services!$A$4:$AD$231,P$1,0)),"",VLOOKUP($A826,Services!$A$4:$AD$231,P$1,0))</f>
        <v/>
      </c>
      <c r="Q826" s="1303" t="str">
        <f>IF(ISERROR(VLOOKUP($A826,Services!$A$4:$AD$231,Q$1,0)),"",VLOOKUP($A826,Services!$A$4:$AD$231,Q$1,0))</f>
        <v/>
      </c>
    </row>
    <row r="827" spans="1:17">
      <c r="A827" s="836" t="s">
        <v>2161</v>
      </c>
      <c r="B827" s="1290" t="s">
        <v>1080</v>
      </c>
      <c r="C827" s="1422" t="str">
        <f>IF(ISERROR(VLOOKUP($A827,Services!$A$4:$AD$231,C$1,0)),"",VLOOKUP($A827,Services!$A$4:$AD$231,C$1,0))</f>
        <v>koe/Mlxx</v>
      </c>
      <c r="D827" s="1303">
        <f>IF(ISERROR(VLOOKUP($A827,Services!$A$4:$AD$231,D$1,0)),"",VLOOKUP($A827,Services!$A$4:$AD$231,D$1,0))</f>
        <v>0</v>
      </c>
      <c r="E827" s="1303" t="str">
        <f>IF(ISERROR(VLOOKUP($A827,Services!$A$4:$AD$231,E$1,0)),"",VLOOKUP($A827,Services!$A$4:$AD$231,E$1,0))</f>
        <v/>
      </c>
      <c r="F827" s="1303" t="str">
        <f>IF(ISERROR(VLOOKUP($A827,Services!$A$4:$AD$231,F$1,0)),"",VLOOKUP($A827,Services!$A$4:$AD$231,F$1,0))</f>
        <v/>
      </c>
      <c r="G827" s="1303" t="str">
        <f>IF(ISERROR(VLOOKUP($A827,Services!$A$4:$AD$231,G$1,0)),"",VLOOKUP($A827,Services!$A$4:$AD$231,G$1,0))</f>
        <v/>
      </c>
      <c r="H827" s="1303" t="str">
        <f>IF(ISERROR(VLOOKUP($A827,Services!$A$4:$AD$231,H$1,0)),"",VLOOKUP($A827,Services!$A$4:$AD$231,H$1,0))</f>
        <v/>
      </c>
      <c r="I827" s="1303" t="str">
        <f>IF(ISERROR(VLOOKUP($A827,Services!$A$4:$AD$231,I$1,0)),"",VLOOKUP($A827,Services!$A$4:$AD$231,I$1,0))</f>
        <v/>
      </c>
      <c r="J827" s="1303" t="str">
        <f>IF(ISERROR(VLOOKUP($A827,Services!$A$4:$AD$231,J$1,0)),"",VLOOKUP($A827,Services!$A$4:$AD$231,J$1,0))</f>
        <v/>
      </c>
      <c r="K827" s="1303" t="str">
        <f>IF(ISERROR(VLOOKUP($A827,Services!$A$4:$AD$231,K$1,0)),"",VLOOKUP($A827,Services!$A$4:$AD$231,K$1,0))</f>
        <v/>
      </c>
      <c r="L827" s="1303" t="str">
        <f>IF(ISERROR(VLOOKUP($A827,Services!$A$4:$AD$231,L$1,0)),"",VLOOKUP($A827,Services!$A$4:$AD$231,L$1,0))</f>
        <v/>
      </c>
      <c r="M827" s="1303" t="str">
        <f>IF(ISERROR(VLOOKUP($A827,Services!$A$4:$AD$231,M$1,0)),"",VLOOKUP($A827,Services!$A$4:$AD$231,M$1,0))</f>
        <v/>
      </c>
      <c r="N827" s="1303" t="str">
        <f>IF(ISERROR(VLOOKUP($A827,Services!$A$4:$AD$231,N$1,0)),"",VLOOKUP($A827,Services!$A$4:$AD$231,N$1,0))</f>
        <v/>
      </c>
      <c r="O827" s="1303" t="str">
        <f>IF(ISERROR(VLOOKUP($A827,Services!$A$4:$AD$231,O$1,0)),"",VLOOKUP($A827,Services!$A$4:$AD$231,O$1,0))</f>
        <v/>
      </c>
      <c r="P827" s="1303" t="str">
        <f>IF(ISERROR(VLOOKUP($A827,Services!$A$4:$AD$231,P$1,0)),"",VLOOKUP($A827,Services!$A$4:$AD$231,P$1,0))</f>
        <v/>
      </c>
      <c r="Q827" s="1303" t="str">
        <f>IF(ISERROR(VLOOKUP($A827,Services!$A$4:$AD$231,Q$1,0)),"",VLOOKUP($A827,Services!$A$4:$AD$231,Q$1,0))</f>
        <v/>
      </c>
    </row>
    <row r="828" spans="1:17">
      <c r="A828" s="906" t="s">
        <v>2164</v>
      </c>
      <c r="B828" s="1290" t="s">
        <v>1080</v>
      </c>
      <c r="C828" s="1422" t="str">
        <f>IF(ISERROR(VLOOKUP($A828,Services!$A$4:$AD$231,C$1,0)),"",VLOOKUP($A828,Services!$A$4:$AD$231,C$1,0))</f>
        <v>tep/emp</v>
      </c>
      <c r="D828" s="1303">
        <f>IF(ISERROR(VLOOKUP($A828,Services!$A$4:$AD$231,D$1,0)),"",VLOOKUP($A828,Services!$A$4:$AD$231,D$1,0))</f>
        <v>0</v>
      </c>
      <c r="E828" s="1303" t="str">
        <f>IF(ISERROR(VLOOKUP($A828,Services!$A$4:$AD$231,E$1,0)),"",VLOOKUP($A828,Services!$A$4:$AD$231,E$1,0))</f>
        <v/>
      </c>
      <c r="F828" s="1303" t="str">
        <f>IF(ISERROR(VLOOKUP($A828,Services!$A$4:$AD$231,F$1,0)),"",VLOOKUP($A828,Services!$A$4:$AD$231,F$1,0))</f>
        <v/>
      </c>
      <c r="G828" s="1303" t="str">
        <f>IF(ISERROR(VLOOKUP($A828,Services!$A$4:$AD$231,G$1,0)),"",VLOOKUP($A828,Services!$A$4:$AD$231,G$1,0))</f>
        <v/>
      </c>
      <c r="H828" s="1303" t="str">
        <f>IF(ISERROR(VLOOKUP($A828,Services!$A$4:$AD$231,H$1,0)),"",VLOOKUP($A828,Services!$A$4:$AD$231,H$1,0))</f>
        <v/>
      </c>
      <c r="I828" s="1303" t="str">
        <f>IF(ISERROR(VLOOKUP($A828,Services!$A$4:$AD$231,I$1,0)),"",VLOOKUP($A828,Services!$A$4:$AD$231,I$1,0))</f>
        <v/>
      </c>
      <c r="J828" s="1303" t="str">
        <f>IF(ISERROR(VLOOKUP($A828,Services!$A$4:$AD$231,J$1,0)),"",VLOOKUP($A828,Services!$A$4:$AD$231,J$1,0))</f>
        <v/>
      </c>
      <c r="K828" s="1303" t="str">
        <f>IF(ISERROR(VLOOKUP($A828,Services!$A$4:$AD$231,K$1,0)),"",VLOOKUP($A828,Services!$A$4:$AD$231,K$1,0))</f>
        <v/>
      </c>
      <c r="L828" s="1303" t="str">
        <f>IF(ISERROR(VLOOKUP($A828,Services!$A$4:$AD$231,L$1,0)),"",VLOOKUP($A828,Services!$A$4:$AD$231,L$1,0))</f>
        <v/>
      </c>
      <c r="M828" s="1303" t="str">
        <f>IF(ISERROR(VLOOKUP($A828,Services!$A$4:$AD$231,M$1,0)),"",VLOOKUP($A828,Services!$A$4:$AD$231,M$1,0))</f>
        <v/>
      </c>
      <c r="N828" s="1303" t="str">
        <f>IF(ISERROR(VLOOKUP($A828,Services!$A$4:$AD$231,N$1,0)),"",VLOOKUP($A828,Services!$A$4:$AD$231,N$1,0))</f>
        <v/>
      </c>
      <c r="O828" s="1303" t="str">
        <f>IF(ISERROR(VLOOKUP($A828,Services!$A$4:$AD$231,O$1,0)),"",VLOOKUP($A828,Services!$A$4:$AD$231,O$1,0))</f>
        <v/>
      </c>
      <c r="P828" s="1303" t="str">
        <f>IF(ISERROR(VLOOKUP($A828,Services!$A$4:$AD$231,P$1,0)),"",VLOOKUP($A828,Services!$A$4:$AD$231,P$1,0))</f>
        <v/>
      </c>
      <c r="Q828" s="1303" t="str">
        <f>IF(ISERROR(VLOOKUP($A828,Services!$A$4:$AD$231,Q$1,0)),"",VLOOKUP($A828,Services!$A$4:$AD$231,Q$1,0))</f>
        <v/>
      </c>
    </row>
    <row r="829" spans="1:17">
      <c r="A829" s="906" t="s">
        <v>270</v>
      </c>
      <c r="B829" s="1290" t="s">
        <v>1080</v>
      </c>
      <c r="C829" s="1422" t="str">
        <f>IF(ISERROR(VLOOKUP($A829,Services!$A$4:$AD$231,C$1,0)),"",VLOOKUP($A829,Services!$A$4:$AD$231,C$1,0))</f>
        <v>kep/$2000</v>
      </c>
      <c r="D829" s="1303">
        <f>IF(ISERROR(VLOOKUP($A829,Services!$A$4:$AD$231,D$1,0)),"",VLOOKUP($A829,Services!$A$4:$AD$231,D$1,0))</f>
        <v>0</v>
      </c>
      <c r="E829" s="1303" t="str">
        <f>IF(ISERROR(VLOOKUP($A829,Services!$A$4:$AD$231,E$1,0)),"",VLOOKUP($A829,Services!$A$4:$AD$231,E$1,0))</f>
        <v/>
      </c>
      <c r="F829" s="1303" t="str">
        <f>IF(ISERROR(VLOOKUP($A829,Services!$A$4:$AD$231,F$1,0)),"",VLOOKUP($A829,Services!$A$4:$AD$231,F$1,0))</f>
        <v/>
      </c>
      <c r="G829" s="1303" t="str">
        <f>IF(ISERROR(VLOOKUP($A829,Services!$A$4:$AD$231,G$1,0)),"",VLOOKUP($A829,Services!$A$4:$AD$231,G$1,0))</f>
        <v/>
      </c>
      <c r="H829" s="1303" t="str">
        <f>IF(ISERROR(VLOOKUP($A829,Services!$A$4:$AD$231,H$1,0)),"",VLOOKUP($A829,Services!$A$4:$AD$231,H$1,0))</f>
        <v/>
      </c>
      <c r="I829" s="1303" t="str">
        <f>IF(ISERROR(VLOOKUP($A829,Services!$A$4:$AD$231,I$1,0)),"",VLOOKUP($A829,Services!$A$4:$AD$231,I$1,0))</f>
        <v/>
      </c>
      <c r="J829" s="1303" t="str">
        <f>IF(ISERROR(VLOOKUP($A829,Services!$A$4:$AD$231,J$1,0)),"",VLOOKUP($A829,Services!$A$4:$AD$231,J$1,0))</f>
        <v/>
      </c>
      <c r="K829" s="1303" t="str">
        <f>IF(ISERROR(VLOOKUP($A829,Services!$A$4:$AD$231,K$1,0)),"",VLOOKUP($A829,Services!$A$4:$AD$231,K$1,0))</f>
        <v/>
      </c>
      <c r="L829" s="1303" t="str">
        <f>IF(ISERROR(VLOOKUP($A829,Services!$A$4:$AD$231,L$1,0)),"",VLOOKUP($A829,Services!$A$4:$AD$231,L$1,0))</f>
        <v/>
      </c>
      <c r="M829" s="1303" t="str">
        <f>IF(ISERROR(VLOOKUP($A829,Services!$A$4:$AD$231,M$1,0)),"",VLOOKUP($A829,Services!$A$4:$AD$231,M$1,0))</f>
        <v/>
      </c>
      <c r="N829" s="1303" t="str">
        <f>IF(ISERROR(VLOOKUP($A829,Services!$A$4:$AD$231,N$1,0)),"",VLOOKUP($A829,Services!$A$4:$AD$231,N$1,0))</f>
        <v/>
      </c>
      <c r="O829" s="1303" t="str">
        <f>IF(ISERROR(VLOOKUP($A829,Services!$A$4:$AD$231,O$1,0)),"",VLOOKUP($A829,Services!$A$4:$AD$231,O$1,0))</f>
        <v/>
      </c>
      <c r="P829" s="1303" t="str">
        <f>IF(ISERROR(VLOOKUP($A829,Services!$A$4:$AD$231,P$1,0)),"",VLOOKUP($A829,Services!$A$4:$AD$231,P$1,0))</f>
        <v/>
      </c>
      <c r="Q829" s="1303" t="str">
        <f>IF(ISERROR(VLOOKUP($A829,Services!$A$4:$AD$231,Q$1,0)),"",VLOOKUP($A829,Services!$A$4:$AD$231,Q$1,0))</f>
        <v/>
      </c>
    </row>
    <row r="830" spans="1:17">
      <c r="A830" s="906" t="s">
        <v>271</v>
      </c>
      <c r="B830" s="1290" t="s">
        <v>1080</v>
      </c>
      <c r="C830" s="1422" t="str">
        <f>IF(ISERROR(VLOOKUP($A830,Services!$A$4:$AD$231,C$1,0)),"",VLOOKUP($A830,Services!$A$4:$AD$231,C$1,0))</f>
        <v>MWh/$2000</v>
      </c>
      <c r="D830" s="1303">
        <f>IF(ISERROR(VLOOKUP($A830,Services!$A$4:$AD$231,D$1,0)),"",VLOOKUP($A830,Services!$A$4:$AD$231,D$1,0))</f>
        <v>0</v>
      </c>
      <c r="E830" s="1303" t="str">
        <f>IF(ISERROR(VLOOKUP($A830,Services!$A$4:$AD$231,E$1,0)),"",VLOOKUP($A830,Services!$A$4:$AD$231,E$1,0))</f>
        <v/>
      </c>
      <c r="F830" s="1303" t="str">
        <f>IF(ISERROR(VLOOKUP($A830,Services!$A$4:$AD$231,F$1,0)),"",VLOOKUP($A830,Services!$A$4:$AD$231,F$1,0))</f>
        <v/>
      </c>
      <c r="G830" s="1303" t="str">
        <f>IF(ISERROR(VLOOKUP($A830,Services!$A$4:$AD$231,G$1,0)),"",VLOOKUP($A830,Services!$A$4:$AD$231,G$1,0))</f>
        <v/>
      </c>
      <c r="H830" s="1303" t="str">
        <f>IF(ISERROR(VLOOKUP($A830,Services!$A$4:$AD$231,H$1,0)),"",VLOOKUP($A830,Services!$A$4:$AD$231,H$1,0))</f>
        <v/>
      </c>
      <c r="I830" s="1303" t="str">
        <f>IF(ISERROR(VLOOKUP($A830,Services!$A$4:$AD$231,I$1,0)),"",VLOOKUP($A830,Services!$A$4:$AD$231,I$1,0))</f>
        <v/>
      </c>
      <c r="J830" s="1303" t="str">
        <f>IF(ISERROR(VLOOKUP($A830,Services!$A$4:$AD$231,J$1,0)),"",VLOOKUP($A830,Services!$A$4:$AD$231,J$1,0))</f>
        <v/>
      </c>
      <c r="K830" s="1303" t="str">
        <f>IF(ISERROR(VLOOKUP($A830,Services!$A$4:$AD$231,K$1,0)),"",VLOOKUP($A830,Services!$A$4:$AD$231,K$1,0))</f>
        <v/>
      </c>
      <c r="L830" s="1303" t="str">
        <f>IF(ISERROR(VLOOKUP($A830,Services!$A$4:$AD$231,L$1,0)),"",VLOOKUP($A830,Services!$A$4:$AD$231,L$1,0))</f>
        <v/>
      </c>
      <c r="M830" s="1303" t="str">
        <f>IF(ISERROR(VLOOKUP($A830,Services!$A$4:$AD$231,M$1,0)),"",VLOOKUP($A830,Services!$A$4:$AD$231,M$1,0))</f>
        <v/>
      </c>
      <c r="N830" s="1303" t="str">
        <f>IF(ISERROR(VLOOKUP($A830,Services!$A$4:$AD$231,N$1,0)),"",VLOOKUP($A830,Services!$A$4:$AD$231,N$1,0))</f>
        <v/>
      </c>
      <c r="O830" s="1303" t="str">
        <f>IF(ISERROR(VLOOKUP($A830,Services!$A$4:$AD$231,O$1,0)),"",VLOOKUP($A830,Services!$A$4:$AD$231,O$1,0))</f>
        <v/>
      </c>
      <c r="P830" s="1303" t="str">
        <f>IF(ISERROR(VLOOKUP($A830,Services!$A$4:$AD$231,P$1,0)),"",VLOOKUP($A830,Services!$A$4:$AD$231,P$1,0))</f>
        <v/>
      </c>
      <c r="Q830" s="1303" t="str">
        <f>IF(ISERROR(VLOOKUP($A830,Services!$A$4:$AD$231,Q$1,0)),"",VLOOKUP($A830,Services!$A$4:$AD$231,Q$1,0))</f>
        <v/>
      </c>
    </row>
    <row r="831" spans="1:17">
      <c r="A831" s="906" t="s">
        <v>2683</v>
      </c>
      <c r="B831" s="1290" t="s">
        <v>1080</v>
      </c>
      <c r="C831" s="1422" t="str">
        <f>IF(ISERROR(VLOOKUP($A831,Services!$A$4:$AD$231,C$1,0)),"",VLOOKUP($A831,Services!$A$4:$AD$231,C$1,0))</f>
        <v>kep/$2000p</v>
      </c>
      <c r="D831" s="1303">
        <f>IF(ISERROR(VLOOKUP($A831,Services!$A$4:$AD$231,D$1,0)),"",VLOOKUP($A831,Services!$A$4:$AD$231,D$1,0))</f>
        <v>0</v>
      </c>
      <c r="E831" s="1303" t="str">
        <f>IF(ISERROR(VLOOKUP($A831,Services!$A$4:$AD$231,E$1,0)),"",VLOOKUP($A831,Services!$A$4:$AD$231,E$1,0))</f>
        <v/>
      </c>
      <c r="F831" s="1303" t="str">
        <f>IF(ISERROR(VLOOKUP($A831,Services!$A$4:$AD$231,F$1,0)),"",VLOOKUP($A831,Services!$A$4:$AD$231,F$1,0))</f>
        <v/>
      </c>
      <c r="G831" s="1303" t="str">
        <f>IF(ISERROR(VLOOKUP($A831,Services!$A$4:$AD$231,G$1,0)),"",VLOOKUP($A831,Services!$A$4:$AD$231,G$1,0))</f>
        <v/>
      </c>
      <c r="H831" s="1303" t="str">
        <f>IF(ISERROR(VLOOKUP($A831,Services!$A$4:$AD$231,H$1,0)),"",VLOOKUP($A831,Services!$A$4:$AD$231,H$1,0))</f>
        <v/>
      </c>
      <c r="I831" s="1303" t="str">
        <f>IF(ISERROR(VLOOKUP($A831,Services!$A$4:$AD$231,I$1,0)),"",VLOOKUP($A831,Services!$A$4:$AD$231,I$1,0))</f>
        <v/>
      </c>
      <c r="J831" s="1303" t="str">
        <f>IF(ISERROR(VLOOKUP($A831,Services!$A$4:$AD$231,J$1,0)),"",VLOOKUP($A831,Services!$A$4:$AD$231,J$1,0))</f>
        <v/>
      </c>
      <c r="K831" s="1303" t="str">
        <f>IF(ISERROR(VLOOKUP($A831,Services!$A$4:$AD$231,K$1,0)),"",VLOOKUP($A831,Services!$A$4:$AD$231,K$1,0))</f>
        <v/>
      </c>
      <c r="L831" s="1303" t="str">
        <f>IF(ISERROR(VLOOKUP($A831,Services!$A$4:$AD$231,L$1,0)),"",VLOOKUP($A831,Services!$A$4:$AD$231,L$1,0))</f>
        <v/>
      </c>
      <c r="M831" s="1303" t="str">
        <f>IF(ISERROR(VLOOKUP($A831,Services!$A$4:$AD$231,M$1,0)),"",VLOOKUP($A831,Services!$A$4:$AD$231,M$1,0))</f>
        <v/>
      </c>
      <c r="N831" s="1303" t="str">
        <f>IF(ISERROR(VLOOKUP($A831,Services!$A$4:$AD$231,N$1,0)),"",VLOOKUP($A831,Services!$A$4:$AD$231,N$1,0))</f>
        <v/>
      </c>
      <c r="O831" s="1303" t="str">
        <f>IF(ISERROR(VLOOKUP($A831,Services!$A$4:$AD$231,O$1,0)),"",VLOOKUP($A831,Services!$A$4:$AD$231,O$1,0))</f>
        <v/>
      </c>
      <c r="P831" s="1303" t="str">
        <f>IF(ISERROR(VLOOKUP($A831,Services!$A$4:$AD$231,P$1,0)),"",VLOOKUP($A831,Services!$A$4:$AD$231,P$1,0))</f>
        <v/>
      </c>
      <c r="Q831" s="1303" t="str">
        <f>IF(ISERROR(VLOOKUP($A831,Services!$A$4:$AD$231,Q$1,0)),"",VLOOKUP($A831,Services!$A$4:$AD$231,Q$1,0))</f>
        <v/>
      </c>
    </row>
    <row r="832" spans="1:17">
      <c r="A832" s="906" t="s">
        <v>2684</v>
      </c>
      <c r="B832" s="1290" t="s">
        <v>1080</v>
      </c>
      <c r="C832" s="1422" t="str">
        <f>IF(ISERROR(VLOOKUP($A832,Services!$A$4:$AD$231,C$1,0)),"",VLOOKUP($A832,Services!$A$4:$AD$231,C$1,0))</f>
        <v>MWh/$2000p</v>
      </c>
      <c r="D832" s="1303">
        <f>IF(ISERROR(VLOOKUP($A832,Services!$A$4:$AD$231,D$1,0)),"",VLOOKUP($A832,Services!$A$4:$AD$231,D$1,0))</f>
        <v>0</v>
      </c>
      <c r="E832" s="1303" t="str">
        <f>IF(ISERROR(VLOOKUP($A832,Services!$A$4:$AD$231,E$1,0)),"",VLOOKUP($A832,Services!$A$4:$AD$231,E$1,0))</f>
        <v/>
      </c>
      <c r="F832" s="1303" t="str">
        <f>IF(ISERROR(VLOOKUP($A832,Services!$A$4:$AD$231,F$1,0)),"",VLOOKUP($A832,Services!$A$4:$AD$231,F$1,0))</f>
        <v/>
      </c>
      <c r="G832" s="1303" t="str">
        <f>IF(ISERROR(VLOOKUP($A832,Services!$A$4:$AD$231,G$1,0)),"",VLOOKUP($A832,Services!$A$4:$AD$231,G$1,0))</f>
        <v/>
      </c>
      <c r="H832" s="1303" t="str">
        <f>IF(ISERROR(VLOOKUP($A832,Services!$A$4:$AD$231,H$1,0)),"",VLOOKUP($A832,Services!$A$4:$AD$231,H$1,0))</f>
        <v/>
      </c>
      <c r="I832" s="1303" t="str">
        <f>IF(ISERROR(VLOOKUP($A832,Services!$A$4:$AD$231,I$1,0)),"",VLOOKUP($A832,Services!$A$4:$AD$231,I$1,0))</f>
        <v/>
      </c>
      <c r="J832" s="1303" t="str">
        <f>IF(ISERROR(VLOOKUP($A832,Services!$A$4:$AD$231,J$1,0)),"",VLOOKUP($A832,Services!$A$4:$AD$231,J$1,0))</f>
        <v/>
      </c>
      <c r="K832" s="1303" t="str">
        <f>IF(ISERROR(VLOOKUP($A832,Services!$A$4:$AD$231,K$1,0)),"",VLOOKUP($A832,Services!$A$4:$AD$231,K$1,0))</f>
        <v/>
      </c>
      <c r="L832" s="1303" t="str">
        <f>IF(ISERROR(VLOOKUP($A832,Services!$A$4:$AD$231,L$1,0)),"",VLOOKUP($A832,Services!$A$4:$AD$231,L$1,0))</f>
        <v/>
      </c>
      <c r="M832" s="1303" t="str">
        <f>IF(ISERROR(VLOOKUP($A832,Services!$A$4:$AD$231,M$1,0)),"",VLOOKUP($A832,Services!$A$4:$AD$231,M$1,0))</f>
        <v/>
      </c>
      <c r="N832" s="1303" t="str">
        <f>IF(ISERROR(VLOOKUP($A832,Services!$A$4:$AD$231,N$1,0)),"",VLOOKUP($A832,Services!$A$4:$AD$231,N$1,0))</f>
        <v/>
      </c>
      <c r="O832" s="1303" t="str">
        <f>IF(ISERROR(VLOOKUP($A832,Services!$A$4:$AD$231,O$1,0)),"",VLOOKUP($A832,Services!$A$4:$AD$231,O$1,0))</f>
        <v/>
      </c>
      <c r="P832" s="1303" t="str">
        <f>IF(ISERROR(VLOOKUP($A832,Services!$A$4:$AD$231,P$1,0)),"",VLOOKUP($A832,Services!$A$4:$AD$231,P$1,0))</f>
        <v/>
      </c>
      <c r="Q832" s="1303" t="str">
        <f>IF(ISERROR(VLOOKUP($A832,Services!$A$4:$AD$231,Q$1,0)),"",VLOOKUP($A832,Services!$A$4:$AD$231,Q$1,0))</f>
        <v/>
      </c>
    </row>
    <row r="833" spans="1:17">
      <c r="A833" s="1305" t="s">
        <v>509</v>
      </c>
      <c r="B833" s="1290" t="s">
        <v>1080</v>
      </c>
      <c r="C833" s="1422" t="str">
        <f>IF(ISERROR(VLOOKUP($A833,Agriculture!$A$4:$AD$39,C$1,0)),"",VLOOKUP($A833,Agriculture!$A$4:$AD$39,C$1,0))</f>
        <v>ktoe</v>
      </c>
      <c r="D833" s="1303">
        <f>IF(ISERROR(VLOOKUP($A833,Agriculture!$A$4:$AD$39,D$1,0)),"",VLOOKUP($A833,Agriculture!$A$4:$AD$39,D$1,0))</f>
        <v>0</v>
      </c>
      <c r="E833" s="1303">
        <f>IF(ISERROR(VLOOKUP($A833,Agriculture!$A$4:$AD$39,E$1,0)),"",VLOOKUP($A833,Agriculture!$A$4:$AD$39,E$1,0))</f>
        <v>0</v>
      </c>
      <c r="F833" s="1303">
        <f>IF(ISERROR(VLOOKUP($A833,Agriculture!$A$4:$AD$39,F$1,0)),"",VLOOKUP($A833,Agriculture!$A$4:$AD$39,F$1,0))</f>
        <v>0</v>
      </c>
      <c r="G833" s="1303">
        <f>IF(ISERROR(VLOOKUP($A833,Agriculture!$A$4:$AD$39,G$1,0)),"",VLOOKUP($A833,Agriculture!$A$4:$AD$39,G$1,0))</f>
        <v>0</v>
      </c>
      <c r="H833" s="1303">
        <f>IF(ISERROR(VLOOKUP($A833,Agriculture!$A$4:$AD$39,H$1,0)),"",VLOOKUP($A833,Agriculture!$A$4:$AD$39,H$1,0))</f>
        <v>0</v>
      </c>
      <c r="I833" s="1303">
        <f>IF(ISERROR(VLOOKUP($A833,Agriculture!$A$4:$AD$39,I$1,0)),"",VLOOKUP($A833,Agriculture!$A$4:$AD$39,I$1,0))</f>
        <v>0</v>
      </c>
      <c r="J833" s="1303">
        <f>IF(ISERROR(VLOOKUP($A833,Agriculture!$A$4:$AD$39,J$1,0)),"",VLOOKUP($A833,Agriculture!$A$4:$AD$39,J$1,0))</f>
        <v>0</v>
      </c>
      <c r="K833" s="1303">
        <f>IF(ISERROR(VLOOKUP($A833,Agriculture!$A$4:$AD$39,K$1,0)),"",VLOOKUP($A833,Agriculture!$A$4:$AD$39,K$1,0))</f>
        <v>0</v>
      </c>
      <c r="L833" s="1303">
        <f>IF(ISERROR(VLOOKUP($A833,Agriculture!$A$4:$AD$39,L$1,0)),"",VLOOKUP($A833,Agriculture!$A$4:$AD$39,L$1,0))</f>
        <v>0</v>
      </c>
      <c r="M833" s="1303">
        <f>IF(ISERROR(VLOOKUP($A833,Agriculture!$A$4:$AD$39,M$1,0)),"",VLOOKUP($A833,Agriculture!$A$4:$AD$39,M$1,0))</f>
        <v>0</v>
      </c>
      <c r="N833" s="1303">
        <f>IF(ISERROR(VLOOKUP($A833,Agriculture!$A$4:$AD$39,N$1,0)),"",VLOOKUP($A833,Agriculture!$A$4:$AD$39,N$1,0))</f>
        <v>0</v>
      </c>
      <c r="O833" s="1303">
        <f>IF(ISERROR(VLOOKUP($A833,Agriculture!$A$4:$AD$39,O$1,0)),"",VLOOKUP($A833,Agriculture!$A$4:$AD$39,O$1,0))</f>
        <v>0</v>
      </c>
      <c r="P833" s="1303">
        <f>IF(ISERROR(VLOOKUP($A833,Agriculture!$A$4:$AD$39,P$1,0)),"",VLOOKUP($A833,Agriculture!$A$4:$AD$39,P$1,0))</f>
        <v>0</v>
      </c>
      <c r="Q833" s="1303">
        <f>IF(ISERROR(VLOOKUP($A833,Agriculture!$A$4:$AD$39,Q$1,0)),"",VLOOKUP($A833,Agriculture!$A$4:$AD$39,Q$1,0))</f>
        <v>0</v>
      </c>
    </row>
    <row r="834" spans="1:17">
      <c r="A834" s="397" t="s">
        <v>1076</v>
      </c>
      <c r="B834" s="1290" t="s">
        <v>1080</v>
      </c>
      <c r="C834" s="1422" t="str">
        <f>IF(ISERROR(VLOOKUP($A834,Agriculture!$A$4:$AD$39,C$1,0)),"",VLOOKUP($A834,Agriculture!$A$4:$AD$39,C$1,0))</f>
        <v>ktoe</v>
      </c>
      <c r="D834" s="1303">
        <f>IF(ISERROR(VLOOKUP($A834,Agriculture!$A$4:$AD$39,D$1,0)),"",VLOOKUP($A834,Agriculture!$A$4:$AD$39,D$1,0))</f>
        <v>0</v>
      </c>
      <c r="E834" s="1303">
        <f>IF(ISERROR(VLOOKUP($A834,Agriculture!$A$4:$AD$39,E$1,0)),"",VLOOKUP($A834,Agriculture!$A$4:$AD$39,E$1,0))</f>
        <v>0</v>
      </c>
      <c r="F834" s="1303">
        <f>IF(ISERROR(VLOOKUP($A834,Agriculture!$A$4:$AD$39,F$1,0)),"",VLOOKUP($A834,Agriculture!$A$4:$AD$39,F$1,0))</f>
        <v>0</v>
      </c>
      <c r="G834" s="1303">
        <f>IF(ISERROR(VLOOKUP($A834,Agriculture!$A$4:$AD$39,G$1,0)),"",VLOOKUP($A834,Agriculture!$A$4:$AD$39,G$1,0))</f>
        <v>0</v>
      </c>
      <c r="H834" s="1303">
        <f>IF(ISERROR(VLOOKUP($A834,Agriculture!$A$4:$AD$39,H$1,0)),"",VLOOKUP($A834,Agriculture!$A$4:$AD$39,H$1,0))</f>
        <v>0</v>
      </c>
      <c r="I834" s="1303">
        <f>IF(ISERROR(VLOOKUP($A834,Agriculture!$A$4:$AD$39,I$1,0)),"",VLOOKUP($A834,Agriculture!$A$4:$AD$39,I$1,0))</f>
        <v>0</v>
      </c>
      <c r="J834" s="1303">
        <f>IF(ISERROR(VLOOKUP($A834,Agriculture!$A$4:$AD$39,J$1,0)),"",VLOOKUP($A834,Agriculture!$A$4:$AD$39,J$1,0))</f>
        <v>0</v>
      </c>
      <c r="K834" s="1303">
        <f>IF(ISERROR(VLOOKUP($A834,Agriculture!$A$4:$AD$39,K$1,0)),"",VLOOKUP($A834,Agriculture!$A$4:$AD$39,K$1,0))</f>
        <v>0</v>
      </c>
      <c r="L834" s="1303">
        <f>IF(ISERROR(VLOOKUP($A834,Agriculture!$A$4:$AD$39,L$1,0)),"",VLOOKUP($A834,Agriculture!$A$4:$AD$39,L$1,0))</f>
        <v>0</v>
      </c>
      <c r="M834" s="1303">
        <f>IF(ISERROR(VLOOKUP($A834,Agriculture!$A$4:$AD$39,M$1,0)),"",VLOOKUP($A834,Agriculture!$A$4:$AD$39,M$1,0))</f>
        <v>0</v>
      </c>
      <c r="N834" s="1303">
        <f>IF(ISERROR(VLOOKUP($A834,Agriculture!$A$4:$AD$39,N$1,0)),"",VLOOKUP($A834,Agriculture!$A$4:$AD$39,N$1,0))</f>
        <v>0</v>
      </c>
      <c r="O834" s="1303">
        <f>IF(ISERROR(VLOOKUP($A834,Agriculture!$A$4:$AD$39,O$1,0)),"",VLOOKUP($A834,Agriculture!$A$4:$AD$39,O$1,0))</f>
        <v>0</v>
      </c>
      <c r="P834" s="1303">
        <f>IF(ISERROR(VLOOKUP($A834,Agriculture!$A$4:$AD$39,P$1,0)),"",VLOOKUP($A834,Agriculture!$A$4:$AD$39,P$1,0))</f>
        <v>0</v>
      </c>
      <c r="Q834" s="1303">
        <f>IF(ISERROR(VLOOKUP($A834,Agriculture!$A$4:$AD$39,Q$1,0)),"",VLOOKUP($A834,Agriculture!$A$4:$AD$39,Q$1,0))</f>
        <v>0</v>
      </c>
    </row>
    <row r="835" spans="1:17">
      <c r="A835" s="397" t="s">
        <v>2226</v>
      </c>
      <c r="B835" s="1290" t="s">
        <v>1080</v>
      </c>
      <c r="C835" s="1422" t="str">
        <f>IF(ISERROR(VLOOKUP($A835,Agriculture!$A$4:$AD$39,C$1,0)),"",VLOOKUP($A835,Agriculture!$A$4:$AD$39,C$1,0))</f>
        <v>ktoe</v>
      </c>
      <c r="D835" s="1303">
        <f>IF(ISERROR(VLOOKUP($A835,Agriculture!$A$4:$AD$39,D$1,0)),"",VLOOKUP($A835,Agriculture!$A$4:$AD$39,D$1,0))</f>
        <v>0</v>
      </c>
      <c r="E835" s="1303">
        <f>IF(ISERROR(VLOOKUP($A835,Agriculture!$A$4:$AD$39,E$1,0)),"",VLOOKUP($A835,Agriculture!$A$4:$AD$39,E$1,0))</f>
        <v>0</v>
      </c>
      <c r="F835" s="1303">
        <f>IF(ISERROR(VLOOKUP($A835,Agriculture!$A$4:$AD$39,F$1,0)),"",VLOOKUP($A835,Agriculture!$A$4:$AD$39,F$1,0))</f>
        <v>0</v>
      </c>
      <c r="G835" s="1303">
        <f>IF(ISERROR(VLOOKUP($A835,Agriculture!$A$4:$AD$39,G$1,0)),"",VLOOKUP($A835,Agriculture!$A$4:$AD$39,G$1,0))</f>
        <v>0</v>
      </c>
      <c r="H835" s="1303">
        <f>IF(ISERROR(VLOOKUP($A835,Agriculture!$A$4:$AD$39,H$1,0)),"",VLOOKUP($A835,Agriculture!$A$4:$AD$39,H$1,0))</f>
        <v>0</v>
      </c>
      <c r="I835" s="1303">
        <f>IF(ISERROR(VLOOKUP($A835,Agriculture!$A$4:$AD$39,I$1,0)),"",VLOOKUP($A835,Agriculture!$A$4:$AD$39,I$1,0))</f>
        <v>0</v>
      </c>
      <c r="J835" s="1303">
        <f>IF(ISERROR(VLOOKUP($A835,Agriculture!$A$4:$AD$39,J$1,0)),"",VLOOKUP($A835,Agriculture!$A$4:$AD$39,J$1,0))</f>
        <v>0</v>
      </c>
      <c r="K835" s="1303">
        <f>IF(ISERROR(VLOOKUP($A835,Agriculture!$A$4:$AD$39,K$1,0)),"",VLOOKUP($A835,Agriculture!$A$4:$AD$39,K$1,0))</f>
        <v>0</v>
      </c>
      <c r="L835" s="1303">
        <f>IF(ISERROR(VLOOKUP($A835,Agriculture!$A$4:$AD$39,L$1,0)),"",VLOOKUP($A835,Agriculture!$A$4:$AD$39,L$1,0))</f>
        <v>0</v>
      </c>
      <c r="M835" s="1303">
        <f>IF(ISERROR(VLOOKUP($A835,Agriculture!$A$4:$AD$39,M$1,0)),"",VLOOKUP($A835,Agriculture!$A$4:$AD$39,M$1,0))</f>
        <v>0</v>
      </c>
      <c r="N835" s="1303">
        <f>IF(ISERROR(VLOOKUP($A835,Agriculture!$A$4:$AD$39,N$1,0)),"",VLOOKUP($A835,Agriculture!$A$4:$AD$39,N$1,0))</f>
        <v>0</v>
      </c>
      <c r="O835" s="1303">
        <f>IF(ISERROR(VLOOKUP($A835,Agriculture!$A$4:$AD$39,O$1,0)),"",VLOOKUP($A835,Agriculture!$A$4:$AD$39,O$1,0))</f>
        <v>0</v>
      </c>
      <c r="P835" s="1303">
        <f>IF(ISERROR(VLOOKUP($A835,Agriculture!$A$4:$AD$39,P$1,0)),"",VLOOKUP($A835,Agriculture!$A$4:$AD$39,P$1,0))</f>
        <v>0</v>
      </c>
      <c r="Q835" s="1303">
        <f>IF(ISERROR(VLOOKUP($A835,Agriculture!$A$4:$AD$39,Q$1,0)),"",VLOOKUP($A835,Agriculture!$A$4:$AD$39,Q$1,0))</f>
        <v>0</v>
      </c>
    </row>
    <row r="836" spans="1:17">
      <c r="A836" s="397" t="s">
        <v>1077</v>
      </c>
      <c r="B836" s="1290" t="s">
        <v>1080</v>
      </c>
      <c r="C836" s="1422" t="str">
        <f>IF(ISERROR(VLOOKUP($A836,Agriculture!$A$4:$AD$39,C$1,0)),"",VLOOKUP($A836,Agriculture!$A$4:$AD$39,C$1,0))</f>
        <v>ktoe</v>
      </c>
      <c r="D836" s="1303">
        <f>IF(ISERROR(VLOOKUP($A836,Agriculture!$A$4:$AD$39,D$1,0)),"",VLOOKUP($A836,Agriculture!$A$4:$AD$39,D$1,0))</f>
        <v>0</v>
      </c>
      <c r="E836" s="1303">
        <f>IF(ISERROR(VLOOKUP($A836,Agriculture!$A$4:$AD$39,E$1,0)),"",VLOOKUP($A836,Agriculture!$A$4:$AD$39,E$1,0))</f>
        <v>0</v>
      </c>
      <c r="F836" s="1303">
        <f>IF(ISERROR(VLOOKUP($A836,Agriculture!$A$4:$AD$39,F$1,0)),"",VLOOKUP($A836,Agriculture!$A$4:$AD$39,F$1,0))</f>
        <v>0</v>
      </c>
      <c r="G836" s="1303">
        <f>IF(ISERROR(VLOOKUP($A836,Agriculture!$A$4:$AD$39,G$1,0)),"",VLOOKUP($A836,Agriculture!$A$4:$AD$39,G$1,0))</f>
        <v>0</v>
      </c>
      <c r="H836" s="1303">
        <f>IF(ISERROR(VLOOKUP($A836,Agriculture!$A$4:$AD$39,H$1,0)),"",VLOOKUP($A836,Agriculture!$A$4:$AD$39,H$1,0))</f>
        <v>0</v>
      </c>
      <c r="I836" s="1303">
        <f>IF(ISERROR(VLOOKUP($A836,Agriculture!$A$4:$AD$39,I$1,0)),"",VLOOKUP($A836,Agriculture!$A$4:$AD$39,I$1,0))</f>
        <v>0</v>
      </c>
      <c r="J836" s="1303">
        <f>IF(ISERROR(VLOOKUP($A836,Agriculture!$A$4:$AD$39,J$1,0)),"",VLOOKUP($A836,Agriculture!$A$4:$AD$39,J$1,0))</f>
        <v>0</v>
      </c>
      <c r="K836" s="1303">
        <f>IF(ISERROR(VLOOKUP($A836,Agriculture!$A$4:$AD$39,K$1,0)),"",VLOOKUP($A836,Agriculture!$A$4:$AD$39,K$1,0))</f>
        <v>0</v>
      </c>
      <c r="L836" s="1303">
        <f>IF(ISERROR(VLOOKUP($A836,Agriculture!$A$4:$AD$39,L$1,0)),"",VLOOKUP($A836,Agriculture!$A$4:$AD$39,L$1,0))</f>
        <v>0</v>
      </c>
      <c r="M836" s="1303">
        <f>IF(ISERROR(VLOOKUP($A836,Agriculture!$A$4:$AD$39,M$1,0)),"",VLOOKUP($A836,Agriculture!$A$4:$AD$39,M$1,0))</f>
        <v>0</v>
      </c>
      <c r="N836" s="1303">
        <f>IF(ISERROR(VLOOKUP($A836,Agriculture!$A$4:$AD$39,N$1,0)),"",VLOOKUP($A836,Agriculture!$A$4:$AD$39,N$1,0))</f>
        <v>0</v>
      </c>
      <c r="O836" s="1303">
        <f>IF(ISERROR(VLOOKUP($A836,Agriculture!$A$4:$AD$39,O$1,0)),"",VLOOKUP($A836,Agriculture!$A$4:$AD$39,O$1,0))</f>
        <v>0</v>
      </c>
      <c r="P836" s="1303">
        <f>IF(ISERROR(VLOOKUP($A836,Agriculture!$A$4:$AD$39,P$1,0)),"",VLOOKUP($A836,Agriculture!$A$4:$AD$39,P$1,0))</f>
        <v>0</v>
      </c>
      <c r="Q836" s="1303">
        <f>IF(ISERROR(VLOOKUP($A836,Agriculture!$A$4:$AD$39,Q$1,0)),"",VLOOKUP($A836,Agriculture!$A$4:$AD$39,Q$1,0))</f>
        <v>0</v>
      </c>
    </row>
    <row r="837" spans="1:17">
      <c r="A837" s="2" t="s">
        <v>2529</v>
      </c>
      <c r="B837" s="1290" t="s">
        <v>1080</v>
      </c>
      <c r="C837" s="1422" t="str">
        <f>IF(ISERROR(VLOOKUP($A837,Agriculture!$A$4:$AD$39,C$1,0)),"",VLOOKUP($A837,Agriculture!$A$4:$AD$39,C$1,0))</f>
        <v>ktoe</v>
      </c>
      <c r="D837" s="1303">
        <f>IF(ISERROR(VLOOKUP($A837,Agriculture!$A$4:$AD$39,D$1,0)),"",VLOOKUP($A837,Agriculture!$A$4:$AD$39,D$1,0))</f>
        <v>0</v>
      </c>
      <c r="E837" s="1303">
        <f>IF(ISERROR(VLOOKUP($A837,Agriculture!$A$4:$AD$39,E$1,0)),"",VLOOKUP($A837,Agriculture!$A$4:$AD$39,E$1,0))</f>
        <v>0</v>
      </c>
      <c r="F837" s="1303">
        <f>IF(ISERROR(VLOOKUP($A837,Agriculture!$A$4:$AD$39,F$1,0)),"",VLOOKUP($A837,Agriculture!$A$4:$AD$39,F$1,0))</f>
        <v>0</v>
      </c>
      <c r="G837" s="1303">
        <f>IF(ISERROR(VLOOKUP($A837,Agriculture!$A$4:$AD$39,G$1,0)),"",VLOOKUP($A837,Agriculture!$A$4:$AD$39,G$1,0))</f>
        <v>0</v>
      </c>
      <c r="H837" s="1303">
        <f>IF(ISERROR(VLOOKUP($A837,Agriculture!$A$4:$AD$39,H$1,0)),"",VLOOKUP($A837,Agriculture!$A$4:$AD$39,H$1,0))</f>
        <v>0</v>
      </c>
      <c r="I837" s="1303">
        <f>IF(ISERROR(VLOOKUP($A837,Agriculture!$A$4:$AD$39,I$1,0)),"",VLOOKUP($A837,Agriculture!$A$4:$AD$39,I$1,0))</f>
        <v>0</v>
      </c>
      <c r="J837" s="1303">
        <f>IF(ISERROR(VLOOKUP($A837,Agriculture!$A$4:$AD$39,J$1,0)),"",VLOOKUP($A837,Agriculture!$A$4:$AD$39,J$1,0))</f>
        <v>0</v>
      </c>
      <c r="K837" s="1303">
        <f>IF(ISERROR(VLOOKUP($A837,Agriculture!$A$4:$AD$39,K$1,0)),"",VLOOKUP($A837,Agriculture!$A$4:$AD$39,K$1,0))</f>
        <v>0</v>
      </c>
      <c r="L837" s="1303">
        <f>IF(ISERROR(VLOOKUP($A837,Agriculture!$A$4:$AD$39,L$1,0)),"",VLOOKUP($A837,Agriculture!$A$4:$AD$39,L$1,0))</f>
        <v>0</v>
      </c>
      <c r="M837" s="1303">
        <f>IF(ISERROR(VLOOKUP($A837,Agriculture!$A$4:$AD$39,M$1,0)),"",VLOOKUP($A837,Agriculture!$A$4:$AD$39,M$1,0))</f>
        <v>0</v>
      </c>
      <c r="N837" s="1303">
        <f>IF(ISERROR(VLOOKUP($A837,Agriculture!$A$4:$AD$39,N$1,0)),"",VLOOKUP($A837,Agriculture!$A$4:$AD$39,N$1,0))</f>
        <v>0</v>
      </c>
      <c r="O837" s="1303">
        <f>IF(ISERROR(VLOOKUP($A837,Agriculture!$A$4:$AD$39,O$1,0)),"",VLOOKUP($A837,Agriculture!$A$4:$AD$39,O$1,0))</f>
        <v>0</v>
      </c>
      <c r="P837" s="1303">
        <f>IF(ISERROR(VLOOKUP($A837,Agriculture!$A$4:$AD$39,P$1,0)),"",VLOOKUP($A837,Agriculture!$A$4:$AD$39,P$1,0))</f>
        <v>0</v>
      </c>
      <c r="Q837" s="1303">
        <f>IF(ISERROR(VLOOKUP($A837,Agriculture!$A$4:$AD$39,Q$1,0)),"",VLOOKUP($A837,Agriculture!$A$4:$AD$39,Q$1,0))</f>
        <v>0</v>
      </c>
    </row>
    <row r="838" spans="1:17">
      <c r="A838" s="2" t="s">
        <v>2530</v>
      </c>
      <c r="B838" s="1290" t="s">
        <v>1080</v>
      </c>
      <c r="C838" s="1422" t="str">
        <f>IF(ISERROR(VLOOKUP($A838,Agriculture!$A$4:$AD$39,C$1,0)),"",VLOOKUP($A838,Agriculture!$A$4:$AD$39,C$1,0))</f>
        <v>ktoe</v>
      </c>
      <c r="D838" s="1303">
        <f>IF(ISERROR(VLOOKUP($A838,Agriculture!$A$4:$AD$39,D$1,0)),"",VLOOKUP($A838,Agriculture!$A$4:$AD$39,D$1,0))</f>
        <v>0</v>
      </c>
      <c r="E838" s="1303">
        <f>IF(ISERROR(VLOOKUP($A838,Agriculture!$A$4:$AD$39,E$1,0)),"",VLOOKUP($A838,Agriculture!$A$4:$AD$39,E$1,0))</f>
        <v>0</v>
      </c>
      <c r="F838" s="1303">
        <f>IF(ISERROR(VLOOKUP($A838,Agriculture!$A$4:$AD$39,F$1,0)),"",VLOOKUP($A838,Agriculture!$A$4:$AD$39,F$1,0))</f>
        <v>0</v>
      </c>
      <c r="G838" s="1303">
        <f>IF(ISERROR(VLOOKUP($A838,Agriculture!$A$4:$AD$39,G$1,0)),"",VLOOKUP($A838,Agriculture!$A$4:$AD$39,G$1,0))</f>
        <v>0</v>
      </c>
      <c r="H838" s="1303">
        <f>IF(ISERROR(VLOOKUP($A838,Agriculture!$A$4:$AD$39,H$1,0)),"",VLOOKUP($A838,Agriculture!$A$4:$AD$39,H$1,0))</f>
        <v>0</v>
      </c>
      <c r="I838" s="1303">
        <f>IF(ISERROR(VLOOKUP($A838,Agriculture!$A$4:$AD$39,I$1,0)),"",VLOOKUP($A838,Agriculture!$A$4:$AD$39,I$1,0))</f>
        <v>0</v>
      </c>
      <c r="J838" s="1303">
        <f>IF(ISERROR(VLOOKUP($A838,Agriculture!$A$4:$AD$39,J$1,0)),"",VLOOKUP($A838,Agriculture!$A$4:$AD$39,J$1,0))</f>
        <v>0</v>
      </c>
      <c r="K838" s="1303">
        <f>IF(ISERROR(VLOOKUP($A838,Agriculture!$A$4:$AD$39,K$1,0)),"",VLOOKUP($A838,Agriculture!$A$4:$AD$39,K$1,0))</f>
        <v>0</v>
      </c>
      <c r="L838" s="1303">
        <f>IF(ISERROR(VLOOKUP($A838,Agriculture!$A$4:$AD$39,L$1,0)),"",VLOOKUP($A838,Agriculture!$A$4:$AD$39,L$1,0))</f>
        <v>0</v>
      </c>
      <c r="M838" s="1303">
        <f>IF(ISERROR(VLOOKUP($A838,Agriculture!$A$4:$AD$39,M$1,0)),"",VLOOKUP($A838,Agriculture!$A$4:$AD$39,M$1,0))</f>
        <v>0</v>
      </c>
      <c r="N838" s="1303">
        <f>IF(ISERROR(VLOOKUP($A838,Agriculture!$A$4:$AD$39,N$1,0)),"",VLOOKUP($A838,Agriculture!$A$4:$AD$39,N$1,0))</f>
        <v>0</v>
      </c>
      <c r="O838" s="1303">
        <f>IF(ISERROR(VLOOKUP($A838,Agriculture!$A$4:$AD$39,O$1,0)),"",VLOOKUP($A838,Agriculture!$A$4:$AD$39,O$1,0))</f>
        <v>0</v>
      </c>
      <c r="P838" s="1303">
        <f>IF(ISERROR(VLOOKUP($A838,Agriculture!$A$4:$AD$39,P$1,0)),"",VLOOKUP($A838,Agriculture!$A$4:$AD$39,P$1,0))</f>
        <v>0</v>
      </c>
      <c r="Q838" s="1303">
        <f>IF(ISERROR(VLOOKUP($A838,Agriculture!$A$4:$AD$39,Q$1,0)),"",VLOOKUP($A838,Agriculture!$A$4:$AD$39,Q$1,0))</f>
        <v>0</v>
      </c>
    </row>
    <row r="839" spans="1:17">
      <c r="A839" s="2" t="s">
        <v>2531</v>
      </c>
      <c r="B839" s="1290" t="s">
        <v>1080</v>
      </c>
      <c r="C839" s="1422" t="str">
        <f>IF(ISERROR(VLOOKUP($A839,Agriculture!$A$4:$AD$39,C$1,0)),"",VLOOKUP($A839,Agriculture!$A$4:$AD$39,C$1,0))</f>
        <v>ktoe</v>
      </c>
      <c r="D839" s="1303">
        <f>IF(ISERROR(VLOOKUP($A839,Agriculture!$A$4:$AD$39,D$1,0)),"",VLOOKUP($A839,Agriculture!$A$4:$AD$39,D$1,0))</f>
        <v>0</v>
      </c>
      <c r="E839" s="1303">
        <f>IF(ISERROR(VLOOKUP($A839,Agriculture!$A$4:$AD$39,E$1,0)),"",VLOOKUP($A839,Agriculture!$A$4:$AD$39,E$1,0))</f>
        <v>0</v>
      </c>
      <c r="F839" s="1303">
        <f>IF(ISERROR(VLOOKUP($A839,Agriculture!$A$4:$AD$39,F$1,0)),"",VLOOKUP($A839,Agriculture!$A$4:$AD$39,F$1,0))</f>
        <v>0</v>
      </c>
      <c r="G839" s="1303">
        <f>IF(ISERROR(VLOOKUP($A839,Agriculture!$A$4:$AD$39,G$1,0)),"",VLOOKUP($A839,Agriculture!$A$4:$AD$39,G$1,0))</f>
        <v>0</v>
      </c>
      <c r="H839" s="1303">
        <f>IF(ISERROR(VLOOKUP($A839,Agriculture!$A$4:$AD$39,H$1,0)),"",VLOOKUP($A839,Agriculture!$A$4:$AD$39,H$1,0))</f>
        <v>0</v>
      </c>
      <c r="I839" s="1303">
        <f>IF(ISERROR(VLOOKUP($A839,Agriculture!$A$4:$AD$39,I$1,0)),"",VLOOKUP($A839,Agriculture!$A$4:$AD$39,I$1,0))</f>
        <v>0</v>
      </c>
      <c r="J839" s="1303">
        <f>IF(ISERROR(VLOOKUP($A839,Agriculture!$A$4:$AD$39,J$1,0)),"",VLOOKUP($A839,Agriculture!$A$4:$AD$39,J$1,0))</f>
        <v>0</v>
      </c>
      <c r="K839" s="1303">
        <f>IF(ISERROR(VLOOKUP($A839,Agriculture!$A$4:$AD$39,K$1,0)),"",VLOOKUP($A839,Agriculture!$A$4:$AD$39,K$1,0))</f>
        <v>0</v>
      </c>
      <c r="L839" s="1303">
        <f>IF(ISERROR(VLOOKUP($A839,Agriculture!$A$4:$AD$39,L$1,0)),"",VLOOKUP($A839,Agriculture!$A$4:$AD$39,L$1,0))</f>
        <v>0</v>
      </c>
      <c r="M839" s="1303">
        <f>IF(ISERROR(VLOOKUP($A839,Agriculture!$A$4:$AD$39,M$1,0)),"",VLOOKUP($A839,Agriculture!$A$4:$AD$39,M$1,0))</f>
        <v>0</v>
      </c>
      <c r="N839" s="1303">
        <f>IF(ISERROR(VLOOKUP($A839,Agriculture!$A$4:$AD$39,N$1,0)),"",VLOOKUP($A839,Agriculture!$A$4:$AD$39,N$1,0))</f>
        <v>0</v>
      </c>
      <c r="O839" s="1303">
        <f>IF(ISERROR(VLOOKUP($A839,Agriculture!$A$4:$AD$39,O$1,0)),"",VLOOKUP($A839,Agriculture!$A$4:$AD$39,O$1,0))</f>
        <v>0</v>
      </c>
      <c r="P839" s="1303">
        <f>IF(ISERROR(VLOOKUP($A839,Agriculture!$A$4:$AD$39,P$1,0)),"",VLOOKUP($A839,Agriculture!$A$4:$AD$39,P$1,0))</f>
        <v>0</v>
      </c>
      <c r="Q839" s="1303">
        <f>IF(ISERROR(VLOOKUP($A839,Agriculture!$A$4:$AD$39,Q$1,0)),"",VLOOKUP($A839,Agriculture!$A$4:$AD$39,Q$1,0))</f>
        <v>0</v>
      </c>
    </row>
    <row r="840" spans="1:17">
      <c r="A840" s="30" t="s">
        <v>2523</v>
      </c>
      <c r="B840" s="1290" t="s">
        <v>1080</v>
      </c>
      <c r="C840" s="1422" t="str">
        <f>IF(ISERROR(VLOOKUP($A840,Agriculture!$A$4:$AD$39,C$1,0)),"",VLOOKUP($A840,Agriculture!$A$4:$AD$39,C$1,0))</f>
        <v>k</v>
      </c>
      <c r="D840" s="1303">
        <f>IF(ISERROR(VLOOKUP($A840,Agriculture!$A$4:$AD$39,D$1,0)),"",VLOOKUP($A840,Agriculture!$A$4:$AD$39,D$1,0))</f>
        <v>0</v>
      </c>
      <c r="E840" s="1303">
        <f>IF(ISERROR(VLOOKUP($A840,Agriculture!$A$4:$AD$39,E$1,0)),"",VLOOKUP($A840,Agriculture!$A$4:$AD$39,E$1,0))</f>
        <v>0</v>
      </c>
      <c r="F840" s="1303">
        <f>IF(ISERROR(VLOOKUP($A840,Agriculture!$A$4:$AD$39,F$1,0)),"",VLOOKUP($A840,Agriculture!$A$4:$AD$39,F$1,0))</f>
        <v>0</v>
      </c>
      <c r="G840" s="1303">
        <f>IF(ISERROR(VLOOKUP($A840,Agriculture!$A$4:$AD$39,G$1,0)),"",VLOOKUP($A840,Agriculture!$A$4:$AD$39,G$1,0))</f>
        <v>0</v>
      </c>
      <c r="H840" s="1303">
        <f>IF(ISERROR(VLOOKUP($A840,Agriculture!$A$4:$AD$39,H$1,0)),"",VLOOKUP($A840,Agriculture!$A$4:$AD$39,H$1,0))</f>
        <v>0</v>
      </c>
      <c r="I840" s="1303">
        <f>IF(ISERROR(VLOOKUP($A840,Agriculture!$A$4:$AD$39,I$1,0)),"",VLOOKUP($A840,Agriculture!$A$4:$AD$39,I$1,0))</f>
        <v>0</v>
      </c>
      <c r="J840" s="1303">
        <f>IF(ISERROR(VLOOKUP($A840,Agriculture!$A$4:$AD$39,J$1,0)),"",VLOOKUP($A840,Agriculture!$A$4:$AD$39,J$1,0))</f>
        <v>0</v>
      </c>
      <c r="K840" s="1303">
        <f>IF(ISERROR(VLOOKUP($A840,Agriculture!$A$4:$AD$39,K$1,0)),"",VLOOKUP($A840,Agriculture!$A$4:$AD$39,K$1,0))</f>
        <v>0</v>
      </c>
      <c r="L840" s="1303">
        <f>IF(ISERROR(VLOOKUP($A840,Agriculture!$A$4:$AD$39,L$1,0)),"",VLOOKUP($A840,Agriculture!$A$4:$AD$39,L$1,0))</f>
        <v>0</v>
      </c>
      <c r="M840" s="1303">
        <f>IF(ISERROR(VLOOKUP($A840,Agriculture!$A$4:$AD$39,M$1,0)),"",VLOOKUP($A840,Agriculture!$A$4:$AD$39,M$1,0))</f>
        <v>0</v>
      </c>
      <c r="N840" s="1303">
        <f>IF(ISERROR(VLOOKUP($A840,Agriculture!$A$4:$AD$39,N$1,0)),"",VLOOKUP($A840,Agriculture!$A$4:$AD$39,N$1,0))</f>
        <v>0</v>
      </c>
      <c r="O840" s="1303">
        <f>IF(ISERROR(VLOOKUP($A840,Agriculture!$A$4:$AD$39,O$1,0)),"",VLOOKUP($A840,Agriculture!$A$4:$AD$39,O$1,0))</f>
        <v>0</v>
      </c>
      <c r="P840" s="1303">
        <f>IF(ISERROR(VLOOKUP($A840,Agriculture!$A$4:$AD$39,P$1,0)),"",VLOOKUP($A840,Agriculture!$A$4:$AD$39,P$1,0))</f>
        <v>0</v>
      </c>
      <c r="Q840" s="1303">
        <f>IF(ISERROR(VLOOKUP($A840,Agriculture!$A$4:$AD$39,Q$1,0)),"",VLOOKUP($A840,Agriculture!$A$4:$AD$39,Q$1,0))</f>
        <v>0</v>
      </c>
    </row>
    <row r="841" spans="1:17">
      <c r="A841" s="2" t="s">
        <v>2524</v>
      </c>
      <c r="B841" s="1290" t="s">
        <v>1080</v>
      </c>
      <c r="C841" s="1422" t="str">
        <f>IF(ISERROR(VLOOKUP($A841,Agriculture!$A$4:$AD$39,C$1,0)),"",VLOOKUP($A841,Agriculture!$A$4:$AD$39,C$1,0))</f>
        <v>k</v>
      </c>
      <c r="D841" s="1303">
        <f>IF(ISERROR(VLOOKUP($A841,Agriculture!$A$4:$AD$39,D$1,0)),"",VLOOKUP($A841,Agriculture!$A$4:$AD$39,D$1,0))</f>
        <v>0</v>
      </c>
      <c r="E841" s="1303">
        <f>IF(ISERROR(VLOOKUP($A841,Agriculture!$A$4:$AD$39,E$1,0)),"",VLOOKUP($A841,Agriculture!$A$4:$AD$39,E$1,0))</f>
        <v>0</v>
      </c>
      <c r="F841" s="1303">
        <f>IF(ISERROR(VLOOKUP($A841,Agriculture!$A$4:$AD$39,F$1,0)),"",VLOOKUP($A841,Agriculture!$A$4:$AD$39,F$1,0))</f>
        <v>0</v>
      </c>
      <c r="G841" s="1303">
        <f>IF(ISERROR(VLOOKUP($A841,Agriculture!$A$4:$AD$39,G$1,0)),"",VLOOKUP($A841,Agriculture!$A$4:$AD$39,G$1,0))</f>
        <v>0</v>
      </c>
      <c r="H841" s="1303">
        <f>IF(ISERROR(VLOOKUP($A841,Agriculture!$A$4:$AD$39,H$1,0)),"",VLOOKUP($A841,Agriculture!$A$4:$AD$39,H$1,0))</f>
        <v>0</v>
      </c>
      <c r="I841" s="1303">
        <f>IF(ISERROR(VLOOKUP($A841,Agriculture!$A$4:$AD$39,I$1,0)),"",VLOOKUP($A841,Agriculture!$A$4:$AD$39,I$1,0))</f>
        <v>0</v>
      </c>
      <c r="J841" s="1303">
        <f>IF(ISERROR(VLOOKUP($A841,Agriculture!$A$4:$AD$39,J$1,0)),"",VLOOKUP($A841,Agriculture!$A$4:$AD$39,J$1,0))</f>
        <v>0</v>
      </c>
      <c r="K841" s="1303">
        <f>IF(ISERROR(VLOOKUP($A841,Agriculture!$A$4:$AD$39,K$1,0)),"",VLOOKUP($A841,Agriculture!$A$4:$AD$39,K$1,0))</f>
        <v>0</v>
      </c>
      <c r="L841" s="1303">
        <f>IF(ISERROR(VLOOKUP($A841,Agriculture!$A$4:$AD$39,L$1,0)),"",VLOOKUP($A841,Agriculture!$A$4:$AD$39,L$1,0))</f>
        <v>0</v>
      </c>
      <c r="M841" s="1303">
        <f>IF(ISERROR(VLOOKUP($A841,Agriculture!$A$4:$AD$39,M$1,0)),"",VLOOKUP($A841,Agriculture!$A$4:$AD$39,M$1,0))</f>
        <v>0</v>
      </c>
      <c r="N841" s="1303">
        <f>IF(ISERROR(VLOOKUP($A841,Agriculture!$A$4:$AD$39,N$1,0)),"",VLOOKUP($A841,Agriculture!$A$4:$AD$39,N$1,0))</f>
        <v>0</v>
      </c>
      <c r="O841" s="1303">
        <f>IF(ISERROR(VLOOKUP($A841,Agriculture!$A$4:$AD$39,O$1,0)),"",VLOOKUP($A841,Agriculture!$A$4:$AD$39,O$1,0))</f>
        <v>0</v>
      </c>
      <c r="P841" s="1303">
        <f>IF(ISERROR(VLOOKUP($A841,Agriculture!$A$4:$AD$39,P$1,0)),"",VLOOKUP($A841,Agriculture!$A$4:$AD$39,P$1,0))</f>
        <v>0</v>
      </c>
      <c r="Q841" s="1303">
        <f>IF(ISERROR(VLOOKUP($A841,Agriculture!$A$4:$AD$39,Q$1,0)),"",VLOOKUP($A841,Agriculture!$A$4:$AD$39,Q$1,0))</f>
        <v>0</v>
      </c>
    </row>
    <row r="842" spans="1:17">
      <c r="A842" s="2" t="s">
        <v>2525</v>
      </c>
      <c r="B842" s="1290" t="s">
        <v>1080</v>
      </c>
      <c r="C842" s="1422" t="str">
        <f>IF(ISERROR(VLOOKUP($A842,Agriculture!$A$4:$AD$39,C$1,0)),"",VLOOKUP($A842,Agriculture!$A$4:$AD$39,C$1,0))</f>
        <v>k</v>
      </c>
      <c r="D842" s="1303">
        <f>IF(ISERROR(VLOOKUP($A842,Agriculture!$A$4:$AD$39,D$1,0)),"",VLOOKUP($A842,Agriculture!$A$4:$AD$39,D$1,0))</f>
        <v>0</v>
      </c>
      <c r="E842" s="1303">
        <f>IF(ISERROR(VLOOKUP($A842,Agriculture!$A$4:$AD$39,E$1,0)),"",VLOOKUP($A842,Agriculture!$A$4:$AD$39,E$1,0))</f>
        <v>0</v>
      </c>
      <c r="F842" s="1303">
        <f>IF(ISERROR(VLOOKUP($A842,Agriculture!$A$4:$AD$39,F$1,0)),"",VLOOKUP($A842,Agriculture!$A$4:$AD$39,F$1,0))</f>
        <v>0</v>
      </c>
      <c r="G842" s="1303">
        <f>IF(ISERROR(VLOOKUP($A842,Agriculture!$A$4:$AD$39,G$1,0)),"",VLOOKUP($A842,Agriculture!$A$4:$AD$39,G$1,0))</f>
        <v>0</v>
      </c>
      <c r="H842" s="1303">
        <f>IF(ISERROR(VLOOKUP($A842,Agriculture!$A$4:$AD$39,H$1,0)),"",VLOOKUP($A842,Agriculture!$A$4:$AD$39,H$1,0))</f>
        <v>0</v>
      </c>
      <c r="I842" s="1303">
        <f>IF(ISERROR(VLOOKUP($A842,Agriculture!$A$4:$AD$39,I$1,0)),"",VLOOKUP($A842,Agriculture!$A$4:$AD$39,I$1,0))</f>
        <v>0</v>
      </c>
      <c r="J842" s="1303">
        <f>IF(ISERROR(VLOOKUP($A842,Agriculture!$A$4:$AD$39,J$1,0)),"",VLOOKUP($A842,Agriculture!$A$4:$AD$39,J$1,0))</f>
        <v>0</v>
      </c>
      <c r="K842" s="1303">
        <f>IF(ISERROR(VLOOKUP($A842,Agriculture!$A$4:$AD$39,K$1,0)),"",VLOOKUP($A842,Agriculture!$A$4:$AD$39,K$1,0))</f>
        <v>0</v>
      </c>
      <c r="L842" s="1303">
        <f>IF(ISERROR(VLOOKUP($A842,Agriculture!$A$4:$AD$39,L$1,0)),"",VLOOKUP($A842,Agriculture!$A$4:$AD$39,L$1,0))</f>
        <v>0</v>
      </c>
      <c r="M842" s="1303">
        <f>IF(ISERROR(VLOOKUP($A842,Agriculture!$A$4:$AD$39,M$1,0)),"",VLOOKUP($A842,Agriculture!$A$4:$AD$39,M$1,0))</f>
        <v>0</v>
      </c>
      <c r="N842" s="1303">
        <f>IF(ISERROR(VLOOKUP($A842,Agriculture!$A$4:$AD$39,N$1,0)),"",VLOOKUP($A842,Agriculture!$A$4:$AD$39,N$1,0))</f>
        <v>0</v>
      </c>
      <c r="O842" s="1303">
        <f>IF(ISERROR(VLOOKUP($A842,Agriculture!$A$4:$AD$39,O$1,0)),"",VLOOKUP($A842,Agriculture!$A$4:$AD$39,O$1,0))</f>
        <v>0</v>
      </c>
      <c r="P842" s="1303">
        <f>IF(ISERROR(VLOOKUP($A842,Agriculture!$A$4:$AD$39,P$1,0)),"",VLOOKUP($A842,Agriculture!$A$4:$AD$39,P$1,0))</f>
        <v>0</v>
      </c>
      <c r="Q842" s="1303">
        <f>IF(ISERROR(VLOOKUP($A842,Agriculture!$A$4:$AD$39,Q$1,0)),"",VLOOKUP($A842,Agriculture!$A$4:$AD$39,Q$1,0))</f>
        <v>0</v>
      </c>
    </row>
    <row r="843" spans="1:17">
      <c r="A843" s="2" t="s">
        <v>2526</v>
      </c>
      <c r="B843" s="1290" t="s">
        <v>1080</v>
      </c>
      <c r="C843" s="1422" t="str">
        <f>IF(ISERROR(VLOOKUP($A843,Agriculture!$A$4:$AD$39,C$1,0)),"",VLOOKUP($A843,Agriculture!$A$4:$AD$39,C$1,0))</f>
        <v>k</v>
      </c>
      <c r="D843" s="1303">
        <f>IF(ISERROR(VLOOKUP($A843,Agriculture!$A$4:$AD$39,D$1,0)),"",VLOOKUP($A843,Agriculture!$A$4:$AD$39,D$1,0))</f>
        <v>0</v>
      </c>
      <c r="E843" s="1303">
        <f>IF(ISERROR(VLOOKUP($A843,Agriculture!$A$4:$AD$39,E$1,0)),"",VLOOKUP($A843,Agriculture!$A$4:$AD$39,E$1,0))</f>
        <v>0</v>
      </c>
      <c r="F843" s="1303">
        <f>IF(ISERROR(VLOOKUP($A843,Agriculture!$A$4:$AD$39,F$1,0)),"",VLOOKUP($A843,Agriculture!$A$4:$AD$39,F$1,0))</f>
        <v>0</v>
      </c>
      <c r="G843" s="1303">
        <f>IF(ISERROR(VLOOKUP($A843,Agriculture!$A$4:$AD$39,G$1,0)),"",VLOOKUP($A843,Agriculture!$A$4:$AD$39,G$1,0))</f>
        <v>0</v>
      </c>
      <c r="H843" s="1303">
        <f>IF(ISERROR(VLOOKUP($A843,Agriculture!$A$4:$AD$39,H$1,0)),"",VLOOKUP($A843,Agriculture!$A$4:$AD$39,H$1,0))</f>
        <v>0</v>
      </c>
      <c r="I843" s="1303">
        <f>IF(ISERROR(VLOOKUP($A843,Agriculture!$A$4:$AD$39,I$1,0)),"",VLOOKUP($A843,Agriculture!$A$4:$AD$39,I$1,0))</f>
        <v>0</v>
      </c>
      <c r="J843" s="1303">
        <f>IF(ISERROR(VLOOKUP($A843,Agriculture!$A$4:$AD$39,J$1,0)),"",VLOOKUP($A843,Agriculture!$A$4:$AD$39,J$1,0))</f>
        <v>0</v>
      </c>
      <c r="K843" s="1303">
        <f>IF(ISERROR(VLOOKUP($A843,Agriculture!$A$4:$AD$39,K$1,0)),"",VLOOKUP($A843,Agriculture!$A$4:$AD$39,K$1,0))</f>
        <v>0</v>
      </c>
      <c r="L843" s="1303">
        <f>IF(ISERROR(VLOOKUP($A843,Agriculture!$A$4:$AD$39,L$1,0)),"",VLOOKUP($A843,Agriculture!$A$4:$AD$39,L$1,0))</f>
        <v>0</v>
      </c>
      <c r="M843" s="1303">
        <f>IF(ISERROR(VLOOKUP($A843,Agriculture!$A$4:$AD$39,M$1,0)),"",VLOOKUP($A843,Agriculture!$A$4:$AD$39,M$1,0))</f>
        <v>0</v>
      </c>
      <c r="N843" s="1303">
        <f>IF(ISERROR(VLOOKUP($A843,Agriculture!$A$4:$AD$39,N$1,0)),"",VLOOKUP($A843,Agriculture!$A$4:$AD$39,N$1,0))</f>
        <v>0</v>
      </c>
      <c r="O843" s="1303">
        <f>IF(ISERROR(VLOOKUP($A843,Agriculture!$A$4:$AD$39,O$1,0)),"",VLOOKUP($A843,Agriculture!$A$4:$AD$39,O$1,0))</f>
        <v>0</v>
      </c>
      <c r="P843" s="1303">
        <f>IF(ISERROR(VLOOKUP($A843,Agriculture!$A$4:$AD$39,P$1,0)),"",VLOOKUP($A843,Agriculture!$A$4:$AD$39,P$1,0))</f>
        <v>0</v>
      </c>
      <c r="Q843" s="1303">
        <f>IF(ISERROR(VLOOKUP($A843,Agriculture!$A$4:$AD$39,Q$1,0)),"",VLOOKUP($A843,Agriculture!$A$4:$AD$39,Q$1,0))</f>
        <v>0</v>
      </c>
    </row>
    <row r="844" spans="1:17">
      <c r="A844" s="2" t="s">
        <v>2527</v>
      </c>
      <c r="B844" s="1290" t="s">
        <v>1080</v>
      </c>
      <c r="C844" s="1422" t="str">
        <f>IF(ISERROR(VLOOKUP($A844,Agriculture!$A$4:$AD$39,C$1,0)),"",VLOOKUP($A844,Agriculture!$A$4:$AD$39,C$1,0))</f>
        <v>Mm2</v>
      </c>
      <c r="D844" s="1303">
        <f>IF(ISERROR(VLOOKUP($A844,Agriculture!$A$4:$AD$39,D$1,0)),"",VLOOKUP($A844,Agriculture!$A$4:$AD$39,D$1,0))</f>
        <v>0</v>
      </c>
      <c r="E844" s="1303">
        <f>IF(ISERROR(VLOOKUP($A844,Agriculture!$A$4:$AD$39,E$1,0)),"",VLOOKUP($A844,Agriculture!$A$4:$AD$39,E$1,0))</f>
        <v>0</v>
      </c>
      <c r="F844" s="1303">
        <f>IF(ISERROR(VLOOKUP($A844,Agriculture!$A$4:$AD$39,F$1,0)),"",VLOOKUP($A844,Agriculture!$A$4:$AD$39,F$1,0))</f>
        <v>0</v>
      </c>
      <c r="G844" s="1303">
        <f>IF(ISERROR(VLOOKUP($A844,Agriculture!$A$4:$AD$39,G$1,0)),"",VLOOKUP($A844,Agriculture!$A$4:$AD$39,G$1,0))</f>
        <v>0</v>
      </c>
      <c r="H844" s="1303">
        <f>IF(ISERROR(VLOOKUP($A844,Agriculture!$A$4:$AD$39,H$1,0)),"",VLOOKUP($A844,Agriculture!$A$4:$AD$39,H$1,0))</f>
        <v>0</v>
      </c>
      <c r="I844" s="1303">
        <f>IF(ISERROR(VLOOKUP($A844,Agriculture!$A$4:$AD$39,I$1,0)),"",VLOOKUP($A844,Agriculture!$A$4:$AD$39,I$1,0))</f>
        <v>0</v>
      </c>
      <c r="J844" s="1303">
        <f>IF(ISERROR(VLOOKUP($A844,Agriculture!$A$4:$AD$39,J$1,0)),"",VLOOKUP($A844,Agriculture!$A$4:$AD$39,J$1,0))</f>
        <v>0</v>
      </c>
      <c r="K844" s="1303">
        <f>IF(ISERROR(VLOOKUP($A844,Agriculture!$A$4:$AD$39,K$1,0)),"",VLOOKUP($A844,Agriculture!$A$4:$AD$39,K$1,0))</f>
        <v>0</v>
      </c>
      <c r="L844" s="1303">
        <f>IF(ISERROR(VLOOKUP($A844,Agriculture!$A$4:$AD$39,L$1,0)),"",VLOOKUP($A844,Agriculture!$A$4:$AD$39,L$1,0))</f>
        <v>0</v>
      </c>
      <c r="M844" s="1303">
        <f>IF(ISERROR(VLOOKUP($A844,Agriculture!$A$4:$AD$39,M$1,0)),"",VLOOKUP($A844,Agriculture!$A$4:$AD$39,M$1,0))</f>
        <v>0</v>
      </c>
      <c r="N844" s="1303">
        <f>IF(ISERROR(VLOOKUP($A844,Agriculture!$A$4:$AD$39,N$1,0)),"",VLOOKUP($A844,Agriculture!$A$4:$AD$39,N$1,0))</f>
        <v>0</v>
      </c>
      <c r="O844" s="1303">
        <f>IF(ISERROR(VLOOKUP($A844,Agriculture!$A$4:$AD$39,O$1,0)),"",VLOOKUP($A844,Agriculture!$A$4:$AD$39,O$1,0))</f>
        <v>0</v>
      </c>
      <c r="P844" s="1303">
        <f>IF(ISERROR(VLOOKUP($A844,Agriculture!$A$4:$AD$39,P$1,0)),"",VLOOKUP($A844,Agriculture!$A$4:$AD$39,P$1,0))</f>
        <v>0</v>
      </c>
      <c r="Q844" s="1303">
        <f>IF(ISERROR(VLOOKUP($A844,Agriculture!$A$4:$AD$39,Q$1,0)),"",VLOOKUP($A844,Agriculture!$A$4:$AD$39,Q$1,0))</f>
        <v>0</v>
      </c>
    </row>
    <row r="845" spans="1:17">
      <c r="A845" s="2" t="s">
        <v>2528</v>
      </c>
      <c r="B845" s="1290" t="s">
        <v>1080</v>
      </c>
      <c r="C845" s="1422" t="str">
        <f>IF(ISERROR(VLOOKUP($A845,Agriculture!$A$4:$AD$39,C$1,0)),"",VLOOKUP($A845,Agriculture!$A$4:$AD$39,C$1,0))</f>
        <v>Mm2</v>
      </c>
      <c r="D845" s="1303">
        <f>IF(ISERROR(VLOOKUP($A845,Agriculture!$A$4:$AD$39,D$1,0)),"",VLOOKUP($A845,Agriculture!$A$4:$AD$39,D$1,0))</f>
        <v>0</v>
      </c>
      <c r="E845" s="1303">
        <f>IF(ISERROR(VLOOKUP($A845,Agriculture!$A$4:$AD$39,E$1,0)),"",VLOOKUP($A845,Agriculture!$A$4:$AD$39,E$1,0))</f>
        <v>0</v>
      </c>
      <c r="F845" s="1303">
        <f>IF(ISERROR(VLOOKUP($A845,Agriculture!$A$4:$AD$39,F$1,0)),"",VLOOKUP($A845,Agriculture!$A$4:$AD$39,F$1,0))</f>
        <v>0</v>
      </c>
      <c r="G845" s="1303">
        <f>IF(ISERROR(VLOOKUP($A845,Agriculture!$A$4:$AD$39,G$1,0)),"",VLOOKUP($A845,Agriculture!$A$4:$AD$39,G$1,0))</f>
        <v>0</v>
      </c>
      <c r="H845" s="1303">
        <f>IF(ISERROR(VLOOKUP($A845,Agriculture!$A$4:$AD$39,H$1,0)),"",VLOOKUP($A845,Agriculture!$A$4:$AD$39,H$1,0))</f>
        <v>0</v>
      </c>
      <c r="I845" s="1303">
        <f>IF(ISERROR(VLOOKUP($A845,Agriculture!$A$4:$AD$39,I$1,0)),"",VLOOKUP($A845,Agriculture!$A$4:$AD$39,I$1,0))</f>
        <v>0</v>
      </c>
      <c r="J845" s="1303">
        <f>IF(ISERROR(VLOOKUP($A845,Agriculture!$A$4:$AD$39,J$1,0)),"",VLOOKUP($A845,Agriculture!$A$4:$AD$39,J$1,0))</f>
        <v>0</v>
      </c>
      <c r="K845" s="1303">
        <f>IF(ISERROR(VLOOKUP($A845,Agriculture!$A$4:$AD$39,K$1,0)),"",VLOOKUP($A845,Agriculture!$A$4:$AD$39,K$1,0))</f>
        <v>0</v>
      </c>
      <c r="L845" s="1303">
        <f>IF(ISERROR(VLOOKUP($A845,Agriculture!$A$4:$AD$39,L$1,0)),"",VLOOKUP($A845,Agriculture!$A$4:$AD$39,L$1,0))</f>
        <v>0</v>
      </c>
      <c r="M845" s="1303">
        <f>IF(ISERROR(VLOOKUP($A845,Agriculture!$A$4:$AD$39,M$1,0)),"",VLOOKUP($A845,Agriculture!$A$4:$AD$39,M$1,0))</f>
        <v>0</v>
      </c>
      <c r="N845" s="1303">
        <f>IF(ISERROR(VLOOKUP($A845,Agriculture!$A$4:$AD$39,N$1,0)),"",VLOOKUP($A845,Agriculture!$A$4:$AD$39,N$1,0))</f>
        <v>0</v>
      </c>
      <c r="O845" s="1303">
        <f>IF(ISERROR(VLOOKUP($A845,Agriculture!$A$4:$AD$39,O$1,0)),"",VLOOKUP($A845,Agriculture!$A$4:$AD$39,O$1,0))</f>
        <v>0</v>
      </c>
      <c r="P845" s="1303">
        <f>IF(ISERROR(VLOOKUP($A845,Agriculture!$A$4:$AD$39,P$1,0)),"",VLOOKUP($A845,Agriculture!$A$4:$AD$39,P$1,0))</f>
        <v>0</v>
      </c>
      <c r="Q845" s="1303">
        <f>IF(ISERROR(VLOOKUP($A845,Agriculture!$A$4:$AD$39,Q$1,0)),"",VLOOKUP($A845,Agriculture!$A$4:$AD$39,Q$1,0))</f>
        <v>0</v>
      </c>
    </row>
    <row r="846" spans="1:17">
      <c r="A846" s="1306" t="s">
        <v>2685</v>
      </c>
      <c r="B846" s="1290" t="s">
        <v>1080</v>
      </c>
      <c r="C846" s="1422" t="str">
        <f>IF(ISERROR(VLOOKUP($A846,Agriculture!$A$4:$AD$39,C$1,0)),"",VLOOKUP($A846,Agriculture!$A$4:$AD$39,C$1,0))</f>
        <v>%</v>
      </c>
      <c r="D846" s="1303">
        <f>IF(ISERROR(VLOOKUP($A846,Agriculture!$A$4:$AD$39,D$1,0)),"",VLOOKUP($A846,Agriculture!$A$4:$AD$39,D$1,0))</f>
        <v>0</v>
      </c>
      <c r="E846" s="1303" t="str">
        <f>IF(ISERROR(VLOOKUP($A846,Agriculture!$A$4:$AD$39,E$1,0)),"",VLOOKUP($A846,Agriculture!$A$4:$AD$39,E$1,0))</f>
        <v/>
      </c>
      <c r="F846" s="1303" t="str">
        <f>IF(ISERROR(VLOOKUP($A846,Agriculture!$A$4:$AD$39,F$1,0)),"",VLOOKUP($A846,Agriculture!$A$4:$AD$39,F$1,0))</f>
        <v/>
      </c>
      <c r="G846" s="1303" t="str">
        <f>IF(ISERROR(VLOOKUP($A846,Agriculture!$A$4:$AD$39,G$1,0)),"",VLOOKUP($A846,Agriculture!$A$4:$AD$39,G$1,0))</f>
        <v/>
      </c>
      <c r="H846" s="1303" t="str">
        <f>IF(ISERROR(VLOOKUP($A846,Agriculture!$A$4:$AD$39,H$1,0)),"",VLOOKUP($A846,Agriculture!$A$4:$AD$39,H$1,0))</f>
        <v/>
      </c>
      <c r="I846" s="1303" t="str">
        <f>IF(ISERROR(VLOOKUP($A846,Agriculture!$A$4:$AD$39,I$1,0)),"",VLOOKUP($A846,Agriculture!$A$4:$AD$39,I$1,0))</f>
        <v/>
      </c>
      <c r="J846" s="1303" t="str">
        <f>IF(ISERROR(VLOOKUP($A846,Agriculture!$A$4:$AD$39,J$1,0)),"",VLOOKUP($A846,Agriculture!$A$4:$AD$39,J$1,0))</f>
        <v/>
      </c>
      <c r="K846" s="1303" t="str">
        <f>IF(ISERROR(VLOOKUP($A846,Agriculture!$A$4:$AD$39,K$1,0)),"",VLOOKUP($A846,Agriculture!$A$4:$AD$39,K$1,0))</f>
        <v/>
      </c>
      <c r="L846" s="1303" t="str">
        <f>IF(ISERROR(VLOOKUP($A846,Agriculture!$A$4:$AD$39,L$1,0)),"",VLOOKUP($A846,Agriculture!$A$4:$AD$39,L$1,0))</f>
        <v/>
      </c>
      <c r="M846" s="1303" t="str">
        <f>IF(ISERROR(VLOOKUP($A846,Agriculture!$A$4:$AD$39,M$1,0)),"",VLOOKUP($A846,Agriculture!$A$4:$AD$39,M$1,0))</f>
        <v/>
      </c>
      <c r="N846" s="1303" t="str">
        <f>IF(ISERROR(VLOOKUP($A846,Agriculture!$A$4:$AD$39,N$1,0)),"",VLOOKUP($A846,Agriculture!$A$4:$AD$39,N$1,0))</f>
        <v/>
      </c>
      <c r="O846" s="1303" t="str">
        <f>IF(ISERROR(VLOOKUP($A846,Agriculture!$A$4:$AD$39,O$1,0)),"",VLOOKUP($A846,Agriculture!$A$4:$AD$39,O$1,0))</f>
        <v/>
      </c>
      <c r="P846" s="1303" t="str">
        <f>IF(ISERROR(VLOOKUP($A846,Agriculture!$A$4:$AD$39,P$1,0)),"",VLOOKUP($A846,Agriculture!$A$4:$AD$39,P$1,0))</f>
        <v/>
      </c>
      <c r="Q846" s="1303" t="str">
        <f>IF(ISERROR(VLOOKUP($A846,Agriculture!$A$4:$AD$39,Q$1,0)),"",VLOOKUP($A846,Agriculture!$A$4:$AD$39,Q$1,0))</f>
        <v/>
      </c>
    </row>
    <row r="847" spans="1:17">
      <c r="A847" s="1306" t="s">
        <v>2686</v>
      </c>
      <c r="B847" s="1290" t="s">
        <v>1080</v>
      </c>
      <c r="C847" s="1422" t="str">
        <f>IF(ISERROR(VLOOKUP($A847,Agriculture!$A$4:$AD$39,C$1,0)),"",VLOOKUP($A847,Agriculture!$A$4:$AD$39,C$1,0))</f>
        <v>m2 per inhab</v>
      </c>
      <c r="D847" s="1303">
        <f>IF(ISERROR(VLOOKUP($A847,Agriculture!$A$4:$AD$39,D$1,0)),"",VLOOKUP($A847,Agriculture!$A$4:$AD$39,D$1,0))</f>
        <v>0</v>
      </c>
      <c r="E847" s="1303" t="str">
        <f>IF(ISERROR(VLOOKUP($A847,Agriculture!$A$4:$AD$39,E$1,0)),"",VLOOKUP($A847,Agriculture!$A$4:$AD$39,E$1,0))</f>
        <v/>
      </c>
      <c r="F847" s="1303" t="str">
        <f>IF(ISERROR(VLOOKUP($A847,Agriculture!$A$4:$AD$39,F$1,0)),"",VLOOKUP($A847,Agriculture!$A$4:$AD$39,F$1,0))</f>
        <v/>
      </c>
      <c r="G847" s="1303" t="str">
        <f>IF(ISERROR(VLOOKUP($A847,Agriculture!$A$4:$AD$39,G$1,0)),"",VLOOKUP($A847,Agriculture!$A$4:$AD$39,G$1,0))</f>
        <v/>
      </c>
      <c r="H847" s="1303" t="str">
        <f>IF(ISERROR(VLOOKUP($A847,Agriculture!$A$4:$AD$39,H$1,0)),"",VLOOKUP($A847,Agriculture!$A$4:$AD$39,H$1,0))</f>
        <v/>
      </c>
      <c r="I847" s="1303" t="str">
        <f>IF(ISERROR(VLOOKUP($A847,Agriculture!$A$4:$AD$39,I$1,0)),"",VLOOKUP($A847,Agriculture!$A$4:$AD$39,I$1,0))</f>
        <v/>
      </c>
      <c r="J847" s="1303" t="str">
        <f>IF(ISERROR(VLOOKUP($A847,Agriculture!$A$4:$AD$39,J$1,0)),"",VLOOKUP($A847,Agriculture!$A$4:$AD$39,J$1,0))</f>
        <v/>
      </c>
      <c r="K847" s="1303" t="str">
        <f>IF(ISERROR(VLOOKUP($A847,Agriculture!$A$4:$AD$39,K$1,0)),"",VLOOKUP($A847,Agriculture!$A$4:$AD$39,K$1,0))</f>
        <v/>
      </c>
      <c r="L847" s="1303" t="str">
        <f>IF(ISERROR(VLOOKUP($A847,Agriculture!$A$4:$AD$39,L$1,0)),"",VLOOKUP($A847,Agriculture!$A$4:$AD$39,L$1,0))</f>
        <v/>
      </c>
      <c r="M847" s="1303" t="str">
        <f>IF(ISERROR(VLOOKUP($A847,Agriculture!$A$4:$AD$39,M$1,0)),"",VLOOKUP($A847,Agriculture!$A$4:$AD$39,M$1,0))</f>
        <v/>
      </c>
      <c r="N847" s="1303" t="str">
        <f>IF(ISERROR(VLOOKUP($A847,Agriculture!$A$4:$AD$39,N$1,0)),"",VLOOKUP($A847,Agriculture!$A$4:$AD$39,N$1,0))</f>
        <v/>
      </c>
      <c r="O847" s="1303" t="str">
        <f>IF(ISERROR(VLOOKUP($A847,Agriculture!$A$4:$AD$39,O$1,0)),"",VLOOKUP($A847,Agriculture!$A$4:$AD$39,O$1,0))</f>
        <v/>
      </c>
      <c r="P847" s="1303" t="str">
        <f>IF(ISERROR(VLOOKUP($A847,Agriculture!$A$4:$AD$39,P$1,0)),"",VLOOKUP($A847,Agriculture!$A$4:$AD$39,P$1,0))</f>
        <v/>
      </c>
      <c r="Q847" s="1303" t="str">
        <f>IF(ISERROR(VLOOKUP($A847,Agriculture!$A$4:$AD$39,Q$1,0)),"",VLOOKUP($A847,Agriculture!$A$4:$AD$39,Q$1,0))</f>
        <v/>
      </c>
    </row>
    <row r="848" spans="1:17">
      <c r="A848" s="1307" t="s">
        <v>2687</v>
      </c>
      <c r="B848" s="1290" t="s">
        <v>1080</v>
      </c>
      <c r="C848" s="1422" t="str">
        <f>IF(ISERROR(VLOOKUP($A848,Agriculture!$A$4:$AD$39,C$1,0)),"",VLOOKUP($A848,Agriculture!$A$4:$AD$39,C$1,0))</f>
        <v>nb per 1000 inhab</v>
      </c>
      <c r="D848" s="1303">
        <f>IF(ISERROR(VLOOKUP($A848,Agriculture!$A$4:$AD$39,D$1,0)),"",VLOOKUP($A848,Agriculture!$A$4:$AD$39,D$1,0))</f>
        <v>0</v>
      </c>
      <c r="E848" s="1303" t="str">
        <f>IF(ISERROR(VLOOKUP($A848,Agriculture!$A$4:$AD$39,E$1,0)),"",VLOOKUP($A848,Agriculture!$A$4:$AD$39,E$1,0))</f>
        <v/>
      </c>
      <c r="F848" s="1303" t="str">
        <f>IF(ISERROR(VLOOKUP($A848,Agriculture!$A$4:$AD$39,F$1,0)),"",VLOOKUP($A848,Agriculture!$A$4:$AD$39,F$1,0))</f>
        <v/>
      </c>
      <c r="G848" s="1303" t="str">
        <f>IF(ISERROR(VLOOKUP($A848,Agriculture!$A$4:$AD$39,G$1,0)),"",VLOOKUP($A848,Agriculture!$A$4:$AD$39,G$1,0))</f>
        <v/>
      </c>
      <c r="H848" s="1303" t="str">
        <f>IF(ISERROR(VLOOKUP($A848,Agriculture!$A$4:$AD$39,H$1,0)),"",VLOOKUP($A848,Agriculture!$A$4:$AD$39,H$1,0))</f>
        <v/>
      </c>
      <c r="I848" s="1303" t="str">
        <f>IF(ISERROR(VLOOKUP($A848,Agriculture!$A$4:$AD$39,I$1,0)),"",VLOOKUP($A848,Agriculture!$A$4:$AD$39,I$1,0))</f>
        <v/>
      </c>
      <c r="J848" s="1303" t="str">
        <f>IF(ISERROR(VLOOKUP($A848,Agriculture!$A$4:$AD$39,J$1,0)),"",VLOOKUP($A848,Agriculture!$A$4:$AD$39,J$1,0))</f>
        <v/>
      </c>
      <c r="K848" s="1303" t="str">
        <f>IF(ISERROR(VLOOKUP($A848,Agriculture!$A$4:$AD$39,K$1,0)),"",VLOOKUP($A848,Agriculture!$A$4:$AD$39,K$1,0))</f>
        <v/>
      </c>
      <c r="L848" s="1303" t="str">
        <f>IF(ISERROR(VLOOKUP($A848,Agriculture!$A$4:$AD$39,L$1,0)),"",VLOOKUP($A848,Agriculture!$A$4:$AD$39,L$1,0))</f>
        <v/>
      </c>
      <c r="M848" s="1303" t="str">
        <f>IF(ISERROR(VLOOKUP($A848,Agriculture!$A$4:$AD$39,M$1,0)),"",VLOOKUP($A848,Agriculture!$A$4:$AD$39,M$1,0))</f>
        <v/>
      </c>
      <c r="N848" s="1303" t="str">
        <f>IF(ISERROR(VLOOKUP($A848,Agriculture!$A$4:$AD$39,N$1,0)),"",VLOOKUP($A848,Agriculture!$A$4:$AD$39,N$1,0))</f>
        <v/>
      </c>
      <c r="O848" s="1303" t="str">
        <f>IF(ISERROR(VLOOKUP($A848,Agriculture!$A$4:$AD$39,O$1,0)),"",VLOOKUP($A848,Agriculture!$A$4:$AD$39,O$1,0))</f>
        <v/>
      </c>
      <c r="P848" s="1303" t="str">
        <f>IF(ISERROR(VLOOKUP($A848,Agriculture!$A$4:$AD$39,P$1,0)),"",VLOOKUP($A848,Agriculture!$A$4:$AD$39,P$1,0))</f>
        <v/>
      </c>
      <c r="Q848" s="1303" t="str">
        <f>IF(ISERROR(VLOOKUP($A848,Agriculture!$A$4:$AD$39,Q$1,0)),"",VLOOKUP($A848,Agriculture!$A$4:$AD$39,Q$1,0))</f>
        <v/>
      </c>
    </row>
    <row r="849" spans="1:17">
      <c r="A849" s="1307" t="s">
        <v>2688</v>
      </c>
      <c r="B849" s="1290" t="s">
        <v>1080</v>
      </c>
      <c r="C849" s="1422" t="str">
        <f>IF(ISERROR(VLOOKUP($A849,Agriculture!$A$4:$AD$39,C$1,0)),"",VLOOKUP($A849,Agriculture!$A$4:$AD$39,C$1,0))</f>
        <v>toe/ha</v>
      </c>
      <c r="D849" s="1303">
        <f>IF(ISERROR(VLOOKUP($A849,Agriculture!$A$4:$AD$39,D$1,0)),"",VLOOKUP($A849,Agriculture!$A$4:$AD$39,D$1,0))</f>
        <v>0</v>
      </c>
      <c r="E849" s="1303" t="str">
        <f>IF(ISERROR(VLOOKUP($A849,Agriculture!$A$4:$AD$39,E$1,0)),"",VLOOKUP($A849,Agriculture!$A$4:$AD$39,E$1,0))</f>
        <v/>
      </c>
      <c r="F849" s="1303" t="str">
        <f>IF(ISERROR(VLOOKUP($A849,Agriculture!$A$4:$AD$39,F$1,0)),"",VLOOKUP($A849,Agriculture!$A$4:$AD$39,F$1,0))</f>
        <v/>
      </c>
      <c r="G849" s="1303" t="str">
        <f>IF(ISERROR(VLOOKUP($A849,Agriculture!$A$4:$AD$39,G$1,0)),"",VLOOKUP($A849,Agriculture!$A$4:$AD$39,G$1,0))</f>
        <v/>
      </c>
      <c r="H849" s="1303" t="str">
        <f>IF(ISERROR(VLOOKUP($A849,Agriculture!$A$4:$AD$39,H$1,0)),"",VLOOKUP($A849,Agriculture!$A$4:$AD$39,H$1,0))</f>
        <v/>
      </c>
      <c r="I849" s="1303" t="str">
        <f>IF(ISERROR(VLOOKUP($A849,Agriculture!$A$4:$AD$39,I$1,0)),"",VLOOKUP($A849,Agriculture!$A$4:$AD$39,I$1,0))</f>
        <v/>
      </c>
      <c r="J849" s="1303" t="str">
        <f>IF(ISERROR(VLOOKUP($A849,Agriculture!$A$4:$AD$39,J$1,0)),"",VLOOKUP($A849,Agriculture!$A$4:$AD$39,J$1,0))</f>
        <v/>
      </c>
      <c r="K849" s="1303" t="str">
        <f>IF(ISERROR(VLOOKUP($A849,Agriculture!$A$4:$AD$39,K$1,0)),"",VLOOKUP($A849,Agriculture!$A$4:$AD$39,K$1,0))</f>
        <v/>
      </c>
      <c r="L849" s="1303" t="str">
        <f>IF(ISERROR(VLOOKUP($A849,Agriculture!$A$4:$AD$39,L$1,0)),"",VLOOKUP($A849,Agriculture!$A$4:$AD$39,L$1,0))</f>
        <v/>
      </c>
      <c r="M849" s="1303" t="str">
        <f>IF(ISERROR(VLOOKUP($A849,Agriculture!$A$4:$AD$39,M$1,0)),"",VLOOKUP($A849,Agriculture!$A$4:$AD$39,M$1,0))</f>
        <v/>
      </c>
      <c r="N849" s="1303" t="str">
        <f>IF(ISERROR(VLOOKUP($A849,Agriculture!$A$4:$AD$39,N$1,0)),"",VLOOKUP($A849,Agriculture!$A$4:$AD$39,N$1,0))</f>
        <v/>
      </c>
      <c r="O849" s="1303" t="str">
        <f>IF(ISERROR(VLOOKUP($A849,Agriculture!$A$4:$AD$39,O$1,0)),"",VLOOKUP($A849,Agriculture!$A$4:$AD$39,O$1,0))</f>
        <v/>
      </c>
      <c r="P849" s="1303" t="str">
        <f>IF(ISERROR(VLOOKUP($A849,Agriculture!$A$4:$AD$39,P$1,0)),"",VLOOKUP($A849,Agriculture!$A$4:$AD$39,P$1,0))</f>
        <v/>
      </c>
      <c r="Q849" s="1303" t="str">
        <f>IF(ISERROR(VLOOKUP($A849,Agriculture!$A$4:$AD$39,Q$1,0)),"",VLOOKUP($A849,Agriculture!$A$4:$AD$39,Q$1,0))</f>
        <v/>
      </c>
    </row>
    <row r="850" spans="1:17">
      <c r="A850" s="1307" t="s">
        <v>2689</v>
      </c>
      <c r="B850" s="1290" t="s">
        <v>1080</v>
      </c>
      <c r="C850" s="1422" t="str">
        <f>IF(ISERROR(VLOOKUP($A850,Agriculture!$A$4:$AD$39,C$1,0)),"",VLOOKUP($A850,Agriculture!$A$4:$AD$39,C$1,0))</f>
        <v>toe/ha</v>
      </c>
      <c r="D850" s="1303">
        <f>IF(ISERROR(VLOOKUP($A850,Agriculture!$A$4:$AD$39,D$1,0)),"",VLOOKUP($A850,Agriculture!$A$4:$AD$39,D$1,0))</f>
        <v>0</v>
      </c>
      <c r="E850" s="1303" t="str">
        <f>IF(ISERROR(VLOOKUP($A850,Agriculture!$A$4:$AD$39,E$1,0)),"",VLOOKUP($A850,Agriculture!$A$4:$AD$39,E$1,0))</f>
        <v/>
      </c>
      <c r="F850" s="1303" t="str">
        <f>IF(ISERROR(VLOOKUP($A850,Agriculture!$A$4:$AD$39,F$1,0)),"",VLOOKUP($A850,Agriculture!$A$4:$AD$39,F$1,0))</f>
        <v/>
      </c>
      <c r="G850" s="1303" t="str">
        <f>IF(ISERROR(VLOOKUP($A850,Agriculture!$A$4:$AD$39,G$1,0)),"",VLOOKUP($A850,Agriculture!$A$4:$AD$39,G$1,0))</f>
        <v/>
      </c>
      <c r="H850" s="1303" t="str">
        <f>IF(ISERROR(VLOOKUP($A850,Agriculture!$A$4:$AD$39,H$1,0)),"",VLOOKUP($A850,Agriculture!$A$4:$AD$39,H$1,0))</f>
        <v/>
      </c>
      <c r="I850" s="1303" t="str">
        <f>IF(ISERROR(VLOOKUP($A850,Agriculture!$A$4:$AD$39,I$1,0)),"",VLOOKUP($A850,Agriculture!$A$4:$AD$39,I$1,0))</f>
        <v/>
      </c>
      <c r="J850" s="1303" t="str">
        <f>IF(ISERROR(VLOOKUP($A850,Agriculture!$A$4:$AD$39,J$1,0)),"",VLOOKUP($A850,Agriculture!$A$4:$AD$39,J$1,0))</f>
        <v/>
      </c>
      <c r="K850" s="1303" t="str">
        <f>IF(ISERROR(VLOOKUP($A850,Agriculture!$A$4:$AD$39,K$1,0)),"",VLOOKUP($A850,Agriculture!$A$4:$AD$39,K$1,0))</f>
        <v/>
      </c>
      <c r="L850" s="1303" t="str">
        <f>IF(ISERROR(VLOOKUP($A850,Agriculture!$A$4:$AD$39,L$1,0)),"",VLOOKUP($A850,Agriculture!$A$4:$AD$39,L$1,0))</f>
        <v/>
      </c>
      <c r="M850" s="1303" t="str">
        <f>IF(ISERROR(VLOOKUP($A850,Agriculture!$A$4:$AD$39,M$1,0)),"",VLOOKUP($A850,Agriculture!$A$4:$AD$39,M$1,0))</f>
        <v/>
      </c>
      <c r="N850" s="1303" t="str">
        <f>IF(ISERROR(VLOOKUP($A850,Agriculture!$A$4:$AD$39,N$1,0)),"",VLOOKUP($A850,Agriculture!$A$4:$AD$39,N$1,0))</f>
        <v/>
      </c>
      <c r="O850" s="1303" t="str">
        <f>IF(ISERROR(VLOOKUP($A850,Agriculture!$A$4:$AD$39,O$1,0)),"",VLOOKUP($A850,Agriculture!$A$4:$AD$39,O$1,0))</f>
        <v/>
      </c>
      <c r="P850" s="1303" t="str">
        <f>IF(ISERROR(VLOOKUP($A850,Agriculture!$A$4:$AD$39,P$1,0)),"",VLOOKUP($A850,Agriculture!$A$4:$AD$39,P$1,0))</f>
        <v/>
      </c>
      <c r="Q850" s="1303" t="str">
        <f>IF(ISERROR(VLOOKUP($A850,Agriculture!$A$4:$AD$39,Q$1,0)),"",VLOOKUP($A850,Agriculture!$A$4:$AD$39,Q$1,0))</f>
        <v/>
      </c>
    </row>
    <row r="851" spans="1:17">
      <c r="A851" s="1307" t="s">
        <v>2690</v>
      </c>
      <c r="B851" s="1290" t="s">
        <v>1080</v>
      </c>
      <c r="C851" s="1422" t="str">
        <f>IF(ISERROR(VLOOKUP($A851,Agriculture!$A$4:$AD$39,C$1,0)),"",VLOOKUP($A851,Agriculture!$A$4:$AD$39,C$1,0))</f>
        <v>koe/$2000</v>
      </c>
      <c r="D851" s="1303">
        <f>IF(ISERROR(VLOOKUP($A851,Agriculture!$A$4:$AD$39,D$1,0)),"",VLOOKUP($A851,Agriculture!$A$4:$AD$39,D$1,0))</f>
        <v>0</v>
      </c>
      <c r="E851" s="1303" t="str">
        <f>IF(ISERROR(VLOOKUP($A851,Agriculture!$A$4:$AD$39,E$1,0)),"",VLOOKUP($A851,Agriculture!$A$4:$AD$39,E$1,0))</f>
        <v/>
      </c>
      <c r="F851" s="1303" t="str">
        <f>IF(ISERROR(VLOOKUP($A851,Agriculture!$A$4:$AD$39,F$1,0)),"",VLOOKUP($A851,Agriculture!$A$4:$AD$39,F$1,0))</f>
        <v/>
      </c>
      <c r="G851" s="1303" t="str">
        <f>IF(ISERROR(VLOOKUP($A851,Agriculture!$A$4:$AD$39,G$1,0)),"",VLOOKUP($A851,Agriculture!$A$4:$AD$39,G$1,0))</f>
        <v/>
      </c>
      <c r="H851" s="1303" t="str">
        <f>IF(ISERROR(VLOOKUP($A851,Agriculture!$A$4:$AD$39,H$1,0)),"",VLOOKUP($A851,Agriculture!$A$4:$AD$39,H$1,0))</f>
        <v/>
      </c>
      <c r="I851" s="1303" t="str">
        <f>IF(ISERROR(VLOOKUP($A851,Agriculture!$A$4:$AD$39,I$1,0)),"",VLOOKUP($A851,Agriculture!$A$4:$AD$39,I$1,0))</f>
        <v/>
      </c>
      <c r="J851" s="1303" t="str">
        <f>IF(ISERROR(VLOOKUP($A851,Agriculture!$A$4:$AD$39,J$1,0)),"",VLOOKUP($A851,Agriculture!$A$4:$AD$39,J$1,0))</f>
        <v/>
      </c>
      <c r="K851" s="1303" t="str">
        <f>IF(ISERROR(VLOOKUP($A851,Agriculture!$A$4:$AD$39,K$1,0)),"",VLOOKUP($A851,Agriculture!$A$4:$AD$39,K$1,0))</f>
        <v/>
      </c>
      <c r="L851" s="1303" t="str">
        <f>IF(ISERROR(VLOOKUP($A851,Agriculture!$A$4:$AD$39,L$1,0)),"",VLOOKUP($A851,Agriculture!$A$4:$AD$39,L$1,0))</f>
        <v/>
      </c>
      <c r="M851" s="1303" t="str">
        <f>IF(ISERROR(VLOOKUP($A851,Agriculture!$A$4:$AD$39,M$1,0)),"",VLOOKUP($A851,Agriculture!$A$4:$AD$39,M$1,0))</f>
        <v/>
      </c>
      <c r="N851" s="1303" t="str">
        <f>IF(ISERROR(VLOOKUP($A851,Agriculture!$A$4:$AD$39,N$1,0)),"",VLOOKUP($A851,Agriculture!$A$4:$AD$39,N$1,0))</f>
        <v/>
      </c>
      <c r="O851" s="1303" t="str">
        <f>IF(ISERROR(VLOOKUP($A851,Agriculture!$A$4:$AD$39,O$1,0)),"",VLOOKUP($A851,Agriculture!$A$4:$AD$39,O$1,0))</f>
        <v/>
      </c>
      <c r="P851" s="1303" t="str">
        <f>IF(ISERROR(VLOOKUP($A851,Agriculture!$A$4:$AD$39,P$1,0)),"",VLOOKUP($A851,Agriculture!$A$4:$AD$39,P$1,0))</f>
        <v/>
      </c>
      <c r="Q851" s="1303" t="str">
        <f>IF(ISERROR(VLOOKUP($A851,Agriculture!$A$4:$AD$39,Q$1,0)),"",VLOOKUP($A851,Agriculture!$A$4:$AD$39,Q$1,0))</f>
        <v/>
      </c>
    </row>
    <row r="852" spans="1:17">
      <c r="A852" s="1307" t="s">
        <v>2691</v>
      </c>
      <c r="B852" s="1290" t="s">
        <v>1080</v>
      </c>
      <c r="C852" s="1422" t="str">
        <f>IF(ISERROR(VLOOKUP($A852,Agriculture!$A$4:$AD$39,C$1,0)),"",VLOOKUP($A852,Agriculture!$A$4:$AD$39,C$1,0))</f>
        <v>koe/$2000p</v>
      </c>
      <c r="D852" s="1303">
        <f>IF(ISERROR(VLOOKUP($A852,Agriculture!$A$4:$AD$39,D$1,0)),"",VLOOKUP($A852,Agriculture!$A$4:$AD$39,D$1,0))</f>
        <v>0</v>
      </c>
      <c r="E852" s="1303" t="str">
        <f>IF(ISERROR(VLOOKUP($A852,Agriculture!$A$4:$AD$39,E$1,0)),"",VLOOKUP($A852,Agriculture!$A$4:$AD$39,E$1,0))</f>
        <v/>
      </c>
      <c r="F852" s="1303" t="str">
        <f>IF(ISERROR(VLOOKUP($A852,Agriculture!$A$4:$AD$39,F$1,0)),"",VLOOKUP($A852,Agriculture!$A$4:$AD$39,F$1,0))</f>
        <v/>
      </c>
      <c r="G852" s="1303" t="str">
        <f>IF(ISERROR(VLOOKUP($A852,Agriculture!$A$4:$AD$39,G$1,0)),"",VLOOKUP($A852,Agriculture!$A$4:$AD$39,G$1,0))</f>
        <v/>
      </c>
      <c r="H852" s="1303" t="str">
        <f>IF(ISERROR(VLOOKUP($A852,Agriculture!$A$4:$AD$39,H$1,0)),"",VLOOKUP($A852,Agriculture!$A$4:$AD$39,H$1,0))</f>
        <v/>
      </c>
      <c r="I852" s="1303" t="str">
        <f>IF(ISERROR(VLOOKUP($A852,Agriculture!$A$4:$AD$39,I$1,0)),"",VLOOKUP($A852,Agriculture!$A$4:$AD$39,I$1,0))</f>
        <v/>
      </c>
      <c r="J852" s="1303" t="str">
        <f>IF(ISERROR(VLOOKUP($A852,Agriculture!$A$4:$AD$39,J$1,0)),"",VLOOKUP($A852,Agriculture!$A$4:$AD$39,J$1,0))</f>
        <v/>
      </c>
      <c r="K852" s="1303" t="str">
        <f>IF(ISERROR(VLOOKUP($A852,Agriculture!$A$4:$AD$39,K$1,0)),"",VLOOKUP($A852,Agriculture!$A$4:$AD$39,K$1,0))</f>
        <v/>
      </c>
      <c r="L852" s="1303" t="str">
        <f>IF(ISERROR(VLOOKUP($A852,Agriculture!$A$4:$AD$39,L$1,0)),"",VLOOKUP($A852,Agriculture!$A$4:$AD$39,L$1,0))</f>
        <v/>
      </c>
      <c r="M852" s="1303" t="str">
        <f>IF(ISERROR(VLOOKUP($A852,Agriculture!$A$4:$AD$39,M$1,0)),"",VLOOKUP($A852,Agriculture!$A$4:$AD$39,M$1,0))</f>
        <v/>
      </c>
      <c r="N852" s="1303" t="str">
        <f>IF(ISERROR(VLOOKUP($A852,Agriculture!$A$4:$AD$39,N$1,0)),"",VLOOKUP($A852,Agriculture!$A$4:$AD$39,N$1,0))</f>
        <v/>
      </c>
      <c r="O852" s="1303" t="str">
        <f>IF(ISERROR(VLOOKUP($A852,Agriculture!$A$4:$AD$39,O$1,0)),"",VLOOKUP($A852,Agriculture!$A$4:$AD$39,O$1,0))</f>
        <v/>
      </c>
      <c r="P852" s="1303" t="str">
        <f>IF(ISERROR(VLOOKUP($A852,Agriculture!$A$4:$AD$39,P$1,0)),"",VLOOKUP($A852,Agriculture!$A$4:$AD$39,P$1,0))</f>
        <v/>
      </c>
      <c r="Q852" s="1303" t="str">
        <f>IF(ISERROR(VLOOKUP($A852,Agriculture!$A$4:$AD$39,Q$1,0)),"",VLOOKUP($A852,Agriculture!$A$4:$AD$39,Q$1,0))</f>
        <v/>
      </c>
    </row>
    <row r="853" spans="1:17">
      <c r="A853" s="1307" t="s">
        <v>2692</v>
      </c>
      <c r="B853" s="1290" t="s">
        <v>1080</v>
      </c>
      <c r="C853" s="1422" t="str">
        <f>IF(ISERROR(VLOOKUP($A853,Agriculture!$A$4:$AD$39,C$1,0)),"",VLOOKUP($A853,Agriculture!$A$4:$AD$39,C$1,0))</f>
        <v>koe/$2000</v>
      </c>
      <c r="D853" s="1303">
        <f>IF(ISERROR(VLOOKUP($A853,Agriculture!$A$4:$AD$39,D$1,0)),"",VLOOKUP($A853,Agriculture!$A$4:$AD$39,D$1,0))</f>
        <v>0</v>
      </c>
      <c r="E853" s="1303" t="str">
        <f>IF(ISERROR(VLOOKUP($A853,Agriculture!$A$4:$AD$39,E$1,0)),"",VLOOKUP($A853,Agriculture!$A$4:$AD$39,E$1,0))</f>
        <v/>
      </c>
      <c r="F853" s="1303" t="str">
        <f>IF(ISERROR(VLOOKUP($A853,Agriculture!$A$4:$AD$39,F$1,0)),"",VLOOKUP($A853,Agriculture!$A$4:$AD$39,F$1,0))</f>
        <v/>
      </c>
      <c r="G853" s="1303" t="str">
        <f>IF(ISERROR(VLOOKUP($A853,Agriculture!$A$4:$AD$39,G$1,0)),"",VLOOKUP($A853,Agriculture!$A$4:$AD$39,G$1,0))</f>
        <v/>
      </c>
      <c r="H853" s="1303" t="str">
        <f>IF(ISERROR(VLOOKUP($A853,Agriculture!$A$4:$AD$39,H$1,0)),"",VLOOKUP($A853,Agriculture!$A$4:$AD$39,H$1,0))</f>
        <v/>
      </c>
      <c r="I853" s="1303" t="str">
        <f>IF(ISERROR(VLOOKUP($A853,Agriculture!$A$4:$AD$39,I$1,0)),"",VLOOKUP($A853,Agriculture!$A$4:$AD$39,I$1,0))</f>
        <v/>
      </c>
      <c r="J853" s="1303" t="str">
        <f>IF(ISERROR(VLOOKUP($A853,Agriculture!$A$4:$AD$39,J$1,0)),"",VLOOKUP($A853,Agriculture!$A$4:$AD$39,J$1,0))</f>
        <v/>
      </c>
      <c r="K853" s="1303" t="str">
        <f>IF(ISERROR(VLOOKUP($A853,Agriculture!$A$4:$AD$39,K$1,0)),"",VLOOKUP($A853,Agriculture!$A$4:$AD$39,K$1,0))</f>
        <v/>
      </c>
      <c r="L853" s="1303" t="str">
        <f>IF(ISERROR(VLOOKUP($A853,Agriculture!$A$4:$AD$39,L$1,0)),"",VLOOKUP($A853,Agriculture!$A$4:$AD$39,L$1,0))</f>
        <v/>
      </c>
      <c r="M853" s="1303" t="str">
        <f>IF(ISERROR(VLOOKUP($A853,Agriculture!$A$4:$AD$39,M$1,0)),"",VLOOKUP($A853,Agriculture!$A$4:$AD$39,M$1,0))</f>
        <v/>
      </c>
      <c r="N853" s="1303" t="str">
        <f>IF(ISERROR(VLOOKUP($A853,Agriculture!$A$4:$AD$39,N$1,0)),"",VLOOKUP($A853,Agriculture!$A$4:$AD$39,N$1,0))</f>
        <v/>
      </c>
      <c r="O853" s="1303" t="str">
        <f>IF(ISERROR(VLOOKUP($A853,Agriculture!$A$4:$AD$39,O$1,0)),"",VLOOKUP($A853,Agriculture!$A$4:$AD$39,O$1,0))</f>
        <v/>
      </c>
      <c r="P853" s="1303" t="str">
        <f>IF(ISERROR(VLOOKUP($A853,Agriculture!$A$4:$AD$39,P$1,0)),"",VLOOKUP($A853,Agriculture!$A$4:$AD$39,P$1,0))</f>
        <v/>
      </c>
      <c r="Q853" s="1303" t="str">
        <f>IF(ISERROR(VLOOKUP($A853,Agriculture!$A$4:$AD$39,Q$1,0)),"",VLOOKUP($A853,Agriculture!$A$4:$AD$39,Q$1,0))</f>
        <v/>
      </c>
    </row>
    <row r="854" spans="1:17">
      <c r="A854" s="1307" t="s">
        <v>2693</v>
      </c>
      <c r="B854" s="1290" t="s">
        <v>1080</v>
      </c>
      <c r="C854" s="1422" t="str">
        <f>IF(ISERROR(VLOOKUP($A854,Agriculture!$A$4:$AD$39,C$1,0)),"",VLOOKUP($A854,Agriculture!$A$4:$AD$39,C$1,0))</f>
        <v>koe/$2000p</v>
      </c>
      <c r="D854" s="1303">
        <f>IF(ISERROR(VLOOKUP($A854,Agriculture!$A$4:$AD$39,D$1,0)),"",VLOOKUP($A854,Agriculture!$A$4:$AD$39,D$1,0))</f>
        <v>0</v>
      </c>
      <c r="E854" s="1303" t="str">
        <f>IF(ISERROR(VLOOKUP($A854,Agriculture!$A$4:$AD$39,E$1,0)),"",VLOOKUP($A854,Agriculture!$A$4:$AD$39,E$1,0))</f>
        <v/>
      </c>
      <c r="F854" s="1303" t="str">
        <f>IF(ISERROR(VLOOKUP($A854,Agriculture!$A$4:$AD$39,F$1,0)),"",VLOOKUP($A854,Agriculture!$A$4:$AD$39,F$1,0))</f>
        <v/>
      </c>
      <c r="G854" s="1303" t="str">
        <f>IF(ISERROR(VLOOKUP($A854,Agriculture!$A$4:$AD$39,G$1,0)),"",VLOOKUP($A854,Agriculture!$A$4:$AD$39,G$1,0))</f>
        <v/>
      </c>
      <c r="H854" s="1303" t="str">
        <f>IF(ISERROR(VLOOKUP($A854,Agriculture!$A$4:$AD$39,H$1,0)),"",VLOOKUP($A854,Agriculture!$A$4:$AD$39,H$1,0))</f>
        <v/>
      </c>
      <c r="I854" s="1303" t="str">
        <f>IF(ISERROR(VLOOKUP($A854,Agriculture!$A$4:$AD$39,I$1,0)),"",VLOOKUP($A854,Agriculture!$A$4:$AD$39,I$1,0))</f>
        <v/>
      </c>
      <c r="J854" s="1303" t="str">
        <f>IF(ISERROR(VLOOKUP($A854,Agriculture!$A$4:$AD$39,J$1,0)),"",VLOOKUP($A854,Agriculture!$A$4:$AD$39,J$1,0))</f>
        <v/>
      </c>
      <c r="K854" s="1303" t="str">
        <f>IF(ISERROR(VLOOKUP($A854,Agriculture!$A$4:$AD$39,K$1,0)),"",VLOOKUP($A854,Agriculture!$A$4:$AD$39,K$1,0))</f>
        <v/>
      </c>
      <c r="L854" s="1303" t="str">
        <f>IF(ISERROR(VLOOKUP($A854,Agriculture!$A$4:$AD$39,L$1,0)),"",VLOOKUP($A854,Agriculture!$A$4:$AD$39,L$1,0))</f>
        <v/>
      </c>
      <c r="M854" s="1303" t="str">
        <f>IF(ISERROR(VLOOKUP($A854,Agriculture!$A$4:$AD$39,M$1,0)),"",VLOOKUP($A854,Agriculture!$A$4:$AD$39,M$1,0))</f>
        <v/>
      </c>
      <c r="N854" s="1303" t="str">
        <f>IF(ISERROR(VLOOKUP($A854,Agriculture!$A$4:$AD$39,N$1,0)),"",VLOOKUP($A854,Agriculture!$A$4:$AD$39,N$1,0))</f>
        <v/>
      </c>
      <c r="O854" s="1303" t="str">
        <f>IF(ISERROR(VLOOKUP($A854,Agriculture!$A$4:$AD$39,O$1,0)),"",VLOOKUP($A854,Agriculture!$A$4:$AD$39,O$1,0))</f>
        <v/>
      </c>
      <c r="P854" s="1303" t="str">
        <f>IF(ISERROR(VLOOKUP($A854,Agriculture!$A$4:$AD$39,P$1,0)),"",VLOOKUP($A854,Agriculture!$A$4:$AD$39,P$1,0))</f>
        <v/>
      </c>
      <c r="Q854" s="1303" t="str">
        <f>IF(ISERROR(VLOOKUP($A854,Agriculture!$A$4:$AD$39,Q$1,0)),"",VLOOKUP($A854,Agriculture!$A$4:$AD$39,Q$1,0))</f>
        <v/>
      </c>
    </row>
    <row r="855" spans="1:17">
      <c r="A855" s="1307" t="s">
        <v>2694</v>
      </c>
      <c r="B855" s="1290" t="s">
        <v>1080</v>
      </c>
      <c r="C855" s="1422" t="str">
        <f>IF(ISERROR(VLOOKUP($A855,Agriculture!$A$4:$AD$39,C$1,0)),"",VLOOKUP($A855,Agriculture!$A$4:$AD$39,C$1,0))</f>
        <v>koe/$2000</v>
      </c>
      <c r="D855" s="1303">
        <f>IF(ISERROR(VLOOKUP($A855,Agriculture!$A$4:$AD$39,D$1,0)),"",VLOOKUP($A855,Agriculture!$A$4:$AD$39,D$1,0))</f>
        <v>0</v>
      </c>
      <c r="E855" s="1303" t="str">
        <f>IF(ISERROR(VLOOKUP($A855,Agriculture!$A$4:$AD$39,E$1,0)),"",VLOOKUP($A855,Agriculture!$A$4:$AD$39,E$1,0))</f>
        <v/>
      </c>
      <c r="F855" s="1303" t="str">
        <f>IF(ISERROR(VLOOKUP($A855,Agriculture!$A$4:$AD$39,F$1,0)),"",VLOOKUP($A855,Agriculture!$A$4:$AD$39,F$1,0))</f>
        <v/>
      </c>
      <c r="G855" s="1303" t="str">
        <f>IF(ISERROR(VLOOKUP($A855,Agriculture!$A$4:$AD$39,G$1,0)),"",VLOOKUP($A855,Agriculture!$A$4:$AD$39,G$1,0))</f>
        <v/>
      </c>
      <c r="H855" s="1303" t="str">
        <f>IF(ISERROR(VLOOKUP($A855,Agriculture!$A$4:$AD$39,H$1,0)),"",VLOOKUP($A855,Agriculture!$A$4:$AD$39,H$1,0))</f>
        <v/>
      </c>
      <c r="I855" s="1303" t="str">
        <f>IF(ISERROR(VLOOKUP($A855,Agriculture!$A$4:$AD$39,I$1,0)),"",VLOOKUP($A855,Agriculture!$A$4:$AD$39,I$1,0))</f>
        <v/>
      </c>
      <c r="J855" s="1303" t="str">
        <f>IF(ISERROR(VLOOKUP($A855,Agriculture!$A$4:$AD$39,J$1,0)),"",VLOOKUP($A855,Agriculture!$A$4:$AD$39,J$1,0))</f>
        <v/>
      </c>
      <c r="K855" s="1303" t="str">
        <f>IF(ISERROR(VLOOKUP($A855,Agriculture!$A$4:$AD$39,K$1,0)),"",VLOOKUP($A855,Agriculture!$A$4:$AD$39,K$1,0))</f>
        <v/>
      </c>
      <c r="L855" s="1303" t="str">
        <f>IF(ISERROR(VLOOKUP($A855,Agriculture!$A$4:$AD$39,L$1,0)),"",VLOOKUP($A855,Agriculture!$A$4:$AD$39,L$1,0))</f>
        <v/>
      </c>
      <c r="M855" s="1303" t="str">
        <f>IF(ISERROR(VLOOKUP($A855,Agriculture!$A$4:$AD$39,M$1,0)),"",VLOOKUP($A855,Agriculture!$A$4:$AD$39,M$1,0))</f>
        <v/>
      </c>
      <c r="N855" s="1303" t="str">
        <f>IF(ISERROR(VLOOKUP($A855,Agriculture!$A$4:$AD$39,N$1,0)),"",VLOOKUP($A855,Agriculture!$A$4:$AD$39,N$1,0))</f>
        <v/>
      </c>
      <c r="O855" s="1303" t="str">
        <f>IF(ISERROR(VLOOKUP($A855,Agriculture!$A$4:$AD$39,O$1,0)),"",VLOOKUP($A855,Agriculture!$A$4:$AD$39,O$1,0))</f>
        <v/>
      </c>
      <c r="P855" s="1303" t="str">
        <f>IF(ISERROR(VLOOKUP($A855,Agriculture!$A$4:$AD$39,P$1,0)),"",VLOOKUP($A855,Agriculture!$A$4:$AD$39,P$1,0))</f>
        <v/>
      </c>
      <c r="Q855" s="1303" t="str">
        <f>IF(ISERROR(VLOOKUP($A855,Agriculture!$A$4:$AD$39,Q$1,0)),"",VLOOKUP($A855,Agriculture!$A$4:$AD$39,Q$1,0))</f>
        <v/>
      </c>
    </row>
    <row r="856" spans="1:17">
      <c r="A856" s="1307" t="s">
        <v>2695</v>
      </c>
      <c r="B856" s="1290" t="s">
        <v>1080</v>
      </c>
      <c r="C856" s="1422" t="str">
        <f>IF(ISERROR(VLOOKUP($A856,Agriculture!$A$4:$AD$39,C$1,0)),"",VLOOKUP($A856,Agriculture!$A$4:$AD$39,C$1,0))</f>
        <v>koe/$2000p</v>
      </c>
      <c r="D856" s="1303">
        <f>IF(ISERROR(VLOOKUP($A856,Agriculture!$A$4:$AD$39,D$1,0)),"",VLOOKUP($A856,Agriculture!$A$4:$AD$39,D$1,0))</f>
        <v>0</v>
      </c>
      <c r="E856" s="1303" t="str">
        <f>IF(ISERROR(VLOOKUP($A856,Agriculture!$A$4:$AD$39,E$1,0)),"",VLOOKUP($A856,Agriculture!$A$4:$AD$39,E$1,0))</f>
        <v/>
      </c>
      <c r="F856" s="1303" t="str">
        <f>IF(ISERROR(VLOOKUP($A856,Agriculture!$A$4:$AD$39,F$1,0)),"",VLOOKUP($A856,Agriculture!$A$4:$AD$39,F$1,0))</f>
        <v/>
      </c>
      <c r="G856" s="1303" t="str">
        <f>IF(ISERROR(VLOOKUP($A856,Agriculture!$A$4:$AD$39,G$1,0)),"",VLOOKUP($A856,Agriculture!$A$4:$AD$39,G$1,0))</f>
        <v/>
      </c>
      <c r="H856" s="1303" t="str">
        <f>IF(ISERROR(VLOOKUP($A856,Agriculture!$A$4:$AD$39,H$1,0)),"",VLOOKUP($A856,Agriculture!$A$4:$AD$39,H$1,0))</f>
        <v/>
      </c>
      <c r="I856" s="1303" t="str">
        <f>IF(ISERROR(VLOOKUP($A856,Agriculture!$A$4:$AD$39,I$1,0)),"",VLOOKUP($A856,Agriculture!$A$4:$AD$39,I$1,0))</f>
        <v/>
      </c>
      <c r="J856" s="1303" t="str">
        <f>IF(ISERROR(VLOOKUP($A856,Agriculture!$A$4:$AD$39,J$1,0)),"",VLOOKUP($A856,Agriculture!$A$4:$AD$39,J$1,0))</f>
        <v/>
      </c>
      <c r="K856" s="1303" t="str">
        <f>IF(ISERROR(VLOOKUP($A856,Agriculture!$A$4:$AD$39,K$1,0)),"",VLOOKUP($A856,Agriculture!$A$4:$AD$39,K$1,0))</f>
        <v/>
      </c>
      <c r="L856" s="1303" t="str">
        <f>IF(ISERROR(VLOOKUP($A856,Agriculture!$A$4:$AD$39,L$1,0)),"",VLOOKUP($A856,Agriculture!$A$4:$AD$39,L$1,0))</f>
        <v/>
      </c>
      <c r="M856" s="1303" t="str">
        <f>IF(ISERROR(VLOOKUP($A856,Agriculture!$A$4:$AD$39,M$1,0)),"",VLOOKUP($A856,Agriculture!$A$4:$AD$39,M$1,0))</f>
        <v/>
      </c>
      <c r="N856" s="1303" t="str">
        <f>IF(ISERROR(VLOOKUP($A856,Agriculture!$A$4:$AD$39,N$1,0)),"",VLOOKUP($A856,Agriculture!$A$4:$AD$39,N$1,0))</f>
        <v/>
      </c>
      <c r="O856" s="1303" t="str">
        <f>IF(ISERROR(VLOOKUP($A856,Agriculture!$A$4:$AD$39,O$1,0)),"",VLOOKUP($A856,Agriculture!$A$4:$AD$39,O$1,0))</f>
        <v/>
      </c>
      <c r="P856" s="1303" t="str">
        <f>IF(ISERROR(VLOOKUP($A856,Agriculture!$A$4:$AD$39,P$1,0)),"",VLOOKUP($A856,Agriculture!$A$4:$AD$39,P$1,0))</f>
        <v/>
      </c>
      <c r="Q856" s="1303" t="str">
        <f>IF(ISERROR(VLOOKUP($A856,Agriculture!$A$4:$AD$39,Q$1,0)),"",VLOOKUP($A856,Agriculture!$A$4:$AD$39,Q$1,0))</f>
        <v/>
      </c>
    </row>
    <row r="857" spans="1:17">
      <c r="A857" s="4" t="s">
        <v>2717</v>
      </c>
      <c r="B857" s="1290" t="s">
        <v>1080</v>
      </c>
      <c r="C857" s="185" t="s">
        <v>2718</v>
      </c>
      <c r="D857"/>
      <c r="E857"/>
      <c r="F857"/>
      <c r="G857"/>
      <c r="H857"/>
      <c r="I857"/>
      <c r="J857"/>
      <c r="K857"/>
      <c r="L857"/>
      <c r="M857"/>
      <c r="N857"/>
      <c r="O857" s="1339" t="e">
        <f>((O101/E101)^(1/10)-1)*100</f>
        <v>#VALUE!</v>
      </c>
      <c r="P857" s="1339" t="e">
        <f>((P101/E101)^(1/11)-1)*100</f>
        <v>#VALUE!</v>
      </c>
      <c r="Q857" s="1339" t="e">
        <f>((Q101/E101)^(1/12)-1)*100</f>
        <v>#VALUE!</v>
      </c>
    </row>
    <row r="858" spans="1:17">
      <c r="A858" s="4" t="s">
        <v>2719</v>
      </c>
      <c r="B858" s="1290" t="s">
        <v>1080</v>
      </c>
      <c r="C858" s="185" t="s">
        <v>2718</v>
      </c>
      <c r="D858"/>
      <c r="E858"/>
      <c r="F858"/>
      <c r="G858"/>
      <c r="H858"/>
      <c r="I858"/>
      <c r="J858"/>
      <c r="K858"/>
      <c r="L858"/>
      <c r="M858"/>
      <c r="N858"/>
      <c r="O858" s="1339" t="e">
        <f>((O103/E103)^(1/10)-1)*100</f>
        <v>#VALUE!</v>
      </c>
      <c r="P858" s="1339" t="e">
        <f>((P103/E103)^(1/11)-1)*100</f>
        <v>#VALUE!</v>
      </c>
      <c r="Q858" s="1339" t="e">
        <f>((Q103/E103)^(1/12)-1)*100</f>
        <v>#VALUE!</v>
      </c>
    </row>
    <row r="859" spans="1:17">
      <c r="A859" s="4" t="s">
        <v>2720</v>
      </c>
      <c r="B859" s="1290" t="s">
        <v>1080</v>
      </c>
      <c r="C859" s="185" t="s">
        <v>2718</v>
      </c>
      <c r="D859"/>
      <c r="E859"/>
      <c r="F859"/>
      <c r="G859"/>
      <c r="H859"/>
      <c r="I859"/>
      <c r="J859"/>
      <c r="K859"/>
      <c r="L859"/>
      <c r="M859"/>
      <c r="N859"/>
      <c r="O859" s="1294" t="e">
        <f>O857-O858</f>
        <v>#VALUE!</v>
      </c>
      <c r="P859" s="1294" t="e">
        <f t="shared" ref="P859:Q859" si="0">P857-P858</f>
        <v>#VALUE!</v>
      </c>
      <c r="Q859" s="1294" t="e">
        <f t="shared" si="0"/>
        <v>#VALUE!</v>
      </c>
    </row>
    <row r="860" spans="1:17">
      <c r="A860" s="4" t="s">
        <v>2721</v>
      </c>
      <c r="B860" s="1290" t="s">
        <v>1080</v>
      </c>
      <c r="C860" s="185" t="s">
        <v>2718</v>
      </c>
      <c r="D860"/>
      <c r="E860"/>
      <c r="F860"/>
      <c r="G860"/>
      <c r="H860"/>
      <c r="I860"/>
      <c r="J860"/>
      <c r="K860"/>
      <c r="L860"/>
      <c r="M860"/>
      <c r="N860"/>
      <c r="O860" s="1339" t="e">
        <f>((O106/E106)^(1/10)-1)*100</f>
        <v>#VALUE!</v>
      </c>
      <c r="P860" s="1339" t="e">
        <f>((P106/E106)^(1/11)-1)*100</f>
        <v>#VALUE!</v>
      </c>
      <c r="Q860" s="1339" t="e">
        <f>((Q106/E106)^(1/13)-1)*100</f>
        <v>#VALUE!</v>
      </c>
    </row>
    <row r="861" spans="1:17">
      <c r="A861" s="4" t="s">
        <v>2722</v>
      </c>
      <c r="B861" s="1290" t="s">
        <v>1080</v>
      </c>
      <c r="C861" s="185" t="s">
        <v>2718</v>
      </c>
      <c r="D861"/>
      <c r="E861"/>
      <c r="F861"/>
      <c r="G861"/>
      <c r="H861"/>
      <c r="I861"/>
      <c r="J861"/>
      <c r="K861"/>
      <c r="L861"/>
      <c r="M861"/>
      <c r="N861"/>
      <c r="O861" s="1294" t="e">
        <f>O858-O860</f>
        <v>#VALUE!</v>
      </c>
      <c r="P861" s="1294" t="e">
        <f t="shared" ref="P861:Q861" si="1">P858-P860</f>
        <v>#VALUE!</v>
      </c>
      <c r="Q861" s="1294" t="e">
        <f t="shared" si="1"/>
        <v>#VALUE!</v>
      </c>
    </row>
    <row r="862" spans="1:17">
      <c r="A862" s="4" t="s">
        <v>2723</v>
      </c>
      <c r="B862" s="1290" t="s">
        <v>1080</v>
      </c>
      <c r="C862" s="1423" t="s">
        <v>2718</v>
      </c>
      <c r="D862"/>
      <c r="E862"/>
      <c r="F862"/>
      <c r="G862"/>
      <c r="H862"/>
      <c r="I862"/>
      <c r="J862"/>
      <c r="K862"/>
      <c r="L862"/>
      <c r="M862"/>
      <c r="N862"/>
      <c r="O862" s="1339" t="e">
        <f>O858</f>
        <v>#VALUE!</v>
      </c>
      <c r="P862" s="1339" t="e">
        <f t="shared" ref="P862:Q862" si="2">P858</f>
        <v>#VALUE!</v>
      </c>
      <c r="Q862" s="1339" t="e">
        <f t="shared" si="2"/>
        <v>#VALUE!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D25"/>
  <sheetViews>
    <sheetView workbookViewId="0">
      <selection activeCell="D7" sqref="D7"/>
    </sheetView>
  </sheetViews>
  <sheetFormatPr defaultColWidth="11.42578125" defaultRowHeight="12.75"/>
  <sheetData>
    <row r="2" spans="1:4" ht="15.75">
      <c r="A2" s="286" t="s">
        <v>849</v>
      </c>
    </row>
    <row r="4" spans="1:4">
      <c r="A4" t="s">
        <v>850</v>
      </c>
    </row>
    <row r="6" spans="1:4">
      <c r="A6" s="1129"/>
      <c r="B6" s="1130" t="s">
        <v>879</v>
      </c>
      <c r="C6" s="49">
        <v>2005</v>
      </c>
      <c r="D6" s="49">
        <v>2010</v>
      </c>
    </row>
    <row r="7" spans="1:4">
      <c r="A7" s="1129" t="s">
        <v>1906</v>
      </c>
      <c r="B7" s="1130">
        <v>1000</v>
      </c>
      <c r="C7" s="1131">
        <f>Households!U4</f>
        <v>0</v>
      </c>
      <c r="D7" s="1131">
        <f>Households!Z4</f>
        <v>0</v>
      </c>
    </row>
    <row r="8" spans="1:4">
      <c r="A8" s="1132" t="s">
        <v>880</v>
      </c>
      <c r="B8" s="1133" t="s">
        <v>392</v>
      </c>
      <c r="C8" s="1134">
        <f>Households!U63</f>
        <v>0</v>
      </c>
      <c r="D8" s="1134">
        <f>Households!Z63</f>
        <v>0</v>
      </c>
    </row>
    <row r="9" spans="1:4">
      <c r="A9" s="1132" t="s">
        <v>846</v>
      </c>
      <c r="B9" s="1133" t="s">
        <v>881</v>
      </c>
      <c r="C9" s="1135">
        <f>Households!U102</f>
        <v>0</v>
      </c>
      <c r="D9" s="1135">
        <f>Households!Z102</f>
        <v>0</v>
      </c>
    </row>
    <row r="10" spans="1:4">
      <c r="A10" s="1132" t="s">
        <v>882</v>
      </c>
      <c r="B10" s="1130" t="s">
        <v>883</v>
      </c>
      <c r="C10" s="1131">
        <f>C7*C8/100*C9/1000</f>
        <v>0</v>
      </c>
      <c r="D10" s="1131">
        <f>D7*D8/100*D9/1000</f>
        <v>0</v>
      </c>
    </row>
    <row r="11" spans="1:4">
      <c r="A11" s="1129"/>
      <c r="B11" s="1130"/>
      <c r="C11" s="49"/>
      <c r="D11" s="49"/>
    </row>
    <row r="12" spans="1:4">
      <c r="A12" s="1132"/>
      <c r="B12" s="1130"/>
      <c r="C12" s="49" t="s">
        <v>894</v>
      </c>
      <c r="D12" s="49"/>
    </row>
    <row r="13" spans="1:4">
      <c r="A13" s="1132" t="s">
        <v>884</v>
      </c>
      <c r="B13" s="1130" t="s">
        <v>883</v>
      </c>
      <c r="C13" s="1131">
        <f>D10-C10</f>
        <v>0</v>
      </c>
      <c r="D13" s="1131"/>
    </row>
    <row r="14" spans="1:4">
      <c r="A14" s="1132" t="s">
        <v>885</v>
      </c>
      <c r="B14" s="1130" t="s">
        <v>883</v>
      </c>
      <c r="C14" s="1131">
        <f>((D7*D8/100)-(C7*C8/100))*$C$9/1000</f>
        <v>0</v>
      </c>
      <c r="D14" s="1131"/>
    </row>
    <row r="15" spans="1:4">
      <c r="A15" s="1132" t="s">
        <v>886</v>
      </c>
      <c r="B15" s="1130" t="s">
        <v>883</v>
      </c>
      <c r="C15" s="1131">
        <f>((D7*$C$8/100)-(C7*$C$8/100))*$C$9/1000</f>
        <v>0</v>
      </c>
      <c r="D15" s="1131"/>
    </row>
    <row r="16" spans="1:4">
      <c r="A16" s="1132" t="s">
        <v>887</v>
      </c>
      <c r="B16" s="1130" t="s">
        <v>883</v>
      </c>
      <c r="C16" s="1131">
        <f>(($D$7*D8/100)-($D$7*C8/100))*$C$9/1000</f>
        <v>0</v>
      </c>
      <c r="D16" s="1131"/>
    </row>
    <row r="17" spans="1:4">
      <c r="A17" s="1132" t="s">
        <v>888</v>
      </c>
      <c r="B17" s="1130" t="s">
        <v>883</v>
      </c>
      <c r="C17" s="1131">
        <f>(D9-C9)*(D7*D8/100)/1000</f>
        <v>0</v>
      </c>
      <c r="D17" s="1131"/>
    </row>
    <row r="18" spans="1:4">
      <c r="A18" s="1136" t="s">
        <v>889</v>
      </c>
      <c r="B18" s="1137"/>
      <c r="C18" s="1138">
        <f>C14+C17</f>
        <v>0</v>
      </c>
      <c r="D18" s="1138"/>
    </row>
    <row r="19" spans="1:4">
      <c r="A19" s="1136"/>
      <c r="B19" s="1137"/>
      <c r="C19" s="1138"/>
      <c r="D19" s="49"/>
    </row>
    <row r="20" spans="1:4" ht="15">
      <c r="A20" s="1139" t="s">
        <v>890</v>
      </c>
      <c r="B20" s="49"/>
      <c r="C20" s="49"/>
      <c r="D20" s="49"/>
    </row>
    <row r="21" spans="1:4">
      <c r="B21" s="49" t="s">
        <v>894</v>
      </c>
      <c r="C21" s="49"/>
      <c r="D21" s="49"/>
    </row>
    <row r="22" spans="1:4">
      <c r="A22" s="2" t="s">
        <v>891</v>
      </c>
      <c r="B22" s="1131">
        <f>C13</f>
        <v>0</v>
      </c>
      <c r="C22" s="49"/>
      <c r="D22" s="49"/>
    </row>
    <row r="23" spans="1:4">
      <c r="A23" s="2" t="s">
        <v>892</v>
      </c>
      <c r="B23" s="1131">
        <f>C15</f>
        <v>0</v>
      </c>
      <c r="C23" s="49"/>
      <c r="D23" s="49"/>
    </row>
    <row r="24" spans="1:4">
      <c r="A24" s="2" t="s">
        <v>893</v>
      </c>
      <c r="B24" s="1131">
        <f>C16</f>
        <v>0</v>
      </c>
      <c r="C24" s="49"/>
      <c r="D24" s="49"/>
    </row>
    <row r="25" spans="1:4">
      <c r="A25" s="2" t="s">
        <v>888</v>
      </c>
      <c r="B25" s="360">
        <f>C17</f>
        <v>0</v>
      </c>
    </row>
  </sheetData>
  <phoneticPr fontId="1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H47"/>
  <sheetViews>
    <sheetView zoomScale="80" zoomScaleNormal="80" workbookViewId="0">
      <selection activeCell="B26" sqref="B26"/>
    </sheetView>
  </sheetViews>
  <sheetFormatPr defaultColWidth="11.42578125" defaultRowHeight="12.75"/>
  <cols>
    <col min="1" max="1" width="34.5703125" style="580" customWidth="1"/>
    <col min="2" max="2" width="17" style="580" customWidth="1"/>
    <col min="3" max="16384" width="11.42578125" style="580"/>
  </cols>
  <sheetData>
    <row r="1" spans="1:7">
      <c r="A1" s="614" t="s">
        <v>1547</v>
      </c>
    </row>
    <row r="3" spans="1:7">
      <c r="A3" s="670"/>
      <c r="B3" s="647"/>
      <c r="C3" s="647" t="s">
        <v>1672</v>
      </c>
      <c r="D3" s="647"/>
    </row>
    <row r="4" spans="1:7">
      <c r="A4" s="692" t="s">
        <v>1666</v>
      </c>
      <c r="B4" s="647" t="s">
        <v>1669</v>
      </c>
      <c r="C4" s="1586"/>
      <c r="D4" s="1587"/>
      <c r="E4" s="580" t="s">
        <v>1673</v>
      </c>
      <c r="G4" s="693"/>
    </row>
    <row r="5" spans="1:7">
      <c r="A5" s="692"/>
      <c r="B5" s="647" t="s">
        <v>1670</v>
      </c>
      <c r="C5" s="1586"/>
      <c r="D5" s="1587"/>
      <c r="E5" s="580" t="s">
        <v>1673</v>
      </c>
      <c r="G5" s="693"/>
    </row>
    <row r="6" spans="1:7">
      <c r="A6" s="694"/>
      <c r="B6" s="647" t="s">
        <v>1671</v>
      </c>
      <c r="C6" s="1586"/>
      <c r="D6" s="1587"/>
      <c r="E6" s="580" t="s">
        <v>1673</v>
      </c>
      <c r="G6" s="693"/>
    </row>
    <row r="7" spans="1:7">
      <c r="A7" s="693"/>
      <c r="B7" s="647" t="s">
        <v>1670</v>
      </c>
      <c r="C7" s="1586"/>
      <c r="D7" s="1587"/>
      <c r="E7" s="580" t="s">
        <v>1673</v>
      </c>
      <c r="G7" s="693"/>
    </row>
    <row r="8" spans="1:7">
      <c r="G8" s="693"/>
    </row>
    <row r="9" spans="1:7">
      <c r="A9" s="693" t="s">
        <v>1667</v>
      </c>
      <c r="G9" s="693"/>
    </row>
    <row r="10" spans="1:7">
      <c r="B10" s="647"/>
      <c r="C10" s="647" t="s">
        <v>1672</v>
      </c>
      <c r="D10" s="647"/>
    </row>
    <row r="11" spans="1:7">
      <c r="B11" s="647" t="s">
        <v>1669</v>
      </c>
      <c r="C11" s="1586"/>
      <c r="D11" s="1587"/>
      <c r="E11" s="580" t="s">
        <v>1673</v>
      </c>
      <c r="G11" s="693"/>
    </row>
    <row r="12" spans="1:7">
      <c r="B12" s="647" t="s">
        <v>1670</v>
      </c>
      <c r="C12" s="1586"/>
      <c r="D12" s="1587"/>
      <c r="E12" s="580" t="s">
        <v>1673</v>
      </c>
      <c r="G12" s="693"/>
    </row>
    <row r="13" spans="1:7">
      <c r="B13" s="647" t="s">
        <v>1671</v>
      </c>
      <c r="C13" s="1586"/>
      <c r="D13" s="1587"/>
      <c r="E13" s="580" t="s">
        <v>1673</v>
      </c>
      <c r="G13" s="693"/>
    </row>
    <row r="14" spans="1:7">
      <c r="B14" s="647" t="s">
        <v>1670</v>
      </c>
      <c r="C14" s="1586"/>
      <c r="D14" s="1587"/>
      <c r="E14" s="580" t="s">
        <v>1673</v>
      </c>
      <c r="G14" s="693"/>
    </row>
    <row r="15" spans="1:7">
      <c r="A15" s="580" t="s">
        <v>1668</v>
      </c>
    </row>
    <row r="17" spans="1:8">
      <c r="B17" s="647"/>
      <c r="C17" s="647" t="s">
        <v>1672</v>
      </c>
      <c r="D17" s="647"/>
    </row>
    <row r="18" spans="1:8">
      <c r="B18" s="647" t="s">
        <v>1669</v>
      </c>
      <c r="C18" s="1586"/>
      <c r="D18" s="1587"/>
      <c r="E18" s="580" t="s">
        <v>1673</v>
      </c>
      <c r="G18" s="693"/>
    </row>
    <row r="19" spans="1:8">
      <c r="B19" s="647" t="s">
        <v>1670</v>
      </c>
      <c r="C19" s="1586"/>
      <c r="D19" s="1587"/>
      <c r="E19" s="580" t="s">
        <v>1673</v>
      </c>
      <c r="G19" s="693"/>
    </row>
    <row r="20" spans="1:8">
      <c r="B20" s="647" t="s">
        <v>1671</v>
      </c>
      <c r="C20" s="1586"/>
      <c r="D20" s="1587"/>
      <c r="E20" s="580" t="s">
        <v>1673</v>
      </c>
      <c r="G20" s="693"/>
    </row>
    <row r="21" spans="1:8">
      <c r="B21" s="647" t="s">
        <v>1670</v>
      </c>
      <c r="C21" s="1586"/>
      <c r="D21" s="1587"/>
      <c r="E21" s="580" t="s">
        <v>1673</v>
      </c>
      <c r="G21" s="693"/>
    </row>
    <row r="23" spans="1:8" ht="37.5" customHeight="1" thickBot="1">
      <c r="A23" s="614" t="s">
        <v>1548</v>
      </c>
    </row>
    <row r="24" spans="1:8" ht="37.5" customHeight="1">
      <c r="A24" s="655"/>
      <c r="B24" s="656" t="s">
        <v>1400</v>
      </c>
      <c r="C24" s="657" t="s">
        <v>1646</v>
      </c>
      <c r="D24" s="657" t="s">
        <v>1647</v>
      </c>
      <c r="E24" s="657" t="s">
        <v>1648</v>
      </c>
      <c r="F24" s="657" t="s">
        <v>1649</v>
      </c>
      <c r="G24" s="657" t="s">
        <v>1650</v>
      </c>
      <c r="H24" s="657" t="s">
        <v>1651</v>
      </c>
    </row>
    <row r="25" spans="1:8" ht="25.5">
      <c r="A25" s="658" t="s">
        <v>1401</v>
      </c>
      <c r="B25" s="659"/>
      <c r="C25" s="660"/>
      <c r="D25" s="660"/>
      <c r="E25" s="660"/>
      <c r="F25" s="660"/>
      <c r="G25" s="660"/>
      <c r="H25" s="660"/>
    </row>
    <row r="26" spans="1:8">
      <c r="A26" s="661" t="s">
        <v>1402</v>
      </c>
      <c r="B26" s="662"/>
      <c r="C26" s="663"/>
      <c r="D26" s="663"/>
      <c r="E26" s="663"/>
      <c r="F26" s="663"/>
      <c r="G26" s="663"/>
      <c r="H26" s="663"/>
    </row>
    <row r="27" spans="1:8" ht="38.25">
      <c r="A27" s="658" t="s">
        <v>1644</v>
      </c>
      <c r="B27" s="664"/>
      <c r="C27" s="665"/>
      <c r="D27" s="665"/>
      <c r="E27" s="665"/>
      <c r="F27" s="665"/>
      <c r="G27" s="665"/>
      <c r="H27" s="665"/>
    </row>
    <row r="28" spans="1:8" ht="39" thickBot="1">
      <c r="A28" s="666" t="s">
        <v>1645</v>
      </c>
      <c r="B28" s="667"/>
      <c r="C28" s="668"/>
      <c r="D28" s="668"/>
      <c r="E28" s="668"/>
      <c r="F28" s="668"/>
      <c r="G28" s="668"/>
      <c r="H28" s="669"/>
    </row>
    <row r="32" spans="1:8">
      <c r="A32" s="614" t="s">
        <v>1652</v>
      </c>
      <c r="B32" s="614"/>
      <c r="C32" s="614"/>
      <c r="D32" s="614"/>
      <c r="E32" s="580" t="s">
        <v>863</v>
      </c>
    </row>
    <row r="34" spans="1:5">
      <c r="A34" s="329" t="s">
        <v>1550</v>
      </c>
      <c r="B34" s="580" t="s">
        <v>1549</v>
      </c>
      <c r="E34" s="329"/>
    </row>
    <row r="37" spans="1:5" ht="15.75">
      <c r="A37" s="595" t="s">
        <v>851</v>
      </c>
    </row>
    <row r="38" spans="1:5" ht="15">
      <c r="A38" s="823" t="s">
        <v>858</v>
      </c>
    </row>
    <row r="40" spans="1:5">
      <c r="A40" s="580" t="s">
        <v>852</v>
      </c>
      <c r="B40" s="822">
        <v>50</v>
      </c>
      <c r="C40" s="580" t="s">
        <v>392</v>
      </c>
    </row>
    <row r="41" spans="1:5">
      <c r="A41" s="580" t="s">
        <v>853</v>
      </c>
      <c r="B41" s="822">
        <v>45</v>
      </c>
      <c r="C41" s="580" t="s">
        <v>392</v>
      </c>
    </row>
    <row r="42" spans="1:5">
      <c r="A42" s="580" t="s">
        <v>854</v>
      </c>
      <c r="B42" s="822">
        <v>35</v>
      </c>
      <c r="C42" s="580" t="s">
        <v>392</v>
      </c>
    </row>
    <row r="43" spans="1:5">
      <c r="A43" s="580" t="s">
        <v>855</v>
      </c>
      <c r="B43" s="822">
        <v>15</v>
      </c>
      <c r="C43" s="580" t="s">
        <v>392</v>
      </c>
    </row>
    <row r="44" spans="1:5">
      <c r="A44" s="580" t="s">
        <v>856</v>
      </c>
      <c r="B44" s="822">
        <v>10</v>
      </c>
      <c r="C44" s="580" t="s">
        <v>392</v>
      </c>
    </row>
    <row r="45" spans="1:5">
      <c r="A45" s="580" t="s">
        <v>857</v>
      </c>
      <c r="B45" s="580">
        <v>80</v>
      </c>
      <c r="C45" s="580" t="s">
        <v>392</v>
      </c>
    </row>
    <row r="47" spans="1:5" ht="13.5" customHeight="1"/>
  </sheetData>
  <mergeCells count="12">
    <mergeCell ref="C20:D20"/>
    <mergeCell ref="C21:D21"/>
    <mergeCell ref="C11:D11"/>
    <mergeCell ref="C12:D12"/>
    <mergeCell ref="C13:D13"/>
    <mergeCell ref="C14:D14"/>
    <mergeCell ref="C19:D19"/>
    <mergeCell ref="C4:D4"/>
    <mergeCell ref="C5:D5"/>
    <mergeCell ref="C6:D6"/>
    <mergeCell ref="C7:D7"/>
    <mergeCell ref="C18:D18"/>
  </mergeCells>
  <phoneticPr fontId="18" type="noConversion"/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15"/>
  <sheetViews>
    <sheetView workbookViewId="0">
      <selection activeCell="D9" sqref="D9:D10"/>
    </sheetView>
  </sheetViews>
  <sheetFormatPr defaultColWidth="11.42578125" defaultRowHeight="12.75"/>
  <cols>
    <col min="1" max="1" width="18.28515625" customWidth="1"/>
    <col min="2" max="2" width="26.42578125" customWidth="1"/>
    <col min="3" max="3" width="38.7109375" customWidth="1"/>
    <col min="4" max="4" width="36.140625" customWidth="1"/>
  </cols>
  <sheetData>
    <row r="1" spans="1:4" ht="18">
      <c r="A1" s="358" t="s">
        <v>1101</v>
      </c>
    </row>
    <row r="2" spans="1:4" ht="15">
      <c r="A2" s="330"/>
      <c r="B2" s="331"/>
      <c r="C2" s="331"/>
      <c r="D2" s="332"/>
    </row>
    <row r="3" spans="1:4" ht="15">
      <c r="A3" s="333" t="s">
        <v>559</v>
      </c>
      <c r="B3" s="1588" t="s">
        <v>2551</v>
      </c>
      <c r="C3" s="1588"/>
      <c r="D3" s="334" t="s">
        <v>2552</v>
      </c>
    </row>
    <row r="4" spans="1:4" ht="30.75" customHeight="1">
      <c r="A4" s="335"/>
      <c r="B4" s="336" t="s">
        <v>2553</v>
      </c>
      <c r="C4" s="336" t="s">
        <v>2554</v>
      </c>
      <c r="D4" s="334" t="s">
        <v>2555</v>
      </c>
    </row>
    <row r="5" spans="1:4" ht="30.75" customHeight="1">
      <c r="A5" s="335"/>
      <c r="B5" s="337" t="s">
        <v>2556</v>
      </c>
      <c r="C5" s="338" t="s">
        <v>2557</v>
      </c>
      <c r="D5" s="339" t="s">
        <v>2558</v>
      </c>
    </row>
    <row r="6" spans="1:4" ht="30.75" customHeight="1">
      <c r="A6" s="340"/>
      <c r="B6" s="341"/>
      <c r="C6" s="341"/>
      <c r="D6" s="340"/>
    </row>
    <row r="7" spans="1:4" ht="30.75" customHeight="1">
      <c r="A7" s="340"/>
      <c r="B7" s="1588" t="s">
        <v>2551</v>
      </c>
      <c r="C7" s="1588"/>
      <c r="D7" s="334" t="s">
        <v>2552</v>
      </c>
    </row>
    <row r="8" spans="1:4" ht="30.75" customHeight="1">
      <c r="A8" s="335"/>
      <c r="B8" s="336" t="s">
        <v>2553</v>
      </c>
      <c r="C8" s="336" t="s">
        <v>2554</v>
      </c>
      <c r="D8" s="334" t="s">
        <v>2555</v>
      </c>
    </row>
    <row r="9" spans="1:4" ht="30.75" customHeight="1">
      <c r="A9" s="333" t="s">
        <v>2559</v>
      </c>
      <c r="B9" s="1594" t="s">
        <v>2560</v>
      </c>
      <c r="C9" s="337" t="s">
        <v>2561</v>
      </c>
      <c r="D9" s="1596" t="s">
        <v>2562</v>
      </c>
    </row>
    <row r="10" spans="1:4" ht="30.75" customHeight="1">
      <c r="A10" s="340"/>
      <c r="B10" s="1595"/>
      <c r="C10" s="337" t="s">
        <v>2563</v>
      </c>
      <c r="D10" s="1597"/>
    </row>
    <row r="11" spans="1:4" ht="30.75" customHeight="1">
      <c r="A11" s="335"/>
      <c r="B11" s="341"/>
      <c r="C11" s="341"/>
      <c r="D11" s="340"/>
    </row>
    <row r="12" spans="1:4" ht="30.75" customHeight="1">
      <c r="A12" s="335"/>
      <c r="B12" s="1588" t="s">
        <v>2551</v>
      </c>
      <c r="C12" s="1588"/>
      <c r="D12" s="334" t="s">
        <v>2552</v>
      </c>
    </row>
    <row r="13" spans="1:4" ht="30.75" customHeight="1">
      <c r="A13" s="335"/>
      <c r="B13" s="336" t="s">
        <v>2553</v>
      </c>
      <c r="C13" s="336" t="s">
        <v>2554</v>
      </c>
      <c r="D13" s="334" t="s">
        <v>2555</v>
      </c>
    </row>
    <row r="14" spans="1:4" ht="30.75" customHeight="1">
      <c r="A14" s="333" t="s">
        <v>2564</v>
      </c>
      <c r="B14" s="1589" t="s">
        <v>2565</v>
      </c>
      <c r="C14" s="337" t="s">
        <v>2566</v>
      </c>
      <c r="D14" s="1591" t="s">
        <v>2567</v>
      </c>
    </row>
    <row r="15" spans="1:4" ht="30.75" customHeight="1">
      <c r="A15" s="335"/>
      <c r="B15" s="1589"/>
      <c r="C15" s="337" t="s">
        <v>2568</v>
      </c>
      <c r="D15" s="1592"/>
    </row>
    <row r="16" spans="1:4" ht="48" customHeight="1">
      <c r="A16" s="335"/>
      <c r="B16" s="1590"/>
      <c r="C16" s="337" t="s">
        <v>2569</v>
      </c>
      <c r="D16" s="1593"/>
    </row>
    <row r="17" spans="1:4" ht="30.75" customHeight="1">
      <c r="A17" s="335"/>
      <c r="B17" s="341"/>
      <c r="C17" s="341"/>
      <c r="D17" s="340"/>
    </row>
    <row r="18" spans="1:4" ht="30.75" customHeight="1">
      <c r="A18" s="333" t="s">
        <v>2570</v>
      </c>
      <c r="B18" s="1588" t="s">
        <v>2551</v>
      </c>
      <c r="C18" s="1588"/>
      <c r="D18" s="334" t="s">
        <v>2552</v>
      </c>
    </row>
    <row r="19" spans="1:4" ht="30.75" customHeight="1">
      <c r="A19" s="335"/>
      <c r="B19" s="336" t="s">
        <v>2553</v>
      </c>
      <c r="C19" s="336" t="s">
        <v>2554</v>
      </c>
      <c r="D19" s="334" t="s">
        <v>2555</v>
      </c>
    </row>
    <row r="20" spans="1:4" ht="58.5" customHeight="1">
      <c r="A20" s="335"/>
      <c r="B20" s="337" t="s">
        <v>2571</v>
      </c>
      <c r="C20" s="337" t="s">
        <v>2572</v>
      </c>
      <c r="D20" s="339" t="s">
        <v>2573</v>
      </c>
    </row>
    <row r="21" spans="1:4" ht="30.75" customHeight="1">
      <c r="A21" s="335"/>
      <c r="B21" s="341"/>
      <c r="C21" s="341"/>
      <c r="D21" s="340"/>
    </row>
    <row r="22" spans="1:4" ht="30.75" customHeight="1">
      <c r="A22" s="333" t="s">
        <v>2574</v>
      </c>
      <c r="B22" s="1588" t="s">
        <v>2551</v>
      </c>
      <c r="C22" s="1588"/>
      <c r="D22" s="334" t="s">
        <v>2552</v>
      </c>
    </row>
    <row r="23" spans="1:4" ht="30.75" customHeight="1">
      <c r="A23" s="335"/>
      <c r="B23" s="336" t="s">
        <v>2553</v>
      </c>
      <c r="C23" s="336" t="s">
        <v>2554</v>
      </c>
      <c r="D23" s="334" t="s">
        <v>2555</v>
      </c>
    </row>
    <row r="24" spans="1:4" ht="30.75" customHeight="1">
      <c r="A24" s="335"/>
      <c r="B24" s="1594" t="s">
        <v>2575</v>
      </c>
      <c r="C24" s="337" t="s">
        <v>2576</v>
      </c>
      <c r="D24" s="1596" t="s">
        <v>2577</v>
      </c>
    </row>
    <row r="25" spans="1:4" ht="30.75" customHeight="1">
      <c r="A25" s="335"/>
      <c r="B25" s="1595"/>
      <c r="C25" s="337" t="s">
        <v>2578</v>
      </c>
      <c r="D25" s="1601"/>
    </row>
    <row r="26" spans="1:4" ht="30.75" customHeight="1">
      <c r="A26" s="340"/>
      <c r="B26" s="341"/>
      <c r="C26" s="341"/>
      <c r="D26" s="340"/>
    </row>
    <row r="27" spans="1:4" ht="30.75" customHeight="1">
      <c r="A27" s="342" t="s">
        <v>2579</v>
      </c>
      <c r="B27" s="1588" t="s">
        <v>2551</v>
      </c>
      <c r="C27" s="1588"/>
      <c r="D27" s="334" t="s">
        <v>2552</v>
      </c>
    </row>
    <row r="28" spans="1:4" ht="30.75" customHeight="1">
      <c r="A28" s="335"/>
      <c r="B28" s="336" t="s">
        <v>2555</v>
      </c>
      <c r="C28" s="336" t="s">
        <v>2554</v>
      </c>
      <c r="D28" s="334" t="s">
        <v>2555</v>
      </c>
    </row>
    <row r="29" spans="1:4" ht="30.75" customHeight="1">
      <c r="A29" s="335"/>
      <c r="B29" s="337" t="s">
        <v>2580</v>
      </c>
      <c r="C29" s="337" t="s">
        <v>2581</v>
      </c>
      <c r="D29" s="339" t="s">
        <v>2582</v>
      </c>
    </row>
    <row r="30" spans="1:4" ht="30.75" customHeight="1">
      <c r="A30" s="335"/>
      <c r="B30" s="341"/>
      <c r="C30" s="341"/>
      <c r="D30" s="340"/>
    </row>
    <row r="31" spans="1:4" ht="30.75" customHeight="1">
      <c r="A31" s="333" t="s">
        <v>2583</v>
      </c>
      <c r="B31" s="1588" t="s">
        <v>2551</v>
      </c>
      <c r="C31" s="1588"/>
      <c r="D31" s="334" t="s">
        <v>2552</v>
      </c>
    </row>
    <row r="32" spans="1:4" ht="30.75" customHeight="1">
      <c r="A32" s="340"/>
      <c r="B32" s="336" t="s">
        <v>2553</v>
      </c>
      <c r="C32" s="336" t="s">
        <v>2554</v>
      </c>
      <c r="D32" s="334" t="s">
        <v>2555</v>
      </c>
    </row>
    <row r="33" spans="1:4" ht="30.75" customHeight="1">
      <c r="A33" s="335"/>
      <c r="B33" s="337" t="s">
        <v>2584</v>
      </c>
      <c r="C33" s="337" t="s">
        <v>2585</v>
      </c>
      <c r="D33" s="339" t="s">
        <v>2325</v>
      </c>
    </row>
    <row r="34" spans="1:4" ht="30.75" customHeight="1">
      <c r="A34" s="335"/>
      <c r="B34" s="341"/>
      <c r="C34" s="341"/>
      <c r="D34" s="340"/>
    </row>
    <row r="35" spans="1:4" ht="30.75" customHeight="1">
      <c r="A35" s="333" t="s">
        <v>2326</v>
      </c>
      <c r="B35" s="1588" t="s">
        <v>2551</v>
      </c>
      <c r="C35" s="1588"/>
      <c r="D35" s="334" t="s">
        <v>2552</v>
      </c>
    </row>
    <row r="36" spans="1:4" ht="30.75" customHeight="1">
      <c r="A36" s="335"/>
      <c r="B36" s="336" t="s">
        <v>2553</v>
      </c>
      <c r="C36" s="336" t="s">
        <v>2554</v>
      </c>
      <c r="D36" s="334" t="s">
        <v>2555</v>
      </c>
    </row>
    <row r="37" spans="1:4" ht="30.75" customHeight="1">
      <c r="A37" s="335"/>
      <c r="B37" s="1589" t="s">
        <v>2327</v>
      </c>
      <c r="C37" s="337" t="s">
        <v>2328</v>
      </c>
      <c r="D37" s="339" t="s">
        <v>2329</v>
      </c>
    </row>
    <row r="38" spans="1:4" ht="30.75" customHeight="1">
      <c r="A38" s="335"/>
      <c r="B38" s="1589"/>
      <c r="C38" s="337" t="s">
        <v>2330</v>
      </c>
      <c r="D38" s="339" t="s">
        <v>2331</v>
      </c>
    </row>
    <row r="39" spans="1:4" ht="30.75" customHeight="1">
      <c r="A39" s="335"/>
      <c r="B39" s="1589"/>
      <c r="C39" s="337" t="s">
        <v>2332</v>
      </c>
      <c r="D39" s="339" t="s">
        <v>2333</v>
      </c>
    </row>
    <row r="40" spans="1:4" ht="30.75" customHeight="1">
      <c r="A40" s="335"/>
      <c r="B40" s="1589"/>
      <c r="C40" s="337" t="s">
        <v>2334</v>
      </c>
      <c r="D40" s="339" t="s">
        <v>2335</v>
      </c>
    </row>
    <row r="41" spans="1:4" ht="30.75" customHeight="1">
      <c r="A41" s="335"/>
      <c r="B41" s="1589"/>
      <c r="C41" s="337" t="s">
        <v>2336</v>
      </c>
      <c r="D41" s="339" t="s">
        <v>2337</v>
      </c>
    </row>
    <row r="42" spans="1:4" ht="30.75" customHeight="1">
      <c r="A42" s="335"/>
      <c r="B42" s="341"/>
      <c r="C42" s="341"/>
      <c r="D42" s="340"/>
    </row>
    <row r="43" spans="1:4" ht="30.75" customHeight="1">
      <c r="A43" s="335"/>
      <c r="B43" s="1588" t="s">
        <v>2551</v>
      </c>
      <c r="C43" s="1588"/>
      <c r="D43" s="334" t="s">
        <v>2552</v>
      </c>
    </row>
    <row r="44" spans="1:4" ht="30.75" customHeight="1">
      <c r="A44" s="333" t="s">
        <v>2338</v>
      </c>
      <c r="B44" s="336" t="s">
        <v>2553</v>
      </c>
      <c r="C44" s="336" t="s">
        <v>2554</v>
      </c>
      <c r="D44" s="334" t="s">
        <v>2555</v>
      </c>
    </row>
    <row r="45" spans="1:4" ht="30.75" customHeight="1">
      <c r="A45" s="335"/>
      <c r="B45" s="1589" t="s">
        <v>2339</v>
      </c>
      <c r="C45" s="337" t="s">
        <v>2340</v>
      </c>
      <c r="D45" s="339" t="s">
        <v>2341</v>
      </c>
    </row>
    <row r="46" spans="1:4" ht="30.75" customHeight="1">
      <c r="A46" s="335"/>
      <c r="B46" s="1598"/>
      <c r="C46" s="337" t="s">
        <v>2342</v>
      </c>
      <c r="D46" s="339" t="s">
        <v>2343</v>
      </c>
    </row>
    <row r="47" spans="1:4" ht="30.75" customHeight="1">
      <c r="A47" s="335"/>
      <c r="B47" s="1598"/>
      <c r="C47" s="337" t="s">
        <v>2344</v>
      </c>
      <c r="D47" s="339" t="s">
        <v>2345</v>
      </c>
    </row>
    <row r="48" spans="1:4" ht="30.75" customHeight="1">
      <c r="A48" s="335"/>
      <c r="B48" s="341"/>
      <c r="C48" s="341"/>
      <c r="D48" s="340"/>
    </row>
    <row r="49" spans="1:4" ht="30.75" customHeight="1">
      <c r="A49" s="343" t="s">
        <v>2346</v>
      </c>
      <c r="B49" s="1588" t="s">
        <v>2551</v>
      </c>
      <c r="C49" s="1588"/>
      <c r="D49" s="334" t="s">
        <v>2552</v>
      </c>
    </row>
    <row r="50" spans="1:4" ht="30.75" customHeight="1">
      <c r="A50" s="335"/>
      <c r="B50" s="336" t="s">
        <v>2553</v>
      </c>
      <c r="C50" s="336" t="s">
        <v>2554</v>
      </c>
      <c r="D50" s="334" t="s">
        <v>2555</v>
      </c>
    </row>
    <row r="51" spans="1:4" ht="30.75" customHeight="1">
      <c r="A51" s="335"/>
      <c r="B51" s="1589" t="s">
        <v>2347</v>
      </c>
      <c r="C51" s="337" t="s">
        <v>2348</v>
      </c>
      <c r="D51" s="339" t="s">
        <v>2349</v>
      </c>
    </row>
    <row r="52" spans="1:4" ht="30.75" customHeight="1">
      <c r="A52" s="335"/>
      <c r="B52" s="1598"/>
      <c r="C52" s="337" t="s">
        <v>2350</v>
      </c>
      <c r="D52" s="339" t="s">
        <v>2351</v>
      </c>
    </row>
    <row r="53" spans="1:4" ht="30.75" customHeight="1">
      <c r="A53" s="335"/>
      <c r="B53" s="1598"/>
      <c r="C53" s="337" t="s">
        <v>2352</v>
      </c>
      <c r="D53" s="339" t="s">
        <v>2353</v>
      </c>
    </row>
    <row r="54" spans="1:4" ht="30.75" customHeight="1">
      <c r="A54" s="335"/>
      <c r="B54" s="1590"/>
      <c r="C54" s="337" t="s">
        <v>2354</v>
      </c>
      <c r="D54" s="339" t="s">
        <v>2355</v>
      </c>
    </row>
    <row r="55" spans="1:4" ht="30.75" customHeight="1">
      <c r="A55" s="335"/>
      <c r="B55" s="1590"/>
      <c r="C55" s="337" t="s">
        <v>2356</v>
      </c>
      <c r="D55" s="339" t="s">
        <v>2357</v>
      </c>
    </row>
    <row r="56" spans="1:4" ht="30.75" customHeight="1">
      <c r="A56" s="333"/>
      <c r="B56" s="341"/>
      <c r="C56" s="341"/>
      <c r="D56" s="340"/>
    </row>
    <row r="57" spans="1:4" ht="30.75" customHeight="1">
      <c r="A57" s="343" t="s">
        <v>2358</v>
      </c>
      <c r="B57" s="1588" t="s">
        <v>2551</v>
      </c>
      <c r="C57" s="1588"/>
      <c r="D57" s="334" t="s">
        <v>2552</v>
      </c>
    </row>
    <row r="58" spans="1:4" ht="30.75" customHeight="1">
      <c r="A58" s="335"/>
      <c r="B58" s="336" t="s">
        <v>2553</v>
      </c>
      <c r="C58" s="336" t="s">
        <v>2554</v>
      </c>
      <c r="D58" s="334" t="s">
        <v>2555</v>
      </c>
    </row>
    <row r="59" spans="1:4" ht="30.75" customHeight="1">
      <c r="A59" s="335"/>
      <c r="B59" s="1594" t="s">
        <v>2359</v>
      </c>
      <c r="C59" s="337" t="s">
        <v>2360</v>
      </c>
      <c r="D59" s="339" t="s">
        <v>2361</v>
      </c>
    </row>
    <row r="60" spans="1:4" ht="30.75" customHeight="1">
      <c r="A60" s="335"/>
      <c r="B60" s="1595"/>
      <c r="C60" s="337" t="s">
        <v>2362</v>
      </c>
      <c r="D60" s="339" t="s">
        <v>2363</v>
      </c>
    </row>
    <row r="61" spans="1:4" ht="30.75" customHeight="1">
      <c r="A61" s="333"/>
      <c r="B61" s="341"/>
      <c r="C61" s="341"/>
      <c r="D61" s="340"/>
    </row>
    <row r="62" spans="1:4" ht="30.75" customHeight="1">
      <c r="A62" s="340"/>
      <c r="B62" s="1588" t="s">
        <v>2551</v>
      </c>
      <c r="C62" s="1588"/>
      <c r="D62" s="334" t="s">
        <v>2552</v>
      </c>
    </row>
    <row r="63" spans="1:4" ht="30.75" customHeight="1">
      <c r="A63" s="333" t="s">
        <v>2364</v>
      </c>
      <c r="B63" s="336" t="s">
        <v>2553</v>
      </c>
      <c r="C63" s="336" t="s">
        <v>2554</v>
      </c>
      <c r="D63" s="334" t="s">
        <v>2555</v>
      </c>
    </row>
    <row r="64" spans="1:4" ht="30.75" customHeight="1">
      <c r="A64" s="335"/>
      <c r="B64" s="1594" t="s">
        <v>2365</v>
      </c>
      <c r="C64" s="337" t="s">
        <v>2366</v>
      </c>
      <c r="D64" s="339" t="s">
        <v>2367</v>
      </c>
    </row>
    <row r="65" spans="1:4" ht="30.75" customHeight="1">
      <c r="A65" s="335"/>
      <c r="B65" s="1599"/>
      <c r="C65" s="337" t="s">
        <v>2368</v>
      </c>
      <c r="D65" s="339" t="s">
        <v>2369</v>
      </c>
    </row>
    <row r="66" spans="1:4" ht="30.75" customHeight="1">
      <c r="A66" s="335"/>
      <c r="B66" s="1599"/>
      <c r="C66" s="337" t="s">
        <v>959</v>
      </c>
      <c r="D66" s="1596" t="s">
        <v>960</v>
      </c>
    </row>
    <row r="67" spans="1:4" ht="30.75" customHeight="1">
      <c r="A67" s="335"/>
      <c r="B67" s="1600"/>
      <c r="C67" s="337" t="s">
        <v>961</v>
      </c>
      <c r="D67" s="1597"/>
    </row>
    <row r="68" spans="1:4" ht="30.75" customHeight="1">
      <c r="A68" s="344"/>
      <c r="B68" s="341"/>
      <c r="C68" s="341"/>
      <c r="D68" s="344"/>
    </row>
    <row r="69" spans="1:4" ht="30.75" customHeight="1">
      <c r="A69" s="346" t="s">
        <v>962</v>
      </c>
      <c r="B69" s="331"/>
      <c r="C69" s="331"/>
      <c r="D69" s="345"/>
    </row>
    <row r="70" spans="1:4" ht="30.75" customHeight="1">
      <c r="A70" s="335"/>
      <c r="B70" s="341"/>
      <c r="C70" s="341"/>
      <c r="D70" s="340"/>
    </row>
    <row r="71" spans="1:4" ht="30.75" customHeight="1">
      <c r="A71" s="340"/>
      <c r="B71" s="1588" t="s">
        <v>2551</v>
      </c>
      <c r="C71" s="1588"/>
      <c r="D71" s="334" t="s">
        <v>2552</v>
      </c>
    </row>
    <row r="72" spans="1:4" ht="30.75" customHeight="1">
      <c r="A72" s="340"/>
      <c r="B72" s="336" t="s">
        <v>2553</v>
      </c>
      <c r="C72" s="336" t="s">
        <v>2554</v>
      </c>
      <c r="D72" s="334" t="s">
        <v>2555</v>
      </c>
    </row>
    <row r="73" spans="1:4" ht="38.25" customHeight="1">
      <c r="A73" s="333" t="s">
        <v>963</v>
      </c>
      <c r="B73" s="1589" t="s">
        <v>964</v>
      </c>
      <c r="C73" s="337" t="s">
        <v>965</v>
      </c>
      <c r="D73" s="1591" t="s">
        <v>966</v>
      </c>
    </row>
    <row r="74" spans="1:4" ht="38.25" customHeight="1">
      <c r="A74" s="335"/>
      <c r="B74" s="1589"/>
      <c r="C74" s="337" t="s">
        <v>967</v>
      </c>
      <c r="D74" s="1605"/>
    </row>
    <row r="75" spans="1:4" ht="38.25" customHeight="1">
      <c r="A75" s="335"/>
      <c r="B75" s="1589"/>
      <c r="C75" s="337" t="s">
        <v>968</v>
      </c>
      <c r="D75" s="1605"/>
    </row>
    <row r="76" spans="1:4" ht="38.25" customHeight="1">
      <c r="A76" s="335"/>
      <c r="B76" s="1589"/>
      <c r="C76" s="337" t="s">
        <v>969</v>
      </c>
      <c r="D76" s="1605"/>
    </row>
    <row r="77" spans="1:4" ht="38.25" customHeight="1">
      <c r="A77" s="335"/>
      <c r="B77" s="1589"/>
      <c r="C77" s="337" t="s">
        <v>970</v>
      </c>
      <c r="D77" s="1606"/>
    </row>
    <row r="78" spans="1:4" ht="30.75" customHeight="1">
      <c r="A78" s="335"/>
      <c r="B78" s="341"/>
      <c r="C78" s="341"/>
      <c r="D78" s="340"/>
    </row>
    <row r="79" spans="1:4" ht="30.75" customHeight="1">
      <c r="A79" s="333" t="s">
        <v>971</v>
      </c>
      <c r="B79" s="1588" t="s">
        <v>2551</v>
      </c>
      <c r="C79" s="1588"/>
      <c r="D79" s="334" t="s">
        <v>2552</v>
      </c>
    </row>
    <row r="80" spans="1:4" ht="30.75" customHeight="1">
      <c r="A80" s="340"/>
      <c r="B80" s="336" t="s">
        <v>2553</v>
      </c>
      <c r="C80" s="336" t="s">
        <v>2554</v>
      </c>
      <c r="D80" s="334" t="s">
        <v>2555</v>
      </c>
    </row>
    <row r="81" spans="1:4" ht="30.75" customHeight="1">
      <c r="A81" s="340"/>
      <c r="B81" s="347" t="s">
        <v>972</v>
      </c>
      <c r="C81" s="347" t="s">
        <v>973</v>
      </c>
      <c r="D81" s="339" t="s">
        <v>974</v>
      </c>
    </row>
    <row r="82" spans="1:4" ht="30.75" customHeight="1">
      <c r="A82" s="340"/>
      <c r="B82" s="341"/>
      <c r="C82" s="341"/>
      <c r="D82" s="340"/>
    </row>
    <row r="83" spans="1:4" ht="30.75" customHeight="1">
      <c r="A83" s="348" t="s">
        <v>975</v>
      </c>
      <c r="B83" s="348"/>
      <c r="C83" s="348"/>
      <c r="D83" s="348"/>
    </row>
    <row r="84" spans="1:4" ht="30.75" customHeight="1">
      <c r="A84" s="340"/>
      <c r="B84" s="1602" t="s">
        <v>2551</v>
      </c>
      <c r="C84" s="1603"/>
      <c r="D84" s="334" t="s">
        <v>2552</v>
      </c>
    </row>
    <row r="85" spans="1:4" ht="57" customHeight="1">
      <c r="A85" s="349" t="s">
        <v>976</v>
      </c>
      <c r="B85" s="336" t="s">
        <v>2553</v>
      </c>
      <c r="C85" s="336" t="s">
        <v>2554</v>
      </c>
      <c r="D85" s="334" t="s">
        <v>2555</v>
      </c>
    </row>
    <row r="86" spans="1:4" ht="30.75" customHeight="1">
      <c r="A86" s="350"/>
      <c r="B86" s="351" t="s">
        <v>977</v>
      </c>
      <c r="C86" s="352" t="s">
        <v>978</v>
      </c>
      <c r="D86" s="353" t="s">
        <v>979</v>
      </c>
    </row>
    <row r="87" spans="1:4" ht="30.75" customHeight="1">
      <c r="A87" s="354"/>
      <c r="B87" s="341"/>
      <c r="C87" s="341"/>
      <c r="D87" s="340"/>
    </row>
    <row r="88" spans="1:4" ht="30.75" customHeight="1">
      <c r="A88" s="354"/>
      <c r="B88" s="341"/>
      <c r="C88" s="341"/>
      <c r="D88" s="340"/>
    </row>
    <row r="89" spans="1:4" ht="30.75" customHeight="1">
      <c r="A89" s="349" t="s">
        <v>980</v>
      </c>
      <c r="B89" s="1602" t="s">
        <v>2551</v>
      </c>
      <c r="C89" s="1603"/>
      <c r="D89" s="334" t="s">
        <v>2552</v>
      </c>
    </row>
    <row r="90" spans="1:4" ht="30.75" customHeight="1">
      <c r="A90" s="354"/>
      <c r="B90" s="336" t="s">
        <v>2553</v>
      </c>
      <c r="C90" s="336" t="s">
        <v>2554</v>
      </c>
      <c r="D90" s="334" t="s">
        <v>2555</v>
      </c>
    </row>
    <row r="91" spans="1:4" ht="30.75" customHeight="1">
      <c r="A91" s="354"/>
      <c r="B91" s="351" t="s">
        <v>981</v>
      </c>
      <c r="C91" s="355" t="s">
        <v>982</v>
      </c>
      <c r="D91" s="339" t="s">
        <v>983</v>
      </c>
    </row>
    <row r="92" spans="1:4" ht="30.75" customHeight="1">
      <c r="A92" s="354"/>
      <c r="B92" s="351" t="s">
        <v>984</v>
      </c>
      <c r="C92" s="352" t="s">
        <v>985</v>
      </c>
      <c r="D92" s="339" t="s">
        <v>986</v>
      </c>
    </row>
    <row r="93" spans="1:4" ht="30.75" customHeight="1">
      <c r="A93" s="354"/>
      <c r="B93" s="351" t="s">
        <v>986</v>
      </c>
      <c r="C93" s="352" t="s">
        <v>987</v>
      </c>
      <c r="D93" s="339" t="s">
        <v>988</v>
      </c>
    </row>
    <row r="94" spans="1:4" ht="30.75" customHeight="1">
      <c r="A94" s="354"/>
      <c r="B94" s="341"/>
      <c r="C94" s="341"/>
      <c r="D94" s="340"/>
    </row>
    <row r="95" spans="1:4" ht="30.75" customHeight="1">
      <c r="A95" s="354"/>
      <c r="B95" s="341"/>
      <c r="C95" s="341"/>
      <c r="D95" s="340"/>
    </row>
    <row r="96" spans="1:4" ht="30.75" customHeight="1">
      <c r="A96" s="354"/>
      <c r="B96" s="1602" t="s">
        <v>2551</v>
      </c>
      <c r="C96" s="1603"/>
      <c r="D96" s="334" t="s">
        <v>2552</v>
      </c>
    </row>
    <row r="97" spans="1:4" ht="30.75" customHeight="1">
      <c r="A97" s="349" t="s">
        <v>989</v>
      </c>
      <c r="B97" s="336" t="s">
        <v>2553</v>
      </c>
      <c r="C97" s="336" t="s">
        <v>2554</v>
      </c>
      <c r="D97" s="334" t="s">
        <v>2555</v>
      </c>
    </row>
    <row r="98" spans="1:4" ht="30.75" customHeight="1">
      <c r="A98" s="356"/>
      <c r="B98" s="351" t="s">
        <v>990</v>
      </c>
      <c r="C98" s="352" t="s">
        <v>991</v>
      </c>
      <c r="D98" s="339" t="s">
        <v>992</v>
      </c>
    </row>
    <row r="99" spans="1:4" ht="30.75" customHeight="1">
      <c r="A99" s="356"/>
      <c r="B99" s="341"/>
      <c r="C99" s="341"/>
      <c r="D99" s="340"/>
    </row>
    <row r="100" spans="1:4" ht="30.75" customHeight="1">
      <c r="A100" s="354"/>
      <c r="B100" s="1602" t="s">
        <v>2551</v>
      </c>
      <c r="C100" s="1603"/>
      <c r="D100" s="334" t="s">
        <v>2552</v>
      </c>
    </row>
    <row r="101" spans="1:4" ht="30.75" customHeight="1">
      <c r="A101" s="349" t="s">
        <v>993</v>
      </c>
      <c r="B101" s="336" t="s">
        <v>2553</v>
      </c>
      <c r="C101" s="336" t="s">
        <v>2554</v>
      </c>
      <c r="D101" s="334" t="s">
        <v>2555</v>
      </c>
    </row>
    <row r="102" spans="1:4" ht="30.75" customHeight="1">
      <c r="A102" s="354"/>
      <c r="B102" s="336" t="s">
        <v>994</v>
      </c>
      <c r="C102" s="357" t="s">
        <v>995</v>
      </c>
      <c r="D102" s="339" t="s">
        <v>994</v>
      </c>
    </row>
    <row r="103" spans="1:4" ht="30.75" customHeight="1">
      <c r="A103" s="354"/>
      <c r="B103" s="341"/>
      <c r="C103" s="341"/>
      <c r="D103" s="340"/>
    </row>
    <row r="104" spans="1:4" ht="30.75" customHeight="1">
      <c r="A104" s="340"/>
      <c r="B104" s="1602" t="s">
        <v>2551</v>
      </c>
      <c r="C104" s="1603"/>
      <c r="D104" s="334" t="s">
        <v>2552</v>
      </c>
    </row>
    <row r="105" spans="1:4" ht="30.75" customHeight="1">
      <c r="A105" s="349" t="s">
        <v>996</v>
      </c>
      <c r="B105" s="336" t="s">
        <v>2553</v>
      </c>
      <c r="C105" s="336" t="s">
        <v>2554</v>
      </c>
      <c r="D105" s="334" t="s">
        <v>2555</v>
      </c>
    </row>
    <row r="106" spans="1:4" ht="30.75" customHeight="1">
      <c r="A106" s="340"/>
      <c r="B106" s="351" t="s">
        <v>997</v>
      </c>
      <c r="C106" s="352" t="s">
        <v>998</v>
      </c>
      <c r="D106" s="339" t="s">
        <v>981</v>
      </c>
    </row>
    <row r="107" spans="1:4" ht="30.75" customHeight="1">
      <c r="A107" s="340"/>
      <c r="B107" s="341"/>
      <c r="C107" s="341"/>
      <c r="D107" s="340"/>
    </row>
    <row r="108" spans="1:4" ht="30.75" customHeight="1">
      <c r="A108" s="354"/>
      <c r="B108" s="1602" t="s">
        <v>2551</v>
      </c>
      <c r="C108" s="1603"/>
      <c r="D108" s="334" t="s">
        <v>2552</v>
      </c>
    </row>
    <row r="109" spans="1:4" ht="30.75" customHeight="1">
      <c r="A109" s="349" t="s">
        <v>999</v>
      </c>
      <c r="B109" s="336" t="s">
        <v>2553</v>
      </c>
      <c r="C109" s="336" t="s">
        <v>2554</v>
      </c>
      <c r="D109" s="334" t="s">
        <v>2555</v>
      </c>
    </row>
    <row r="110" spans="1:4" ht="30.75" customHeight="1">
      <c r="A110" s="340"/>
      <c r="B110" s="351" t="s">
        <v>1000</v>
      </c>
      <c r="C110" s="352" t="s">
        <v>1001</v>
      </c>
      <c r="D110" s="339" t="s">
        <v>1002</v>
      </c>
    </row>
    <row r="111" spans="1:4" ht="30.75" customHeight="1">
      <c r="A111" s="340"/>
      <c r="B111" s="341"/>
      <c r="C111" s="341"/>
      <c r="D111" s="340"/>
    </row>
    <row r="112" spans="1:4" ht="30.75" customHeight="1">
      <c r="A112" s="340"/>
      <c r="B112" s="1602" t="s">
        <v>2551</v>
      </c>
      <c r="C112" s="1604"/>
      <c r="D112" s="334" t="s">
        <v>2552</v>
      </c>
    </row>
    <row r="113" spans="1:4" ht="30.75" customHeight="1">
      <c r="A113" s="349" t="s">
        <v>1003</v>
      </c>
      <c r="B113" s="336" t="s">
        <v>2553</v>
      </c>
      <c r="C113" s="336" t="s">
        <v>2554</v>
      </c>
      <c r="D113" s="334" t="s">
        <v>2555</v>
      </c>
    </row>
    <row r="114" spans="1:4" ht="30.75" customHeight="1">
      <c r="A114" s="340"/>
      <c r="B114" s="351" t="s">
        <v>979</v>
      </c>
      <c r="C114" s="352" t="s">
        <v>1004</v>
      </c>
      <c r="D114" s="339" t="s">
        <v>1005</v>
      </c>
    </row>
    <row r="115" spans="1:4" ht="15">
      <c r="A115" s="340"/>
      <c r="B115" s="340"/>
      <c r="C115" s="340"/>
      <c r="D115" s="340"/>
    </row>
  </sheetData>
  <mergeCells count="35">
    <mergeCell ref="B104:C104"/>
    <mergeCell ref="B108:C108"/>
    <mergeCell ref="B112:C112"/>
    <mergeCell ref="D73:D77"/>
    <mergeCell ref="B79:C79"/>
    <mergeCell ref="B84:C84"/>
    <mergeCell ref="B100:C100"/>
    <mergeCell ref="B89:C89"/>
    <mergeCell ref="B96:C96"/>
    <mergeCell ref="B64:B67"/>
    <mergeCell ref="B73:B77"/>
    <mergeCell ref="D24:D25"/>
    <mergeCell ref="D66:D67"/>
    <mergeCell ref="B71:C71"/>
    <mergeCell ref="B35:C35"/>
    <mergeCell ref="B37:B41"/>
    <mergeCell ref="B51:B55"/>
    <mergeCell ref="B27:C27"/>
    <mergeCell ref="B31:C31"/>
    <mergeCell ref="B57:C57"/>
    <mergeCell ref="B59:B60"/>
    <mergeCell ref="B62:C62"/>
    <mergeCell ref="B49:C49"/>
    <mergeCell ref="B18:C18"/>
    <mergeCell ref="B22:C22"/>
    <mergeCell ref="B24:B25"/>
    <mergeCell ref="B43:C43"/>
    <mergeCell ref="B45:B47"/>
    <mergeCell ref="B12:C12"/>
    <mergeCell ref="B14:B16"/>
    <mergeCell ref="D14:D16"/>
    <mergeCell ref="B3:C3"/>
    <mergeCell ref="B7:C7"/>
    <mergeCell ref="B9:B10"/>
    <mergeCell ref="D9:D10"/>
  </mergeCells>
  <phoneticPr fontId="18" type="noConversion"/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3"/>
  <sheetViews>
    <sheetView workbookViewId="0"/>
  </sheetViews>
  <sheetFormatPr defaultColWidth="11.42578125" defaultRowHeight="12.75"/>
  <sheetData>
    <row r="1" spans="1:7" ht="15">
      <c r="A1" s="959"/>
      <c r="B1" s="747"/>
      <c r="C1" s="747"/>
      <c r="D1" s="747"/>
      <c r="E1" s="747"/>
      <c r="F1" s="747"/>
      <c r="G1" s="747"/>
    </row>
    <row r="2" spans="1:7" ht="15">
      <c r="A2" s="960"/>
      <c r="B2" s="747"/>
      <c r="C2" s="747"/>
      <c r="D2" s="747"/>
      <c r="E2" s="747"/>
      <c r="F2" s="747"/>
      <c r="G2" s="747"/>
    </row>
    <row r="3" spans="1:7" ht="15">
      <c r="A3" s="959"/>
      <c r="B3" s="747"/>
      <c r="C3" s="747"/>
      <c r="D3" s="747"/>
      <c r="E3" s="747"/>
      <c r="F3" s="747"/>
      <c r="G3" s="747"/>
    </row>
    <row r="4" spans="1:7" ht="15">
      <c r="A4" s="961"/>
      <c r="B4" s="960"/>
      <c r="C4" s="747"/>
      <c r="D4" s="747"/>
      <c r="E4" s="747"/>
      <c r="F4" s="747"/>
      <c r="G4" s="747"/>
    </row>
    <row r="5" spans="1:7">
      <c r="A5" s="962"/>
      <c r="B5" s="963"/>
      <c r="C5" s="747"/>
      <c r="D5" s="747"/>
      <c r="E5" s="747"/>
      <c r="F5" s="747"/>
      <c r="G5" s="747"/>
    </row>
    <row r="6" spans="1:7">
      <c r="A6" s="962"/>
      <c r="B6" s="747"/>
      <c r="C6" s="747"/>
      <c r="D6" s="747"/>
      <c r="E6" s="747"/>
      <c r="F6" s="747"/>
      <c r="G6" s="747"/>
    </row>
    <row r="7" spans="1:7">
      <c r="A7" s="962"/>
      <c r="B7" s="964"/>
      <c r="C7" s="747"/>
      <c r="D7" s="747"/>
      <c r="E7" s="747"/>
      <c r="F7" s="747"/>
      <c r="G7" s="747"/>
    </row>
    <row r="8" spans="1:7">
      <c r="A8" s="962"/>
      <c r="B8" s="747"/>
      <c r="C8" s="747"/>
      <c r="D8" s="747"/>
      <c r="E8" s="747"/>
      <c r="F8" s="747"/>
      <c r="G8" s="747"/>
    </row>
    <row r="9" spans="1:7" ht="15">
      <c r="A9" s="961"/>
      <c r="B9" s="960"/>
      <c r="C9" s="747"/>
      <c r="D9" s="747"/>
      <c r="E9" s="747"/>
      <c r="F9" s="747"/>
      <c r="G9" s="747"/>
    </row>
    <row r="10" spans="1:7" ht="15">
      <c r="A10" s="961"/>
      <c r="B10" s="960"/>
      <c r="C10" s="747"/>
      <c r="D10" s="747"/>
      <c r="E10" s="747"/>
      <c r="F10" s="747"/>
      <c r="G10" s="747"/>
    </row>
    <row r="11" spans="1:7" ht="15">
      <c r="A11" s="961"/>
      <c r="B11" s="965"/>
      <c r="C11" s="747"/>
      <c r="D11" s="747"/>
      <c r="E11" s="747"/>
      <c r="F11" s="747"/>
      <c r="G11" s="747"/>
    </row>
    <row r="12" spans="1:7" ht="15">
      <c r="A12" s="961"/>
      <c r="B12" s="880"/>
      <c r="C12" s="747"/>
      <c r="D12" s="747"/>
      <c r="E12" s="747"/>
      <c r="F12" s="747"/>
      <c r="G12" s="747"/>
    </row>
    <row r="13" spans="1:7">
      <c r="A13" s="962"/>
      <c r="B13" s="880"/>
      <c r="C13" s="747"/>
      <c r="D13" s="747"/>
      <c r="E13" s="747"/>
      <c r="F13" s="747"/>
      <c r="G13" s="747"/>
    </row>
    <row r="14" spans="1:7">
      <c r="A14" s="962"/>
      <c r="B14" s="880"/>
      <c r="C14" s="747"/>
      <c r="D14" s="747"/>
      <c r="E14" s="747"/>
      <c r="F14" s="747"/>
      <c r="G14" s="747"/>
    </row>
    <row r="15" spans="1:7">
      <c r="A15" s="962"/>
      <c r="B15" s="966"/>
      <c r="C15" s="747"/>
      <c r="D15" s="747"/>
      <c r="E15" s="747"/>
      <c r="F15" s="747"/>
      <c r="G15" s="747"/>
    </row>
    <row r="16" spans="1:7">
      <c r="A16" s="962"/>
      <c r="B16" s="880"/>
      <c r="C16" s="747"/>
      <c r="D16" s="747"/>
      <c r="E16" s="747"/>
      <c r="F16" s="747"/>
      <c r="G16" s="747"/>
    </row>
    <row r="17" spans="1:7" ht="15">
      <c r="A17" s="961"/>
      <c r="B17" s="965"/>
      <c r="C17" s="747"/>
      <c r="D17" s="747"/>
      <c r="E17" s="747"/>
      <c r="F17" s="747"/>
      <c r="G17" s="747"/>
    </row>
    <row r="18" spans="1:7" ht="15">
      <c r="A18" s="967"/>
      <c r="B18" s="747"/>
      <c r="C18" s="747"/>
      <c r="D18" s="747"/>
      <c r="E18" s="747"/>
      <c r="F18" s="747"/>
      <c r="G18" s="747"/>
    </row>
    <row r="19" spans="1:7" ht="15">
      <c r="A19" s="967"/>
      <c r="B19" s="747"/>
      <c r="C19" s="747"/>
      <c r="D19" s="747"/>
      <c r="E19" s="747"/>
      <c r="F19" s="747"/>
      <c r="G19" s="747"/>
    </row>
    <row r="20" spans="1:7" ht="15">
      <c r="A20" s="959"/>
      <c r="B20" s="747"/>
      <c r="C20" s="747"/>
      <c r="D20" s="747"/>
      <c r="E20" s="747"/>
      <c r="F20" s="747"/>
      <c r="G20" s="747"/>
    </row>
    <row r="21" spans="1:7" ht="15">
      <c r="A21" s="960"/>
      <c r="B21" s="960"/>
      <c r="C21" s="747"/>
      <c r="D21" s="747"/>
      <c r="E21" s="747"/>
      <c r="F21" s="747"/>
      <c r="G21" s="747"/>
    </row>
    <row r="22" spans="1:7" ht="15">
      <c r="A22" s="960"/>
      <c r="B22" s="960"/>
      <c r="C22" s="747"/>
      <c r="D22" s="747"/>
      <c r="E22" s="747"/>
      <c r="F22" s="747"/>
      <c r="G22" s="747"/>
    </row>
    <row r="23" spans="1:7" ht="15">
      <c r="A23" s="960"/>
      <c r="B23" s="960"/>
      <c r="C23" s="747"/>
      <c r="D23" s="747"/>
      <c r="E23" s="747"/>
      <c r="F23" s="747"/>
      <c r="G23" s="747"/>
    </row>
    <row r="24" spans="1:7" ht="15">
      <c r="A24" s="960"/>
      <c r="B24" s="747"/>
      <c r="C24" s="747"/>
      <c r="D24" s="747"/>
      <c r="E24" s="747"/>
      <c r="F24" s="747"/>
      <c r="G24" s="747"/>
    </row>
    <row r="25" spans="1:7" ht="15">
      <c r="A25" s="960"/>
      <c r="B25" s="747"/>
      <c r="C25" s="747"/>
      <c r="D25" s="747"/>
      <c r="E25" s="747"/>
      <c r="F25" s="747"/>
      <c r="G25" s="747"/>
    </row>
    <row r="26" spans="1:7" ht="15">
      <c r="A26" s="960"/>
      <c r="B26" s="747"/>
      <c r="C26" s="747"/>
      <c r="D26" s="747"/>
      <c r="E26" s="747"/>
      <c r="F26" s="747"/>
      <c r="G26" s="747"/>
    </row>
    <row r="27" spans="1:7" ht="15">
      <c r="A27" s="960"/>
      <c r="B27" s="747"/>
      <c r="C27" s="747"/>
      <c r="D27" s="747"/>
      <c r="E27" s="747"/>
      <c r="F27" s="747"/>
      <c r="G27" s="747"/>
    </row>
    <row r="28" spans="1:7" ht="15">
      <c r="A28" s="959"/>
      <c r="B28" s="747"/>
      <c r="C28" s="747"/>
      <c r="D28" s="747"/>
      <c r="E28" s="747"/>
      <c r="F28" s="747"/>
      <c r="G28" s="747"/>
    </row>
    <row r="29" spans="1:7" ht="15">
      <c r="A29" s="960"/>
      <c r="B29" s="968"/>
      <c r="C29" s="747"/>
      <c r="D29" s="747"/>
      <c r="E29" s="747"/>
      <c r="F29" s="747"/>
      <c r="G29" s="747"/>
    </row>
    <row r="30" spans="1:7" ht="15">
      <c r="A30" s="960"/>
      <c r="B30" s="960"/>
      <c r="D30" s="747"/>
      <c r="E30" s="747"/>
      <c r="F30" s="747"/>
      <c r="G30" s="747"/>
    </row>
    <row r="31" spans="1:7" ht="15">
      <c r="A31" s="960"/>
      <c r="B31" s="968"/>
      <c r="D31" s="747"/>
      <c r="E31" s="747"/>
      <c r="F31" s="747"/>
      <c r="G31" s="747"/>
    </row>
    <row r="32" spans="1:7">
      <c r="A32" s="963"/>
      <c r="B32" s="963"/>
      <c r="C32" s="747"/>
      <c r="D32" s="747"/>
      <c r="E32" s="747"/>
      <c r="F32" s="747"/>
      <c r="G32" s="747"/>
    </row>
    <row r="33" spans="1:1" ht="15">
      <c r="A33" s="960"/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Instructions</vt:lpstr>
      <vt:lpstr>Macro </vt:lpstr>
      <vt:lpstr>Energy sector</vt:lpstr>
      <vt:lpstr>Industry</vt:lpstr>
      <vt:lpstr>Transport</vt:lpstr>
      <vt:lpstr>Households</vt:lpstr>
      <vt:lpstr>Services</vt:lpstr>
      <vt:lpstr>Agriculture</vt:lpstr>
      <vt:lpstr>Synthesis</vt:lpstr>
      <vt:lpstr>Households cons. decomposition</vt:lpstr>
      <vt:lpstr>PARAMETERS</vt:lpstr>
      <vt:lpstr>Classification</vt:lpstr>
      <vt:lpstr>Notes &amp; sources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Austria - Volkszählung</dc:title>
  <dc:creator>G. LEO</dc:creator>
  <cp:lastModifiedBy>user7</cp:lastModifiedBy>
  <cp:lastPrinted>2010-06-17T09:00:07Z</cp:lastPrinted>
  <dcterms:created xsi:type="dcterms:W3CDTF">2000-06-28T13:22:18Z</dcterms:created>
  <dcterms:modified xsi:type="dcterms:W3CDTF">2014-09-15T14:02:24Z</dcterms:modified>
</cp:coreProperties>
</file>